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5485" windowHeight="10710" tabRatio="936" firstSheet="1" activeTab="1"/>
  </bookViews>
  <sheets>
    <sheet name="Figure 1" sheetId="78" r:id="rId1"/>
    <sheet name="Table 1" sheetId="3" r:id="rId2"/>
    <sheet name="Figure 2" sheetId="37" r:id="rId3"/>
    <sheet name="Figure 3" sheetId="67" r:id="rId4"/>
    <sheet name="Figure 4" sheetId="68" r:id="rId5"/>
    <sheet name="Figure 5" sheetId="70" r:id="rId6"/>
    <sheet name="Figure 6" sheetId="69" r:id="rId7"/>
    <sheet name="Figure 7" sheetId="71" r:id="rId8"/>
    <sheet name="Figure 8" sheetId="43" r:id="rId9"/>
    <sheet name="Figure 9" sheetId="77" r:id="rId10"/>
    <sheet name="Figure 10" sheetId="76" r:id="rId11"/>
  </sheets>
  <definedNames>
    <definedName name="_xlnm._FilterDatabase" localSheetId="0" hidden="1">'Figure 1'!$U$70:$AA$70</definedName>
    <definedName name="_xlnm._FilterDatabase" localSheetId="3" hidden="1">'Figure 3'!$S$50:$V$50</definedName>
    <definedName name="_xlnm._FilterDatabase" localSheetId="4" hidden="1">'Figure 4'!$K$55:$N$55</definedName>
    <definedName name="_xlnm._FilterDatabase" localSheetId="5" hidden="1">'Figure 5'!$R$48:$T$48</definedName>
    <definedName name="_xlnm._FilterDatabase" localSheetId="6" hidden="1">'Figure 6'!$J$44:$L$44</definedName>
    <definedName name="_xlnm._FilterDatabase" localSheetId="7" hidden="1">'Figure 7'!$T$51:$V$51</definedName>
    <definedName name="_xlnm._FilterDatabase" localSheetId="8" hidden="1">'Figure 8'!$B$90:$D$90</definedName>
    <definedName name="_xlnm._FilterDatabase" localSheetId="9" hidden="1">'Figure 9'!$B$42:$E$42</definedName>
  </definedNames>
  <calcPr calcId="152511"/>
</workbook>
</file>

<file path=xl/comments2.xml><?xml version="1.0" encoding="utf-8"?>
<comments xmlns="http://schemas.openxmlformats.org/spreadsheetml/2006/main">
  <authors>
    <author>MARTINS Carla</author>
  </authors>
  <commentList>
    <comment ref="C106" authorId="0">
      <text>
        <r>
          <rPr>
            <b/>
            <sz val="9"/>
            <rFont val="Tahoma"/>
            <family val="2"/>
          </rPr>
          <t>MARTINS Carla:</t>
        </r>
        <r>
          <rPr>
            <sz val="9"/>
            <rFont val="Tahoma"/>
            <family val="2"/>
          </rPr>
          <t xml:space="preserve">
from table tgs00002</t>
        </r>
      </text>
    </comment>
    <comment ref="C123" authorId="0">
      <text>
        <r>
          <rPr>
            <b/>
            <sz val="9"/>
            <rFont val="Tahoma"/>
            <family val="2"/>
          </rPr>
          <t>MARTINS Carla:</t>
        </r>
        <r>
          <rPr>
            <sz val="9"/>
            <rFont val="Tahoma"/>
            <family val="2"/>
          </rPr>
          <t xml:space="preserve">
2013 data</t>
        </r>
      </text>
    </comment>
  </commentList>
</comments>
</file>

<file path=xl/sharedStrings.xml><?xml version="1.0" encoding="utf-8"?>
<sst xmlns="http://schemas.openxmlformats.org/spreadsheetml/2006/main" count="1527" uniqueCount="442">
  <si>
    <t>Men</t>
  </si>
  <si>
    <t>Women</t>
  </si>
  <si>
    <t>China</t>
  </si>
  <si>
    <t>Japan</t>
  </si>
  <si>
    <t>India</t>
  </si>
  <si>
    <t>Indonesia</t>
  </si>
  <si>
    <t>Brazil</t>
  </si>
  <si>
    <t>World</t>
  </si>
  <si>
    <t>Russia</t>
  </si>
  <si>
    <t>United States</t>
  </si>
  <si>
    <t>Turkey</t>
  </si>
  <si>
    <t>Argentina</t>
  </si>
  <si>
    <t>Australia</t>
  </si>
  <si>
    <t>Canada</t>
  </si>
  <si>
    <t>Mexico</t>
  </si>
  <si>
    <t>Saudi Arabia</t>
  </si>
  <si>
    <t>South Africa</t>
  </si>
  <si>
    <t>South Korea</t>
  </si>
  <si>
    <t>(%)</t>
  </si>
  <si>
    <t>Rest of the world</t>
  </si>
  <si>
    <t>(% of total population)</t>
  </si>
  <si>
    <t>(per 1 000 population)</t>
  </si>
  <si>
    <t>EU-28</t>
  </si>
  <si>
    <t>0–4</t>
  </si>
  <si>
    <t>5–9</t>
  </si>
  <si>
    <t>10–14</t>
  </si>
  <si>
    <t>15–19</t>
  </si>
  <si>
    <t>20–24</t>
  </si>
  <si>
    <t>25–29</t>
  </si>
  <si>
    <t>30–34</t>
  </si>
  <si>
    <t>35–39</t>
  </si>
  <si>
    <t>40–44</t>
  </si>
  <si>
    <t>45–49</t>
  </si>
  <si>
    <t>50–54</t>
  </si>
  <si>
    <t>55–59</t>
  </si>
  <si>
    <t>60–64</t>
  </si>
  <si>
    <t>65–69</t>
  </si>
  <si>
    <t>70–74</t>
  </si>
  <si>
    <t>75–79</t>
  </si>
  <si>
    <t>80+</t>
  </si>
  <si>
    <t/>
  </si>
  <si>
    <t>(population aged 65 or more as a percentage of the population aged 15–64)</t>
  </si>
  <si>
    <t>(population aged 0–14 as a percentage of the population aged 15–64)</t>
  </si>
  <si>
    <t>:</t>
  </si>
  <si>
    <t>http://appsso.eurostat.ec.europa.eu/nui/show.do?query=BOOKMARK_DS-087286_QID_18BE96A8_UID_-3F171EB0&amp;layout=TIME,C,X,0;SEX,L,X,1;AGE,L,Y,0;GEO,L,Z,0;INDICATORS,C,Z,1;&amp;zSelection=DS-087286GEO,EU28;DS-087286INDICATORS,OBS_FLAG;&amp;rankName1=INDICATORS_1_2_-1_2&amp;rankName2=GEO_1_2_0_1&amp;rankName3=TIME_1_0_0_0&amp;rankName4=SEX_1_2_1_0&amp;rankName5=AGE_1_2_0_1&amp;sortC=ASC_-1_FIRST&amp;rStp=&amp;cStp=&amp;rDCh=&amp;cDCh=&amp;rDM=true&amp;cDM=true&amp;footnes=false&amp;empty=false&amp;wai=false&amp;time_mode=ROLLING&amp;time_most_recent=true&amp;lang=EN&amp;cfo=%23%23%23%2C%23%23%23.%23%23%23</t>
  </si>
  <si>
    <t>Bookmark</t>
  </si>
  <si>
    <t>http://appsso.eurostat.ec.europa.eu/nui/show.do?query=BOOKMARK_DS-054158_QID_5092C84E_UID_-3F171EB0&amp;layout=TIME,C,X,0;INDIC_DE,L,Y,0;GEO,L,Z,0;INDICATORS,C,Z,1;&amp;zSelection=DS-054158INDICATORS,OBS_FLAG;DS-054158GEO,EU28;&amp;rankName1=INDICATORS_1_2_-1_2&amp;rankName2=GEO_1_2_0_1&amp;rankName3=TIME_1_0_0_0&amp;rankName4=INDIC-DE_1_2_0_1&amp;sortC=ASC_-1_FIRST&amp;rStp=&amp;cStp=&amp;rDCh=&amp;cDCh=&amp;rDM=true&amp;cDM=true&amp;footnes=false&amp;empty=false&amp;wai=false&amp;time_mode=ROLLING&amp;time_most_recent=true&amp;lang=EN&amp;cfo=%23%23%23%2C%23%23%23.%23%23%23</t>
  </si>
  <si>
    <t>http://appsso.eurostat.ec.europa.eu/nui/show.do?query=BOOKMARK_DS-054722_QID_A3EAFC0_UID_-3F171EB0&amp;layout=TIME,C,X,0;INDIC_DE,L,Y,0;GEO,L,Z,0;INDICATORS,C,Z,1;&amp;zSelection=DS-054722GEO,EU28;DS-054722INDICATORS,OBS_FLAG;&amp;rankName1=INDICATORS_1_2_-1_2&amp;rankName2=GEO_1_2_0_1&amp;rankName3=TIME_1_0_0_0&amp;rankName4=INDIC-DE_1_2_0_1&amp;sortC=ASC_-1_FIRST&amp;rStp=&amp;cStp=&amp;rDCh=&amp;cDCh=&amp;rDM=true&amp;cDM=true&amp;footnes=false&amp;empty=false&amp;wai=false&amp;time_mode=ROLLING&amp;time_most_recent=true&amp;lang=EN&amp;cfo=%23%23%23%2C%23%23%23.%23%23%23</t>
  </si>
  <si>
    <t>http://appsso.eurostat.ec.europa.eu/nui/show.do?query=BOOKMARK_DS-052176_QID_-6D0B745B_UID_-3F171EB0&amp;layout=TIME,C,X,0;GEO,L,Y,0;INDIC_DE,L,Z,0;INDICATORS,C,Z,1;&amp;zSelection=DS-052176INDIC_DE,NMARPCT;DS-052176INDICATORS,OBS_FLAG;&amp;rankName1=INDICATORS_1_2_-1_2&amp;rankName2=INDIC-DE_1_2_-1_2&amp;rankName3=TIME_1_0_0_0&amp;rankName4=GEO_1_2_0_1&amp;sortC=ASC_-1_FIRST&amp;rStp=&amp;cStp=&amp;rDCh=&amp;cDCh=&amp;rDM=true&amp;cDM=true&amp;footnes=false&amp;empty=false&amp;wai=false&amp;time_mode=ROLLING&amp;time_most_recent=true&amp;lang=EN&amp;cfo=%23%23%23%2C%23%23%23.%23%23%23</t>
  </si>
  <si>
    <t>(thousand applicants)</t>
  </si>
  <si>
    <t>(average number of births per woman)</t>
  </si>
  <si>
    <t>EU-28 (²)</t>
  </si>
  <si>
    <t>EU-28 (¹)</t>
  </si>
  <si>
    <t>China (⁴)</t>
  </si>
  <si>
    <t>Population change - Demographic balance and crude rates at national level [demo_gind]</t>
  </si>
  <si>
    <t>Last update</t>
  </si>
  <si>
    <t>Extracted on</t>
  </si>
  <si>
    <t>Source of data</t>
  </si>
  <si>
    <t>Eurostat</t>
  </si>
  <si>
    <t>INDIC_DE</t>
  </si>
  <si>
    <t>GEO/TIME</t>
  </si>
  <si>
    <t>1960</t>
  </si>
  <si>
    <t>1985</t>
  </si>
  <si>
    <t>2014</t>
  </si>
  <si>
    <t>2015</t>
  </si>
  <si>
    <t>European Union (28 countries)</t>
  </si>
  <si>
    <t>Special value:</t>
  </si>
  <si>
    <t>not available</t>
  </si>
  <si>
    <t>http://appsso.eurostat.ec.europa.eu/nui/show.do?query=BOOKMARK_DS-054722_QID_50E5938E_UID_-3F171EB0&amp;layout=TIME,C,X,0;GEO,L,Y,0;INDIC_DE,L,Z,0;INDICATORS,C,Z,1;&amp;zSelection=DS-054722INDIC_DE,JAN;DS-054722INDICATORS,OBS_FLAG;&amp;rankName1=INDICATORS_1_2_-1_2&amp;rankName2=INDIC-DE_1_2_-1_2&amp;rankName3=TIME_1_0_0_0&amp;rankName4=GEO_1_2_0_1&amp;sortC=ASC_-1_FIRST&amp;rStp=&amp;cStp=&amp;rDCh=&amp;cDCh=&amp;rDM=true&amp;cDM=true&amp;footnes=false&amp;empty=false&amp;wai=false&amp;time_mode=NONE&amp;time_most_recent=false&amp;lang=EN&amp;cfo=%23%23%23%2C%23%23%23.%23%23%23</t>
  </si>
  <si>
    <t>Belgium</t>
  </si>
  <si>
    <t>Bulgaria</t>
  </si>
  <si>
    <t>Czech Republic</t>
  </si>
  <si>
    <t>Denmark</t>
  </si>
  <si>
    <t>Germany (until 1990 former territory of the FRG)</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</si>
  <si>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</si>
  <si>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</si>
  <si>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</si>
  <si>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</si>
  <si>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</si>
  <si>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</si>
  <si>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</si>
  <si>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</si>
  <si>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</si>
  <si>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</si>
  <si>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</si>
  <si>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</si>
  <si>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</si>
  <si>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</si>
  <si>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</si>
  <si>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</si>
  <si>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</si>
  <si>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</si>
  <si>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</si>
  <si>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</si>
  <si>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</si>
  <si>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</si>
  <si>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</si>
  <si>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Flags and footnotes</t>
  </si>
  <si>
    <t>ep</t>
  </si>
  <si>
    <t>e</t>
  </si>
  <si>
    <t>p</t>
  </si>
  <si>
    <t>Available flags:</t>
  </si>
  <si>
    <t>b</t>
  </si>
  <si>
    <t>break in time series</t>
  </si>
  <si>
    <t>c</t>
  </si>
  <si>
    <t>confidential</t>
  </si>
  <si>
    <t>d</t>
  </si>
  <si>
    <t>definition differs, see metadata</t>
  </si>
  <si>
    <t>estimated</t>
  </si>
  <si>
    <t>f</t>
  </si>
  <si>
    <t>forecast</t>
  </si>
  <si>
    <t>i</t>
  </si>
  <si>
    <t>see metadata (phased out)</t>
  </si>
  <si>
    <t>n</t>
  </si>
  <si>
    <t>not significant</t>
  </si>
  <si>
    <t>provisional</t>
  </si>
  <si>
    <t>r</t>
  </si>
  <si>
    <t>revised</t>
  </si>
  <si>
    <t>s</t>
  </si>
  <si>
    <t>Eurostat estimate (phased out)</t>
  </si>
  <si>
    <t>u</t>
  </si>
  <si>
    <t>low reliability</t>
  </si>
  <si>
    <t>z</t>
  </si>
  <si>
    <t>not applicable</t>
  </si>
  <si>
    <t>http://ec.europa.eu/eurostat/tgm/table.do?tab=table&amp;init=1&amp;language=en&amp;pcode=tps00003&amp;plugin=1</t>
  </si>
  <si>
    <t>total km2</t>
  </si>
  <si>
    <t>inh/lm2</t>
  </si>
  <si>
    <t>pop</t>
  </si>
  <si>
    <t>http://appsso.eurostat.ec.europa.eu/nui/show.do?query=BOOKMARK_DS-115325_QID_-4DD8D1B5_UID_-3F171EB0&amp;layout=TIME,C,X,0;GEO,L,Y,0;UNIT,L,Z,0;LANDUSE,L,Z,1;INDICATORS,C,Z,2;&amp;zSelection=DS-115325INDICATORS,OBS_FLAG;DS-115325LANDUSE,TOTAL;DS-115325UNIT,KM2;&amp;rankName1=UNIT_1_2_-1_2&amp;rankName2=INDICATORS_1_2_-1_2&amp;rankName3=LANDUSE_1_2_-1_2&amp;rankName4=TIME_1_0_0_0&amp;rankName5=GEO_1_2_0_1&amp;sortC=ASC_-1_FIRST&amp;rStp=&amp;cStp=&amp;rDCh=&amp;cDCh=&amp;rDM=true&amp;cDM=true&amp;footnes=false&amp;empty=false&amp;wai=false&amp;time_mode=NONE&amp;time_most_recent=false&amp;lang=EN&amp;cfo=%23%23%23%2C%23%23%23.%23%23%23</t>
  </si>
  <si>
    <t>Area</t>
  </si>
  <si>
    <t>Area by NUTS 3 region [demo_r_d3area]</t>
  </si>
  <si>
    <t>UNIT</t>
  </si>
  <si>
    <t>Square kilometre</t>
  </si>
  <si>
    <t>LANDUSE</t>
  </si>
  <si>
    <t>Total area</t>
  </si>
  <si>
    <t>2013</t>
  </si>
  <si>
    <t>Land area - Total</t>
  </si>
  <si>
    <t>SEX</t>
  </si>
  <si>
    <t>Total</t>
  </si>
  <si>
    <t>Calculation</t>
  </si>
  <si>
    <t>year</t>
  </si>
  <si>
    <t>Russian Federation</t>
  </si>
  <si>
    <t>Republic of Korea</t>
  </si>
  <si>
    <t>United States of America</t>
  </si>
  <si>
    <t>Index</t>
  </si>
  <si>
    <t>Variant</t>
  </si>
  <si>
    <t>Major area, region, country or area *</t>
  </si>
  <si>
    <t>Notes</t>
  </si>
  <si>
    <t>Country code</t>
  </si>
  <si>
    <t>2000</t>
  </si>
  <si>
    <t>order</t>
  </si>
  <si>
    <t>Estimates</t>
  </si>
  <si>
    <t>2060 (²)</t>
  </si>
  <si>
    <t>http://esa.un.org/unpd/wpp/Download/Standard/Population/</t>
  </si>
  <si>
    <t>Australia (³)</t>
  </si>
  <si>
    <t>1960 (¹)</t>
  </si>
  <si>
    <t>1960 '%'</t>
  </si>
  <si>
    <t>2014 '%'</t>
  </si>
  <si>
    <t>2060 '%'</t>
  </si>
  <si>
    <t>Location</t>
  </si>
  <si>
    <t>ISO 3166-1 numeric code</t>
  </si>
  <si>
    <t>Note</t>
  </si>
  <si>
    <t>Sex</t>
  </si>
  <si>
    <t xml:space="preserve">         Argentina</t>
  </si>
  <si>
    <t>Both sexes combined</t>
  </si>
  <si>
    <t xml:space="preserve">         Australia</t>
  </si>
  <si>
    <t xml:space="preserve">         Brazil</t>
  </si>
  <si>
    <t xml:space="preserve">      Canada</t>
  </si>
  <si>
    <t xml:space="preserve">         China</t>
  </si>
  <si>
    <t xml:space="preserve">            India</t>
  </si>
  <si>
    <t xml:space="preserve">         Indonesia</t>
  </si>
  <si>
    <t xml:space="preserve">         Japan</t>
  </si>
  <si>
    <t xml:space="preserve">         Mexico</t>
  </si>
  <si>
    <t xml:space="preserve">         Russian Federation</t>
  </si>
  <si>
    <t xml:space="preserve">         Saudi Arabia</t>
  </si>
  <si>
    <t xml:space="preserve">         South Africa</t>
  </si>
  <si>
    <t xml:space="preserve">         Republic of Korea</t>
  </si>
  <si>
    <t xml:space="preserve">         Turkey</t>
  </si>
  <si>
    <t xml:space="preserve">      United States of America</t>
  </si>
  <si>
    <t>Populationon 1 January by five years age group and sex [demo_pjangroup]</t>
  </si>
  <si>
    <t>GEO</t>
  </si>
  <si>
    <t>TIME</t>
  </si>
  <si>
    <t>AGE/SEX</t>
  </si>
  <si>
    <t>Males</t>
  </si>
  <si>
    <t>Females</t>
  </si>
  <si>
    <t>From 10 to 14 years</t>
  </si>
  <si>
    <t>From 15 to 19 years</t>
  </si>
  <si>
    <t>From 20 to 24 years</t>
  </si>
  <si>
    <t>From 25 to 29 years</t>
  </si>
  <si>
    <t>From 30 to 34 years</t>
  </si>
  <si>
    <t>From 35 to 39 years</t>
  </si>
  <si>
    <t>From 40 to 44 years</t>
  </si>
  <si>
    <t>From 45 to 49 years</t>
  </si>
  <si>
    <t>From 5 to 9 years</t>
  </si>
  <si>
    <t>From 50 to 54 years</t>
  </si>
  <si>
    <t>From 55 to 59 years</t>
  </si>
  <si>
    <t>From 60 to 64 years</t>
  </si>
  <si>
    <t>From 65 to 69 years</t>
  </si>
  <si>
    <t>From 70 to 74 years</t>
  </si>
  <si>
    <t>From 75 to 79 years</t>
  </si>
  <si>
    <t>80 years or over</t>
  </si>
  <si>
    <t>Less than 5 years</t>
  </si>
  <si>
    <t>WORLD</t>
  </si>
  <si>
    <t>Figure 2: Age pyramids, 2014</t>
  </si>
  <si>
    <t>http://databank.worldbank.org/data/reports.aspx?source=health-nutrition-and-population-statistics:-population-estimates-and-projections#</t>
  </si>
  <si>
    <t>Population: Structure indicators [demo_pjanind]</t>
  </si>
  <si>
    <t>INDIC_DE/TIME</t>
  </si>
  <si>
    <t>Young-age dependency ratio 1st variant (population aged 0-14 to population 15-64 years)</t>
  </si>
  <si>
    <t>Old dependency ratio 1st variant (population 65 and over to population 15 to64 years)</t>
  </si>
  <si>
    <t>Population density</t>
  </si>
  <si>
    <t>Population</t>
  </si>
  <si>
    <t>UN</t>
  </si>
  <si>
    <t>WB</t>
  </si>
  <si>
    <t>http://ec.europa.eu/eurostat/tgm/table.do?tab=table&amp;init=1&amp;language=en&amp;pcode=tsdde511&amp;plugin=1</t>
  </si>
  <si>
    <t>2060 EUROSTAT -EU-28</t>
  </si>
  <si>
    <t>ESTAT</t>
  </si>
  <si>
    <t>http://appsso.eurostat.ec.europa.eu/nui/show.do?query=BOOKMARK_DS-376628_QID_-7F93D8BB_UID_-3F171EB0&amp;layout=TIME,C,X,0;AGE,L,Y,0;GEO,L,Z,0;SEX,L,Z,1;INDICATORS,C,Z,2;&amp;zSelection=DS-376628INDICATORS,OBS_FLAG;DS-376628GEO,EU28;DS-376628SEX,T;&amp;rankName1=INDICATORS_1_2_-1_2&amp;rankName2=SEX_1_2_-1_2&amp;rankName3=GEO_1_2_0_1&amp;rankName4=TIME_1_0_0_0&amp;rankName5=AGE_1_2_0_1&amp;sortC=ASC_-1_FIRST&amp;rStp=&amp;cStp=&amp;rDCh=&amp;cDCh=&amp;rDM=true&amp;cDM=true&amp;footnes=false&amp;empty=false&amp;wai=false&amp;time_mode=NONE&amp;time_most_recent=false&amp;lang=EN&amp;cfo=%23%23%23%2C%23%23%23.%23%23%23</t>
  </si>
  <si>
    <t>Bookmark World Bank</t>
  </si>
  <si>
    <t>Bookmark Estat</t>
  </si>
  <si>
    <t>Bookmark United Nations</t>
  </si>
  <si>
    <t>Bookmark Eurostat</t>
  </si>
  <si>
    <t>Projected old-age dependency ratio (tsdde511)</t>
  </si>
  <si>
    <t>Main scenario - Population on 1st January by age and sex [proj_13npms]</t>
  </si>
  <si>
    <t>AGE/TIME</t>
  </si>
  <si>
    <t>2060</t>
  </si>
  <si>
    <t>Less than 1 year</t>
  </si>
  <si>
    <t>1 year</t>
  </si>
  <si>
    <t>2 years</t>
  </si>
  <si>
    <t>3 years</t>
  </si>
  <si>
    <t>4 years</t>
  </si>
  <si>
    <t>5 years</t>
  </si>
  <si>
    <t>6 years</t>
  </si>
  <si>
    <t>7 years</t>
  </si>
  <si>
    <t>8 years</t>
  </si>
  <si>
    <t>9 years</t>
  </si>
  <si>
    <t>10 years</t>
  </si>
  <si>
    <t>11 years</t>
  </si>
  <si>
    <t>12 years</t>
  </si>
  <si>
    <t>13 years</t>
  </si>
  <si>
    <t>14 years</t>
  </si>
  <si>
    <t>65 years</t>
  </si>
  <si>
    <t>66 years</t>
  </si>
  <si>
    <t>67 years</t>
  </si>
  <si>
    <t>68 years</t>
  </si>
  <si>
    <t>69 years</t>
  </si>
  <si>
    <t>70 years</t>
  </si>
  <si>
    <t>71 years</t>
  </si>
  <si>
    <t>72 years</t>
  </si>
  <si>
    <t>73 years</t>
  </si>
  <si>
    <t>74 years</t>
  </si>
  <si>
    <t>75 years</t>
  </si>
  <si>
    <t>76 years</t>
  </si>
  <si>
    <t>77 years</t>
  </si>
  <si>
    <t>78 years</t>
  </si>
  <si>
    <t>79 years</t>
  </si>
  <si>
    <t>80 years</t>
  </si>
  <si>
    <t>81 years</t>
  </si>
  <si>
    <t>82 years</t>
  </si>
  <si>
    <t>83 years</t>
  </si>
  <si>
    <t>84 years</t>
  </si>
  <si>
    <t>85 years</t>
  </si>
  <si>
    <t>86 years</t>
  </si>
  <si>
    <t>87 years</t>
  </si>
  <si>
    <t>88 years</t>
  </si>
  <si>
    <t>89 years</t>
  </si>
  <si>
    <t>90 years</t>
  </si>
  <si>
    <t>91 years</t>
  </si>
  <si>
    <t>92 years</t>
  </si>
  <si>
    <t>93 years</t>
  </si>
  <si>
    <t>94 years</t>
  </si>
  <si>
    <t>95 years</t>
  </si>
  <si>
    <t>96 years</t>
  </si>
  <si>
    <t>97 years</t>
  </si>
  <si>
    <t>98 years</t>
  </si>
  <si>
    <t>99 years</t>
  </si>
  <si>
    <t>100 years or over</t>
  </si>
  <si>
    <t>0-14</t>
  </si>
  <si>
    <t>65 and +</t>
  </si>
  <si>
    <t>15-64</t>
  </si>
  <si>
    <t>young dependency rate</t>
  </si>
  <si>
    <t>(¹) Provisional estimates for 2013.</t>
  </si>
  <si>
    <t>Crude birth rate</t>
  </si>
  <si>
    <t xml:space="preserve">Crude death rate </t>
  </si>
  <si>
    <t>http://www.un.org/en/development/desa/population/migration/data/estimates2/docs/MigrationStockDocumentation_2015.pdf</t>
  </si>
  <si>
    <t>http://www.un.org/en/development/desa/population/migration/data/estimates2/estimates15.shtml</t>
  </si>
  <si>
    <t>2005-10</t>
  </si>
  <si>
    <t>Bookmark ESTAT</t>
  </si>
  <si>
    <t>AGE</t>
  </si>
  <si>
    <t>Number</t>
  </si>
  <si>
    <t>EU-28-countries except reporting country</t>
  </si>
  <si>
    <t>Non EU28-countries nor reporting country</t>
  </si>
  <si>
    <t>Crude rate of net migration plus adjustment</t>
  </si>
  <si>
    <t>Per 1 000 inhabitants</t>
  </si>
  <si>
    <t>geo\time</t>
  </si>
  <si>
    <t>EU (28 countries)</t>
  </si>
  <si>
    <t>2005</t>
  </si>
  <si>
    <t>2006</t>
  </si>
  <si>
    <t>2007</t>
  </si>
  <si>
    <t>2008</t>
  </si>
  <si>
    <t>2009</t>
  </si>
  <si>
    <t>2010</t>
  </si>
  <si>
    <t>2011</t>
  </si>
  <si>
    <t>2012</t>
  </si>
  <si>
    <t>2010-2014</t>
  </si>
  <si>
    <t>Short Description:</t>
  </si>
  <si>
    <t>The indicator is defined as the ratio of net migration (including statistical adjustment) during the year to the average population in that year. The value is expressed per 1000 persons. The net migration plus adjustment is calculated as the difference between the total change and the natural change of the population.</t>
  </si>
  <si>
    <t>http://ec.europa.eu/eurostat/tgm/table.do?tab=table&amp;init=1&amp;language=en&amp;pcode=tsdde230&amp;plugin=1</t>
  </si>
  <si>
    <t>Asylum and first time asylum applicants by citizenship, age and sex Annual aggregated data (rounded) [migr_asyappctza]</t>
  </si>
  <si>
    <t>CITIZEN</t>
  </si>
  <si>
    <t>Extra EU-28</t>
  </si>
  <si>
    <t>ASYL_APP</t>
  </si>
  <si>
    <t>Asylum applicant</t>
  </si>
  <si>
    <t>Person</t>
  </si>
  <si>
    <t>Iceland</t>
  </si>
  <si>
    <t>Liechtenstein</t>
  </si>
  <si>
    <t>Norway</t>
  </si>
  <si>
    <t>Switzerland</t>
  </si>
  <si>
    <t>http://popstats.unhcr.org/en/overview#_ga=1.170479392.1027100409.1455645898</t>
  </si>
  <si>
    <t>http://popstats.unhcr.org/en/asylum_seekers</t>
  </si>
  <si>
    <t>Figure 4: Old-age dependency ratio, 1960, 2014 and 2060</t>
  </si>
  <si>
    <t>http://appsso.eurostat.ec.europa.eu/nui/show.do?query=BOOKMARK_DS-057066_QID_6B7806B2_UID_-3F171EB0&amp;layout=TIME,C,X,0;GEO,L,Y,0;CITIZEN,L,Z,0;SEX,L,Z,1;AGE,L,Z,2;ASYL_APP,L,Z,3;UNIT,L,Z,4;INDICATORS,C,Z,5;&amp;zSelection=DS-057066SEX,T;DS-057066AGE,TOTAL;DS-057066UNIT,PER;DS-057066CITIZEN,EXT_EU28;DS-057066ASYL_APP,ASY_APP;DS-057066INDICATORS,OBS_FLAG;&amp;rankName1=TIME_1_0_0_0&amp;rankName2=UNIT_1_2_-1_2&amp;rankName3=GEO_1_2_0_1&amp;rankName4=AGE_1_2_-1_2&amp;rankName5=CITIZEN_1_2_-1_2&amp;rankName6=INDICATORS_1_2_-1_2&amp;rankName7=ASYL-APP_1_2_-1_2&amp;rankName8=SEX_1_2_-1_2&amp;sortC=ASC_-1_FIRST&amp;rStp=&amp;cStp=&amp;rDCh=&amp;cDCh=&amp;rDM=true&amp;cDM=true&amp;footnes=false&amp;empty=false&amp;wai=false&amp;time_mode=NONE&amp;time_most_recent=false&amp;lang=EN&amp;cfo=%23%23%23%2C%23%23%23.%23%23%23</t>
  </si>
  <si>
    <t xml:space="preserve">Population on 1 January - total </t>
  </si>
  <si>
    <t>bep</t>
  </si>
  <si>
    <t>2015 '%'</t>
  </si>
  <si>
    <t>http://appsso.eurostat.ec.europa.eu/nui/show.do?query=BOOKMARK_DS-376628_QID_5795EA92_UID_-3F171EB0&amp;layout=TIME,C,X,0;GEO,L,Y,0;AGE,L,Z,0;SEX,L,Z,1;INDICATORS,C,Z,2;&amp;zSelection=DS-376628AGE,TOTAL;DS-376628INDICATORS,OBS_FLAG;DS-376628SEX,T;&amp;rankName1=AGE_1_2_-1_2&amp;rankName2=INDICATORS_1_2_-1_2&amp;rankName3=SEX_1_2_-1_2&amp;rankName4=TIME_1_0_0_0&amp;rankName5=GEO_1_2_0_1&amp;sortC=ASC_-1_FIRST&amp;rStp=&amp;cStp=&amp;rDCh=&amp;cDCh=&amp;rDM=true&amp;cDM=true&amp;footnes=false&amp;empty=false&amp;wai=false&amp;time_mode=NONE&amp;time_most_recent=false&amp;lang=EN&amp;cfo=%23%23%23%2C%23%23%23.%23%23%23</t>
  </si>
  <si>
    <t>Other G20 countries</t>
  </si>
  <si>
    <t>(¹) Provisional estimates. Break in the series.</t>
  </si>
  <si>
    <t xml:space="preserve">EU-28 </t>
  </si>
  <si>
    <t>Total area without FR overseas</t>
  </si>
  <si>
    <t>(²) 1960 population excluding French overseas departments and territories.</t>
  </si>
  <si>
    <t>EU-28 (³)</t>
  </si>
  <si>
    <t>(³) Provisional estimates. Break in the series.</t>
  </si>
  <si>
    <t>Figure 1: Share of world population, 1960, 2015 and 2060 (¹)</t>
  </si>
  <si>
    <t>http://databank.worldbank.org/data/reports.aspx?source=health-nutrition-and-population-statistics</t>
  </si>
  <si>
    <t>Bookmark UN</t>
  </si>
  <si>
    <t>Boomark World Bank</t>
  </si>
  <si>
    <t>Fertility indicators [demo_find]</t>
  </si>
  <si>
    <t>Total fertility rate</t>
  </si>
  <si>
    <t>2001</t>
  </si>
  <si>
    <t>2002</t>
  </si>
  <si>
    <t>2003</t>
  </si>
  <si>
    <t>2004</t>
  </si>
  <si>
    <t>Series Name</t>
  </si>
  <si>
    <t>Series Code</t>
  </si>
  <si>
    <t>Country Name</t>
  </si>
  <si>
    <t>Country Code</t>
  </si>
  <si>
    <t>2003 [YR2003]</t>
  </si>
  <si>
    <t>2004 [YR2004]</t>
  </si>
  <si>
    <t>2005 [YR2005]</t>
  </si>
  <si>
    <t>2013 [YR2013]</t>
  </si>
  <si>
    <t>2014 [YR2014]</t>
  </si>
  <si>
    <t>2015 [YR2015]</t>
  </si>
  <si>
    <t>Fertility rate, total (births per woman)</t>
  </si>
  <si>
    <t>SP.DYN.TFRT.IN</t>
  </si>
  <si>
    <t>ARG</t>
  </si>
  <si>
    <t>..</t>
  </si>
  <si>
    <t>AUS</t>
  </si>
  <si>
    <t>BRA</t>
  </si>
  <si>
    <t>CAN</t>
  </si>
  <si>
    <t>CHN</t>
  </si>
  <si>
    <t>IND</t>
  </si>
  <si>
    <t>IDN</t>
  </si>
  <si>
    <t>JPN</t>
  </si>
  <si>
    <t>Korea, Rep.</t>
  </si>
  <si>
    <t>KOR</t>
  </si>
  <si>
    <t>MEX</t>
  </si>
  <si>
    <t>RUS</t>
  </si>
  <si>
    <t>ZAF</t>
  </si>
  <si>
    <t>SAU</t>
  </si>
  <si>
    <t>WLD</t>
  </si>
  <si>
    <t>USA</t>
  </si>
  <si>
    <t>TUR</t>
  </si>
  <si>
    <t>European Union</t>
  </si>
  <si>
    <t>EUU</t>
  </si>
  <si>
    <t>http://databank.worldbank.org/data/reports.aspx?source=health-nutrition-and-population-statistics#</t>
  </si>
  <si>
    <t xml:space="preserve">Bookmark World Bank </t>
  </si>
  <si>
    <t>(¹) Provisional estimates for 2014 and break in the series.</t>
  </si>
  <si>
    <t>Figure 5: Fertility rate, 2003 and 2013</t>
  </si>
  <si>
    <t>Death rate, crude (per 1,000 people)</t>
  </si>
  <si>
    <t>SP.DYN.CDRT.IN</t>
  </si>
  <si>
    <t>Figure 7: Crude death rate, 2003 and 2013</t>
  </si>
  <si>
    <t>http://esa.un.org/unpd/wpp/Download/Standard/Migration/</t>
  </si>
  <si>
    <t>Generally speaking, a crude rate is calculated as the ratio of the number of events to the average population of the respective area in a given year. For easier presentation, it is multiplied by 1 000; the result is therefore expressed per 1 000 persons (of the average population).</t>
  </si>
  <si>
    <t>In this particular case, the crude rate of net migration plus adjustment is defined as the ratio of net migration plus adjustment during the year to the average population in that year, expressed per 1 000 inhabitants. The net migration plus adjustment is the difference between the total change and the natural change of the population.</t>
  </si>
  <si>
    <t>Figure 6: Crude birth rate, 2003 and 2013</t>
  </si>
  <si>
    <t>Bookmark UN Refugee Agency</t>
  </si>
  <si>
    <t>GEO/SEX</t>
  </si>
  <si>
    <t>Population on 1 January by five year age group, sex and country of birth [migr_pop3ctb]</t>
  </si>
  <si>
    <t>PARTNER</t>
  </si>
  <si>
    <t>http://appsso.eurostat.ec.europa.eu/nui/show.do?query=BOOKMARK_DS-075928_QID_-1F7E6C24_UID_-3F171EB0&amp;layout=PARTNER,L,X,0;SEX,L,X,1;GEO,L,Y,0;AGE,L,Z,0;TIME,C,Z,1;UNIT,L,Z,2;INDICATORS,C,Z,3;&amp;zSelection=DS-075928TIME,2014;DS-075928UNIT,NR;DS-075928INDICATORS,OBS_FLAG;DS-075928AGE,TOTAL;&amp;rankName1=PARTNER_1_2_0_0&amp;rankName2=TIME_1_0_-1_2&amp;rankName3=UNIT_1_2_-1_2&amp;rankName4=GEO_1_2_0_1&amp;rankName5=AGE_1_2_-1_2&amp;rankName6=INDICATORS_1_2_-1_2&amp;rankName7=SEX_1_2_1_0&amp;rStp=&amp;cStp=&amp;rDCh=&amp;cDCh=&amp;rDM=true&amp;cDM=true&amp;footnes=false&amp;empty=false&amp;wai=false&amp;time_mode=NONE&amp;time_most_recent=false&amp;lang=EN&amp;cfo=%23%23%23%2C%23%23%23.%23%23%23</t>
  </si>
  <si>
    <t>COUNTRY OF BIRTH</t>
  </si>
  <si>
    <t>Rep. of Korea</t>
  </si>
  <si>
    <t>United States of America*</t>
  </si>
  <si>
    <t xml:space="preserve">World </t>
  </si>
  <si>
    <r>
      <t>Source:</t>
    </r>
    <r>
      <rPr>
        <sz val="9"/>
        <rFont val="Arial"/>
        <family val="2"/>
      </rPr>
      <t xml:space="preserve"> Eurostat (online data codes: demo_gind, proj_13npms and tps00003), United Nations Department of Economic and Social Affairs (World Population Prospects: the 2015 Revision)</t>
    </r>
  </si>
  <si>
    <r>
      <t>Source:</t>
    </r>
    <r>
      <rPr>
        <sz val="9"/>
        <rFont val="Arial"/>
        <family val="2"/>
      </rPr>
      <t xml:space="preserve"> Eurostat (online data code: demo_pjangroup) and the World Bank (Health Nutrition and Population Statistics)</t>
    </r>
  </si>
  <si>
    <r>
      <t>Source:</t>
    </r>
    <r>
      <rPr>
        <sz val="9"/>
        <rFont val="Arial"/>
        <family val="2"/>
      </rPr>
      <t xml:space="preserve"> Eurostat (online data code: demo_gind) and the World Bank (World Development Indicators)</t>
    </r>
  </si>
  <si>
    <r>
      <t>Turkey</t>
    </r>
    <r>
      <rPr>
        <vertAlign val="superscript"/>
        <sz val="9"/>
        <rFont val="Arial"/>
        <family val="2"/>
      </rPr>
      <t>6</t>
    </r>
  </si>
  <si>
    <r>
      <t xml:space="preserve">Australia* </t>
    </r>
    <r>
      <rPr>
        <vertAlign val="superscript"/>
        <sz val="9"/>
        <rFont val="Arial"/>
        <family val="2"/>
      </rPr>
      <t>2</t>
    </r>
  </si>
  <si>
    <r>
      <t>Japan</t>
    </r>
    <r>
      <rPr>
        <vertAlign val="superscript"/>
        <sz val="9"/>
        <rFont val="Arial"/>
        <family val="2"/>
      </rPr>
      <t>5</t>
    </r>
  </si>
  <si>
    <t>Population
(millions)</t>
  </si>
  <si>
    <t>Population density  (inhabitants per km²)</t>
  </si>
  <si>
    <t>1960–2015</t>
  </si>
  <si>
    <t>Population on 1 January by five years age group and sex [demo_pjangroup]</t>
  </si>
  <si>
    <t>2060 projections</t>
  </si>
  <si>
    <r>
      <t>Source:</t>
    </r>
    <r>
      <rPr>
        <sz val="9"/>
        <rFont val="Arial"/>
        <family val="2"/>
      </rPr>
      <t xml:space="preserve"> Eurostat (online data codes: demo_pjanind and proj_13npms), World Bank (Health Nutrition and Population Statistics) and United Nations Department of Economic and Social Affairs (World Population Prospects: the 2015 Revision)</t>
    </r>
  </si>
  <si>
    <r>
      <rPr>
        <i/>
        <sz val="9"/>
        <rFont val="Arial"/>
        <family val="2"/>
      </rPr>
      <t>Source:</t>
    </r>
    <r>
      <rPr>
        <sz val="9"/>
        <rFont val="Arial"/>
        <family val="2"/>
      </rPr>
      <t xml:space="preserve"> Eurostat (online data code: demo_gind) and the World Bank (World Development Indicators)</t>
    </r>
  </si>
  <si>
    <t>(²) 2010–14 for EU-28 (provisional estimates).</t>
  </si>
  <si>
    <t>2005–10</t>
  </si>
  <si>
    <t>(¹) Net migration includes statistical adjustment and migrant flows between EU Member States. Annual averages for 2005–10 and 2010–14 include breaks in the series.</t>
  </si>
  <si>
    <t>(¹) EU-28 data only includes asylum seekers from non-member countries. Data not available for Mexico.</t>
  </si>
  <si>
    <t>Figure 10: Asylum seekers, 2015</t>
  </si>
  <si>
    <t>(²) EU-28: intra-EU migrants not taken into account.</t>
  </si>
  <si>
    <t>Table 1: Population and population density, 1960, 2015 and 2060</t>
  </si>
  <si>
    <t>(³) Including Christmas Island, Cocos (Keeling) Islands and Norfolk Island.</t>
  </si>
  <si>
    <t xml:space="preserve">EU-28 (¹) </t>
  </si>
  <si>
    <t>(²) 1960: population excluding French overseas departments and territories. Provisional estimates for 2015.</t>
  </si>
  <si>
    <t>(¹) EU-28 projections on the basis of main convergence scenario. G20 member country projections on the basis of medium fertility variant, 2015–2100.</t>
  </si>
  <si>
    <t>2060 projections (¹)</t>
  </si>
  <si>
    <t>Total migrants</t>
  </si>
  <si>
    <t>total population</t>
  </si>
  <si>
    <t>% migrants</t>
  </si>
  <si>
    <t>2010–15</t>
  </si>
  <si>
    <t>Figure 8: Net migration rate (¹), 2005–10 and 2010–15 (²)</t>
  </si>
  <si>
    <r>
      <rPr>
        <i/>
        <sz val="9"/>
        <rFont val="Arial"/>
        <family val="2"/>
      </rPr>
      <t>Source:</t>
    </r>
    <r>
      <rPr>
        <sz val="9"/>
        <rFont val="Arial"/>
        <family val="2"/>
      </rPr>
      <t xml:space="preserve"> Eurostat (online data codes: demo_gind and proj_13npms), United Nations Population Division, Department of Economic and Social Affairs (World Population Prospects: the 2015 Revision)</t>
    </r>
  </si>
  <si>
    <t>Figure 9: Share of foreign-born population, 2015 (¹)</t>
  </si>
  <si>
    <t>(¹) Migrant population is considered as foreign born, except for China, Japan, South Korea and Saudi Arabia, where the citizenship was considered. In India, Indonesia, Mexico, Saudi Arabia, South Africa and Turkey the refugees were also taken into account.</t>
  </si>
  <si>
    <t>Share CHI+IND</t>
  </si>
  <si>
    <t>2015–2060</t>
  </si>
  <si>
    <t>Deaths</t>
  </si>
  <si>
    <t>Births</t>
  </si>
  <si>
    <t>Difference</t>
  </si>
  <si>
    <t>Figure 3: Young-age dependency ratio, 1960, 2014 and 2060</t>
  </si>
  <si>
    <r>
      <t>Source:</t>
    </r>
    <r>
      <rPr>
        <sz val="9"/>
        <rFont val="Arial"/>
        <family val="2"/>
      </rPr>
      <t xml:space="preserve"> Eurostat (online data codes: demo_pjanind and tsdde511), World Bank (Health Nutrition and Population Statistics) and United Nations Department of Economic and Social Affairs (World Population Prospects: the 2015 Revision)</t>
    </r>
  </si>
  <si>
    <r>
      <t>Source:</t>
    </r>
    <r>
      <rPr>
        <sz val="9"/>
        <rFont val="Arial"/>
        <family val="2"/>
      </rPr>
      <t xml:space="preserve"> Eurostat (online data code: demo_find) and the World Bank </t>
    </r>
    <r>
      <rPr>
        <sz val="9"/>
        <rFont val="Calibri"/>
        <family val="2"/>
      </rPr>
      <t>—</t>
    </r>
    <r>
      <rPr>
        <sz val="9"/>
        <rFont val="Arial"/>
        <family val="2"/>
      </rPr>
      <t xml:space="preserve"> Health Nutrition and Population Statistics: Population estimates and projections</t>
    </r>
  </si>
  <si>
    <r>
      <t>Source:</t>
    </r>
    <r>
      <rPr>
        <sz val="9"/>
        <rFont val="Arial"/>
        <family val="2"/>
      </rPr>
      <t xml:space="preserve"> Eurostat (online data code: tsdde230) and United Nations, Department of Economic and Social Affairs, Population Division (2015) World Population</t>
    </r>
  </si>
  <si>
    <r>
      <t>Source:</t>
    </r>
    <r>
      <rPr>
        <sz val="9"/>
        <rFont val="Arial"/>
        <family val="2"/>
      </rPr>
      <t xml:space="preserve"> Eurostat (online data code: migr_pop3ctb) and United Nations, Department of Economic and Social Affairs, Population Division (2015) World Population</t>
    </r>
  </si>
  <si>
    <r>
      <t>Source:</t>
    </r>
    <r>
      <rPr>
        <sz val="9"/>
        <rFont val="Arial"/>
        <family val="2"/>
      </rPr>
      <t xml:space="preserve"> Eurostat (online data code: migr_asyappctza) and the United Nations High Commissioner for Refugees, the UN Refugee Agency, Population Statistics, (UNHCR Statistical Online Population Database </t>
    </r>
    <r>
      <rPr>
        <sz val="9"/>
        <rFont val="Calibri"/>
        <family val="2"/>
      </rPr>
      <t>—</t>
    </r>
    <r>
      <rPr>
        <sz val="9"/>
        <rFont val="Arial"/>
        <family val="2"/>
      </rPr>
      <t xml:space="preserve"> Mid-year statistics)</t>
    </r>
  </si>
  <si>
    <t>Average annual growth rate
(%)</t>
  </si>
  <si>
    <r>
      <t>(¹) Projections for EU-28 on the basis of main convergence cenario, for non-EU G20 member projections on the basis of medium fertility variant, 2015</t>
    </r>
    <r>
      <rPr>
        <sz val="9"/>
        <rFont val="Arial"/>
        <family val="2"/>
      </rPr>
      <t>–2100.</t>
    </r>
  </si>
  <si>
    <t>(⁴) Using the surface area used in the United Nations calculation for 2014.</t>
  </si>
  <si>
    <t>54.0 (⁴)</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</si>
</sst>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0.0"/>
    <numFmt numFmtId="166" formatCode="#\ ###\ ###\ ##0;\-#\ ###\ ###\ ##0;0"/>
    <numFmt numFmtId="167" formatCode="##0.0;\-##0.0;0"/>
    <numFmt numFmtId="168" formatCode="##0.00;\-##0.00;0"/>
    <numFmt numFmtId="169" formatCode="#,##0.0_i"/>
    <numFmt numFmtId="170" formatCode="##0.0;\-##0.0;0.0;"/>
    <numFmt numFmtId="171" formatCode="#,##0.000000"/>
    <numFmt numFmtId="172" formatCode="dd\.mm\.yy"/>
    <numFmt numFmtId="173" formatCode="###\ ###\ ###\ ###\ ##0"/>
    <numFmt numFmtId="174" formatCode="_(* #,##0.00_);_(* \(#,##0.00\);_(* &quot;-&quot;??_);_(@_)"/>
    <numFmt numFmtId="175" formatCode="#,##0;\-#,##0;\-"/>
    <numFmt numFmtId="176" formatCode="#.#;\-#.#;0"/>
    <numFmt numFmtId="177" formatCode="#.00;\-#.00;0.00"/>
  </numFmts>
  <fonts count="53">
    <font>
      <sz val="9"/>
      <name val="Arial"/>
      <family val="2"/>
    </font>
    <font>
      <sz val="10"/>
      <name val="Arial"/>
      <family val="2"/>
    </font>
    <font>
      <sz val="8"/>
      <name val="Myriad Pro"/>
      <family val="2"/>
    </font>
    <font>
      <sz val="7"/>
      <name val="Myriad Pro"/>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0"/>
      <color indexed="62"/>
      <name val="Frutiger 45"/>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Times"/>
      <family val="1"/>
    </font>
    <font>
      <b/>
      <sz val="9"/>
      <name val="Arial"/>
      <family val="2"/>
    </font>
    <font>
      <sz val="9"/>
      <color rgb="FFFF0000"/>
      <name val="Arial"/>
      <family val="2"/>
    </font>
    <font>
      <i/>
      <sz val="9"/>
      <name val="Arial"/>
      <family val="2"/>
    </font>
    <font>
      <i/>
      <sz val="9"/>
      <color indexed="62"/>
      <name val="Arial"/>
      <family val="2"/>
    </font>
    <font>
      <sz val="9"/>
      <color indexed="62"/>
      <name val="Arial"/>
      <family val="2"/>
    </font>
    <font>
      <sz val="9"/>
      <color indexed="8"/>
      <name val="Arial"/>
      <family val="2"/>
    </font>
    <font>
      <vertAlign val="superscript"/>
      <sz val="9"/>
      <name val="Arial"/>
      <family val="2"/>
    </font>
    <font>
      <b/>
      <sz val="9"/>
      <color indexed="8"/>
      <name val="Arial"/>
      <family val="2"/>
    </font>
    <font>
      <b/>
      <sz val="9"/>
      <color indexed="62"/>
      <name val="Arial"/>
      <family val="2"/>
    </font>
    <font>
      <sz val="9"/>
      <color indexed="10"/>
      <name val="Arial"/>
      <family val="2"/>
    </font>
    <font>
      <sz val="11"/>
      <name val="Arial"/>
      <family val="2"/>
    </font>
    <font>
      <sz val="9"/>
      <name val="Tahoma"/>
      <family val="2"/>
    </font>
    <font>
      <b/>
      <sz val="9"/>
      <name val="Tahoma"/>
      <family val="2"/>
    </font>
    <font>
      <sz val="9"/>
      <color theme="1"/>
      <name val="Arial"/>
      <family val="2"/>
    </font>
    <font>
      <b/>
      <sz val="9"/>
      <color theme="1"/>
      <name val="Arial"/>
      <family val="2"/>
    </font>
    <font>
      <sz val="8"/>
      <color theme="1"/>
      <name val="Calibri"/>
      <family val="2"/>
      <scheme val="minor"/>
    </font>
    <font>
      <u val="single"/>
      <sz val="9"/>
      <color theme="10"/>
      <name val="Arial"/>
      <family val="2"/>
    </font>
    <font>
      <b/>
      <sz val="11"/>
      <name val="Arial"/>
      <family val="2"/>
    </font>
    <font>
      <sz val="9"/>
      <name val="Calibri"/>
      <family val="2"/>
    </font>
    <font>
      <b/>
      <sz val="9"/>
      <color rgb="FFFF0000"/>
      <name val="Arial"/>
      <family val="2"/>
    </font>
    <font>
      <sz val="10"/>
      <color rgb="FF000000"/>
      <name val="Arial"/>
      <family val="2"/>
    </font>
    <font>
      <b/>
      <sz val="8"/>
      <color theme="4"/>
      <name val="Arial"/>
      <family val="2"/>
    </font>
    <font>
      <sz val="9"/>
      <color rgb="FF000000"/>
      <name val="Arial"/>
      <family val="2"/>
    </font>
    <font>
      <sz val="11"/>
      <name val="Calibri"/>
      <family val="2"/>
    </font>
    <font>
      <b/>
      <sz val="10"/>
      <name val="Arial"/>
      <family val="2"/>
    </font>
    <font>
      <b/>
      <sz val="8"/>
      <name val="Arial"/>
      <family val="2"/>
    </font>
    <font>
      <sz val="9"/>
      <color theme="1"/>
      <name val="Arial"/>
      <family val="2"/>
      <scheme val="minor"/>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rgb="FFFFFF00"/>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4" tint="0.5999900102615356"/>
        <bgColor indexed="64"/>
      </patternFill>
    </fill>
  </fills>
  <borders count="4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ck">
        <color rgb="FF3366FF"/>
      </bottom>
    </border>
    <border>
      <left/>
      <right/>
      <top style="thin">
        <color rgb="FF000000"/>
      </top>
      <bottom/>
    </border>
    <border>
      <left style="hair">
        <color rgb="FFC0C0C0"/>
      </left>
      <right/>
      <top style="hair">
        <color rgb="FFC0C0C0"/>
      </top>
      <bottom/>
    </border>
    <border>
      <left/>
      <right/>
      <top style="hair">
        <color rgb="FFC0C0C0"/>
      </top>
      <bottom/>
    </border>
    <border>
      <left/>
      <right/>
      <top/>
      <bottom style="hair">
        <color rgb="FFC0C0C0"/>
      </bottom>
    </border>
    <border>
      <left/>
      <right/>
      <top style="hair">
        <color rgb="FFC0C0C0"/>
      </top>
      <bottom style="hair">
        <color rgb="FFC0C0C0"/>
      </bottom>
    </border>
    <border>
      <left/>
      <right/>
      <top style="hair">
        <color rgb="FFC0C0C0"/>
      </top>
      <bottom style="thin">
        <color rgb="FF000000"/>
      </bottom>
    </border>
    <border>
      <left style="thin"/>
      <right style="thin"/>
      <top/>
      <bottom style="thin"/>
    </border>
    <border>
      <left style="thin"/>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right/>
      <top style="thin">
        <color rgb="FF000000"/>
      </top>
      <bottom style="thin">
        <color rgb="FF000000"/>
      </bottom>
    </border>
    <border>
      <left/>
      <right/>
      <top style="thin">
        <color rgb="FF000000"/>
      </top>
      <bottom style="hair">
        <color rgb="FFC0C0C0"/>
      </bottom>
    </border>
    <border>
      <left style="hair">
        <color rgb="FFA6A6A6"/>
      </left>
      <right/>
      <top style="hair">
        <color rgb="FFC0C0C0"/>
      </top>
      <bottom/>
    </border>
    <border>
      <left style="thin"/>
      <right style="thin"/>
      <top/>
      <bottom style="hair"/>
    </border>
    <border>
      <left style="thin"/>
      <right style="thin"/>
      <top style="hair"/>
      <bottom style="hair"/>
    </border>
    <border>
      <left/>
      <right/>
      <top/>
      <bottom style="thin"/>
    </border>
    <border>
      <left/>
      <right style="hair">
        <color rgb="FFA6A6A6"/>
      </right>
      <top style="hair">
        <color rgb="FFC0C0C0"/>
      </top>
      <bottom/>
    </border>
    <border>
      <left style="hair">
        <color rgb="FFA6A6A6"/>
      </left>
      <right/>
      <top style="thin">
        <color rgb="FF000000"/>
      </top>
      <bottom style="hair">
        <color rgb="FFC0C0C0"/>
      </bottom>
    </border>
    <border>
      <left/>
      <right style="hair">
        <color rgb="FFA6A6A6"/>
      </right>
      <top style="thin">
        <color rgb="FF000000"/>
      </top>
      <bottom style="hair">
        <color rgb="FFC0C0C0"/>
      </bottom>
    </border>
    <border>
      <left style="hair">
        <color rgb="FFA6A6A6"/>
      </left>
      <right/>
      <top style="hair">
        <color rgb="FFC0C0C0"/>
      </top>
      <bottom style="thin">
        <color rgb="FF000000"/>
      </bottom>
    </border>
    <border>
      <left/>
      <right style="hair">
        <color rgb="FFA6A6A6"/>
      </right>
      <top style="hair">
        <color rgb="FFC0C0C0"/>
      </top>
      <bottom style="thin">
        <color rgb="FF000000"/>
      </bottom>
    </border>
    <border>
      <left style="hair">
        <color rgb="FFA6A6A6"/>
      </left>
      <right/>
      <top/>
      <bottom style="hair">
        <color rgb="FFC0C0C0"/>
      </bottom>
    </border>
    <border>
      <left/>
      <right style="hair">
        <color rgb="FFA6A6A6"/>
      </right>
      <top/>
      <bottom style="hair">
        <color rgb="FFC0C0C0"/>
      </bottom>
    </border>
    <border>
      <left style="hair">
        <color rgb="FFA6A6A6"/>
      </left>
      <right/>
      <top style="hair">
        <color rgb="FFC0C0C0"/>
      </top>
      <bottom style="hair">
        <color rgb="FFC0C0C0"/>
      </bottom>
    </border>
    <border>
      <left style="hair">
        <color rgb="FFA6A6A6"/>
      </left>
      <right/>
      <top/>
      <bottom/>
    </border>
    <border>
      <left/>
      <right style="hair">
        <color rgb="FFA6A6A6"/>
      </right>
      <top/>
      <bottom/>
    </border>
    <border>
      <left/>
      <right style="hair">
        <color rgb="FFA6A6A6"/>
      </right>
      <top style="hair">
        <color rgb="FFC0C0C0"/>
      </top>
      <bottom style="hair">
        <color rgb="FFC0C0C0"/>
      </bottom>
    </border>
    <border>
      <left style="thin"/>
      <right/>
      <top/>
      <bottom/>
    </border>
    <border>
      <left/>
      <right/>
      <top/>
      <bottom style="thin">
        <color rgb="FF000000"/>
      </bottom>
    </border>
  </borders>
  <cellStyleXfs count="110">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12"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10" fillId="0" borderId="2" applyNumberFormat="0" applyFill="0" applyAlignment="0" applyProtection="0"/>
    <xf numFmtId="0" fontId="24" fillId="21" borderId="3" applyNumberFormat="0" applyAlignment="0" applyProtection="0"/>
    <xf numFmtId="164" fontId="25" fillId="0" borderId="0">
      <alignment horizontal="right" vertical="top"/>
      <protection/>
    </xf>
    <xf numFmtId="0" fontId="5" fillId="22" borderId="4" applyNumberFormat="0" applyFont="0" applyAlignment="0" applyProtection="0"/>
    <xf numFmtId="0" fontId="11" fillId="7" borderId="1" applyNumberFormat="0" applyAlignment="0" applyProtection="0"/>
    <xf numFmtId="0" fontId="17" fillId="0" borderId="0" applyNumberFormat="0" applyFill="0" applyBorder="0" applyAlignment="0" applyProtection="0"/>
    <xf numFmtId="0" fontId="15" fillId="4"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1" fillId="7" borderId="1" applyNumberFormat="0" applyAlignment="0" applyProtection="0"/>
    <xf numFmtId="0" fontId="12" fillId="3" borderId="0" applyNumberFormat="0" applyBorder="0" applyAlignment="0" applyProtection="0"/>
    <xf numFmtId="0" fontId="4" fillId="0" borderId="0" applyNumberFormat="0" applyFill="0" applyBorder="0">
      <alignment/>
      <protection locked="0"/>
    </xf>
    <xf numFmtId="0" fontId="13" fillId="0" borderId="0" applyNumberFormat="0" applyFill="0" applyBorder="0">
      <alignment/>
      <protection locked="0"/>
    </xf>
    <xf numFmtId="0" fontId="10" fillId="0" borderId="2" applyNumberFormat="0" applyFill="0" applyAlignment="0" applyProtection="0"/>
    <xf numFmtId="0" fontId="14" fillId="23" borderId="0" applyNumberFormat="0" applyBorder="0" applyAlignment="0" applyProtection="0"/>
    <xf numFmtId="0" fontId="14" fillId="23" borderId="0" applyNumberFormat="0" applyBorder="0" applyAlignment="0" applyProtection="0"/>
    <xf numFmtId="0" fontId="5" fillId="0" borderId="0">
      <alignment/>
      <protection/>
    </xf>
    <xf numFmtId="0" fontId="3" fillId="0" borderId="0" applyNumberFormat="0" applyFill="0" applyBorder="0" applyAlignment="0" applyProtection="0"/>
    <xf numFmtId="0" fontId="2" fillId="22" borderId="4" applyNumberFormat="0" applyFont="0" applyAlignment="0" applyProtection="0"/>
    <xf numFmtId="0" fontId="16" fillId="20" borderId="8" applyNumberFormat="0" applyAlignment="0" applyProtection="0"/>
    <xf numFmtId="0" fontId="15" fillId="4" borderId="0" applyNumberFormat="0" applyBorder="0" applyAlignment="0" applyProtection="0"/>
    <xf numFmtId="0" fontId="16" fillId="20" borderId="8" applyNumberFormat="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18" fillId="0" borderId="0">
      <alignment/>
      <protection/>
    </xf>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21" borderId="3" applyNumberFormat="0" applyAlignment="0" applyProtection="0"/>
    <xf numFmtId="0" fontId="8" fillId="0" borderId="0" applyNumberFormat="0" applyFill="0" applyBorder="0" applyAlignment="0" applyProtection="0"/>
    <xf numFmtId="170" fontId="1" fillId="0" borderId="0" applyFill="0" applyBorder="0" applyProtection="0">
      <alignment horizontal="right" vertical="center" wrapText="1"/>
    </xf>
    <xf numFmtId="170" fontId="1" fillId="0" borderId="10" applyFill="0" applyProtection="0">
      <alignment horizontal="right" vertical="center" wrapText="1"/>
    </xf>
    <xf numFmtId="0" fontId="36" fillId="0" borderId="0">
      <alignment/>
      <protection/>
    </xf>
    <xf numFmtId="0" fontId="36" fillId="0" borderId="0">
      <alignment/>
      <protection/>
    </xf>
    <xf numFmtId="0" fontId="1" fillId="0" borderId="0">
      <alignment/>
      <protection/>
    </xf>
    <xf numFmtId="0" fontId="41" fillId="0" borderId="0">
      <alignment/>
      <protection/>
    </xf>
    <xf numFmtId="0" fontId="42" fillId="0" borderId="0" applyNumberFormat="0" applyFill="0" applyBorder="0" applyProtection="0">
      <alignment/>
    </xf>
    <xf numFmtId="174" fontId="1" fillId="0" borderId="0" applyFont="0" applyFill="0" applyBorder="0" applyAlignment="0" applyProtection="0"/>
    <xf numFmtId="0" fontId="36" fillId="0" borderId="0">
      <alignment/>
      <protection/>
    </xf>
  </cellStyleXfs>
  <cellXfs count="216">
    <xf numFmtId="0" fontId="0" fillId="0" borderId="0" xfId="0" applyAlignment="1">
      <alignment vertical="center"/>
    </xf>
    <xf numFmtId="0" fontId="27" fillId="0" borderId="0" xfId="0" applyFont="1" applyFill="1" applyAlignment="1">
      <alignment vertical="center"/>
    </xf>
    <xf numFmtId="0" fontId="28" fillId="0" borderId="0" xfId="0" applyFont="1" applyFill="1" applyBorder="1" applyAlignment="1">
      <alignment vertical="center"/>
    </xf>
    <xf numFmtId="0" fontId="26" fillId="0" borderId="0" xfId="0" applyFont="1" applyFill="1" applyAlignment="1">
      <alignment vertical="center"/>
    </xf>
    <xf numFmtId="0" fontId="26" fillId="24" borderId="11" xfId="0" applyFont="1" applyFill="1" applyBorder="1" applyAlignment="1">
      <alignment horizontal="center" vertical="center"/>
    </xf>
    <xf numFmtId="0" fontId="26" fillId="24" borderId="0" xfId="0" applyNumberFormat="1" applyFont="1" applyFill="1" applyBorder="1" applyAlignment="1">
      <alignment horizontal="center" vertical="center"/>
    </xf>
    <xf numFmtId="0" fontId="26" fillId="24" borderId="12" xfId="0" applyFont="1" applyFill="1" applyBorder="1" applyAlignment="1">
      <alignment horizontal="center" vertical="center"/>
    </xf>
    <xf numFmtId="0" fontId="26" fillId="24" borderId="13" xfId="0" applyFont="1" applyFill="1" applyBorder="1" applyAlignment="1">
      <alignment horizontal="center" vertical="center"/>
    </xf>
    <xf numFmtId="0" fontId="26" fillId="0" borderId="14" xfId="0" applyNumberFormat="1" applyFont="1" applyFill="1" applyBorder="1" applyAlignment="1">
      <alignment horizontal="left" vertical="center"/>
    </xf>
    <xf numFmtId="0" fontId="26" fillId="0" borderId="15" xfId="0" applyNumberFormat="1" applyFont="1" applyFill="1" applyBorder="1" applyAlignment="1">
      <alignment horizontal="left" vertical="center"/>
    </xf>
    <xf numFmtId="0" fontId="26" fillId="0" borderId="16" xfId="0" applyNumberFormat="1" applyFont="1" applyFill="1" applyBorder="1" applyAlignment="1">
      <alignment horizontal="left" vertical="center"/>
    </xf>
    <xf numFmtId="0" fontId="0" fillId="0" borderId="0" xfId="85" applyFont="1" applyFill="1" applyBorder="1"/>
    <xf numFmtId="0" fontId="26" fillId="0" borderId="0" xfId="85" applyFont="1" applyFill="1" applyBorder="1" applyAlignment="1">
      <alignment horizontal="right"/>
    </xf>
    <xf numFmtId="0" fontId="26" fillId="0" borderId="0" xfId="85" applyFont="1" applyFill="1" applyBorder="1"/>
    <xf numFmtId="0" fontId="0" fillId="0" borderId="0" xfId="85" applyFont="1" applyFill="1" applyBorder="1" applyAlignment="1">
      <alignment horizontal="right"/>
    </xf>
    <xf numFmtId="165" fontId="0" fillId="0" borderId="0" xfId="85" applyNumberFormat="1" applyFont="1" applyFill="1" applyBorder="1"/>
    <xf numFmtId="1" fontId="0" fillId="0" borderId="0" xfId="85" applyNumberFormat="1" applyFont="1" applyFill="1" applyBorder="1" applyAlignment="1">
      <alignment horizontal="left"/>
    </xf>
    <xf numFmtId="3" fontId="0" fillId="0" borderId="0" xfId="85" applyNumberFormat="1" applyFont="1" applyFill="1" applyBorder="1"/>
    <xf numFmtId="0" fontId="0" fillId="0" borderId="0" xfId="85" applyFont="1" applyFill="1" applyBorder="1" applyAlignment="1">
      <alignment horizontal="left"/>
    </xf>
    <xf numFmtId="1" fontId="0" fillId="0" borderId="0" xfId="85" applyNumberFormat="1" applyFont="1" applyFill="1" applyBorder="1"/>
    <xf numFmtId="0" fontId="30" fillId="0" borderId="0" xfId="85" applyFont="1" applyFill="1" applyBorder="1"/>
    <xf numFmtId="0" fontId="30" fillId="0" borderId="0" xfId="0" applyNumberFormat="1" applyFont="1" applyFill="1" applyBorder="1" applyAlignment="1">
      <alignment/>
    </xf>
    <xf numFmtId="3" fontId="30" fillId="0" borderId="0" xfId="0" applyNumberFormat="1" applyFont="1" applyFill="1" applyBorder="1" applyAlignment="1">
      <alignment/>
    </xf>
    <xf numFmtId="166" fontId="30" fillId="0" borderId="0" xfId="0" applyNumberFormat="1" applyFont="1" applyFill="1" applyBorder="1" applyAlignment="1">
      <alignment horizontal="right"/>
    </xf>
    <xf numFmtId="0" fontId="30" fillId="0" borderId="0" xfId="0" applyFont="1" applyFill="1" applyBorder="1" applyAlignment="1" quotePrefix="1">
      <alignment horizontal="right"/>
    </xf>
    <xf numFmtId="165" fontId="30" fillId="0" borderId="0" xfId="85" applyNumberFormat="1" applyFont="1" applyFill="1" applyBorder="1"/>
    <xf numFmtId="166" fontId="0" fillId="0" borderId="0" xfId="85" applyNumberFormat="1" applyFont="1" applyFill="1" applyBorder="1"/>
    <xf numFmtId="167" fontId="31" fillId="0" borderId="0" xfId="0" applyNumberFormat="1" applyFont="1" applyAlignment="1">
      <alignment horizontal="right"/>
    </xf>
    <xf numFmtId="0" fontId="33" fillId="0" borderId="0" xfId="0" applyFont="1" applyFill="1" applyBorder="1" applyAlignment="1" quotePrefix="1">
      <alignment horizontal="right"/>
    </xf>
    <xf numFmtId="166" fontId="31" fillId="0" borderId="0" xfId="0" applyNumberFormat="1" applyFont="1" applyFill="1" applyBorder="1" applyAlignment="1">
      <alignment horizontal="right"/>
    </xf>
    <xf numFmtId="0" fontId="31" fillId="0" borderId="0" xfId="0" applyFont="1" applyFill="1" applyBorder="1" applyAlignment="1">
      <alignment horizontal="left" indent="2"/>
    </xf>
    <xf numFmtId="0" fontId="30" fillId="0" borderId="0" xfId="0" applyFont="1" applyFill="1" applyBorder="1" applyAlignment="1">
      <alignment horizontal="right" indent="1"/>
    </xf>
    <xf numFmtId="0" fontId="30" fillId="0" borderId="0" xfId="0" applyFont="1" applyFill="1" applyBorder="1" applyAlignment="1">
      <alignment vertical="center"/>
    </xf>
    <xf numFmtId="167" fontId="30" fillId="0" borderId="0" xfId="0" applyNumberFormat="1" applyFont="1" applyFill="1" applyBorder="1" applyAlignment="1">
      <alignment horizontal="right"/>
    </xf>
    <xf numFmtId="0" fontId="33" fillId="0" borderId="0" xfId="0" applyFont="1" applyFill="1" applyBorder="1" applyAlignment="1">
      <alignment vertical="center"/>
    </xf>
    <xf numFmtId="0" fontId="30" fillId="0" borderId="0" xfId="0" applyFont="1" applyFill="1" applyBorder="1" applyAlignment="1">
      <alignment horizontal="left" indent="2"/>
    </xf>
    <xf numFmtId="0" fontId="30" fillId="0" borderId="0" xfId="0" applyFont="1" applyFill="1" applyBorder="1" applyAlignment="1">
      <alignment horizontal="center"/>
    </xf>
    <xf numFmtId="0" fontId="34" fillId="0" borderId="0" xfId="0" applyFont="1" applyFill="1" applyBorder="1" applyAlignment="1">
      <alignment vertical="center"/>
    </xf>
    <xf numFmtId="165" fontId="30" fillId="0" borderId="0" xfId="0" applyNumberFormat="1" applyFont="1" applyFill="1" applyBorder="1" applyAlignment="1">
      <alignment vertical="center"/>
    </xf>
    <xf numFmtId="0" fontId="30" fillId="0" borderId="0" xfId="0" applyFont="1" applyFill="1" applyBorder="1" applyAlignment="1">
      <alignment vertical="center"/>
    </xf>
    <xf numFmtId="168" fontId="35" fillId="0" borderId="0" xfId="0" applyNumberFormat="1" applyFont="1" applyBorder="1" applyAlignment="1">
      <alignment horizontal="right"/>
    </xf>
    <xf numFmtId="168" fontId="35" fillId="0" borderId="0" xfId="0" applyNumberFormat="1" applyFont="1" applyAlignment="1">
      <alignment horizontal="right"/>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right" vertical="center"/>
    </xf>
    <xf numFmtId="165" fontId="0" fillId="0" borderId="0" xfId="0" applyNumberFormat="1" applyFont="1" applyFill="1" applyAlignment="1">
      <alignment vertical="center"/>
    </xf>
    <xf numFmtId="164" fontId="0" fillId="0" borderId="0" xfId="0" applyNumberFormat="1" applyFont="1" applyFill="1" applyAlignment="1">
      <alignment vertical="center"/>
    </xf>
    <xf numFmtId="3" fontId="0" fillId="0" borderId="0" xfId="0" applyNumberFormat="1" applyFont="1" applyFill="1" applyAlignment="1">
      <alignment vertical="center"/>
    </xf>
    <xf numFmtId="0" fontId="0" fillId="0" borderId="0" xfId="0" applyFont="1" applyFill="1" applyBorder="1" applyAlignment="1">
      <alignment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171" fontId="0" fillId="0" borderId="0" xfId="0" applyNumberFormat="1" applyFont="1" applyFill="1" applyAlignment="1">
      <alignment vertical="center"/>
    </xf>
    <xf numFmtId="165" fontId="0" fillId="0" borderId="0" xfId="0" applyNumberFormat="1" applyFont="1" applyFill="1" applyAlignment="1">
      <alignment horizontal="right" vertical="center"/>
    </xf>
    <xf numFmtId="1" fontId="0" fillId="0" borderId="0" xfId="0" applyNumberFormat="1" applyFont="1" applyFill="1" applyAlignment="1">
      <alignment vertical="center"/>
    </xf>
    <xf numFmtId="2" fontId="0" fillId="0" borderId="0" xfId="0" applyNumberFormat="1" applyFont="1" applyFill="1" applyAlignment="1">
      <alignment vertical="center"/>
    </xf>
    <xf numFmtId="1" fontId="0" fillId="0" borderId="0" xfId="0" applyNumberFormat="1" applyFont="1" applyFill="1" applyAlignment="1">
      <alignment horizontal="right" vertical="center"/>
    </xf>
    <xf numFmtId="165" fontId="0" fillId="0" borderId="0" xfId="0" applyNumberFormat="1" applyFont="1" applyAlignment="1">
      <alignment/>
    </xf>
    <xf numFmtId="0" fontId="0" fillId="0" borderId="0" xfId="0" applyFont="1" applyAlignment="1">
      <alignment/>
    </xf>
    <xf numFmtId="165" fontId="0" fillId="0" borderId="0" xfId="0" applyNumberFormat="1" applyFont="1" applyFill="1" applyBorder="1" applyAlignment="1">
      <alignment vertical="center"/>
    </xf>
    <xf numFmtId="169" fontId="0" fillId="0" borderId="0" xfId="0" applyNumberFormat="1" applyFont="1" applyFill="1" applyAlignment="1">
      <alignment vertical="center"/>
    </xf>
    <xf numFmtId="0" fontId="0" fillId="0" borderId="0" xfId="0" applyFont="1" applyFill="1" applyBorder="1" applyAlignment="1" quotePrefix="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25" borderId="0" xfId="0" applyFont="1" applyFill="1" applyAlignment="1">
      <alignment vertical="center"/>
    </xf>
    <xf numFmtId="0" fontId="0" fillId="26" borderId="0" xfId="0" applyFont="1" applyFill="1" applyAlignment="1">
      <alignment vertical="center"/>
    </xf>
    <xf numFmtId="0" fontId="0" fillId="27" borderId="0" xfId="0" applyFont="1" applyFill="1" applyAlignment="1">
      <alignment vertical="center"/>
    </xf>
    <xf numFmtId="0" fontId="0" fillId="28" borderId="0" xfId="0" applyFont="1" applyFill="1" applyAlignment="1">
      <alignment vertical="center"/>
    </xf>
    <xf numFmtId="165" fontId="0" fillId="26" borderId="0" xfId="0" applyNumberFormat="1" applyFont="1" applyFill="1" applyAlignment="1">
      <alignment vertical="center"/>
    </xf>
    <xf numFmtId="0" fontId="0" fillId="29" borderId="0" xfId="0" applyFont="1" applyFill="1" applyAlignment="1">
      <alignment vertical="center"/>
    </xf>
    <xf numFmtId="0" fontId="0" fillId="30" borderId="0" xfId="0" applyFont="1" applyFill="1" applyAlignment="1">
      <alignment vertical="center"/>
    </xf>
    <xf numFmtId="165" fontId="0" fillId="30" borderId="0" xfId="0" applyNumberFormat="1" applyFont="1" applyFill="1" applyAlignment="1">
      <alignment vertical="center"/>
    </xf>
    <xf numFmtId="164" fontId="0" fillId="30" borderId="0" xfId="0" applyNumberFormat="1" applyFont="1" applyFill="1" applyAlignment="1">
      <alignment vertical="center"/>
    </xf>
    <xf numFmtId="0" fontId="0" fillId="30" borderId="0" xfId="0" applyFont="1" applyFill="1" applyAlignment="1">
      <alignment horizontal="right" vertical="center"/>
    </xf>
    <xf numFmtId="165" fontId="0" fillId="30" borderId="0" xfId="0" applyNumberFormat="1" applyFont="1" applyFill="1" applyAlignment="1">
      <alignment horizontal="right" vertical="center"/>
    </xf>
    <xf numFmtId="3" fontId="0" fillId="30" borderId="0" xfId="0" applyNumberFormat="1" applyFont="1" applyFill="1" applyAlignment="1">
      <alignment vertical="center"/>
    </xf>
    <xf numFmtId="0" fontId="39" fillId="0" borderId="0" xfId="0" applyFont="1" applyAlignment="1">
      <alignment horizontal="left" indent="2"/>
    </xf>
    <xf numFmtId="0" fontId="39" fillId="0" borderId="0" xfId="0" applyFont="1" applyAlignment="1">
      <alignment horizontal="center"/>
    </xf>
    <xf numFmtId="167" fontId="39" fillId="0" borderId="0" xfId="0" applyNumberFormat="1" applyFont="1" applyAlignment="1">
      <alignment horizontal="right"/>
    </xf>
    <xf numFmtId="0" fontId="40" fillId="8" borderId="17" xfId="0" applyFont="1" applyFill="1" applyBorder="1" applyAlignment="1">
      <alignment horizontal="center" vertical="center"/>
    </xf>
    <xf numFmtId="0" fontId="40" fillId="8" borderId="17" xfId="0" applyFont="1" applyFill="1" applyBorder="1" applyAlignment="1" quotePrefix="1">
      <alignment horizontal="center" vertical="center"/>
    </xf>
    <xf numFmtId="0" fontId="40" fillId="8" borderId="17" xfId="0" applyFont="1" applyFill="1" applyBorder="1" applyAlignment="1" quotePrefix="1">
      <alignment horizontal="center" vertical="center" wrapText="1"/>
    </xf>
    <xf numFmtId="0" fontId="40" fillId="8" borderId="18" xfId="0" applyFont="1" applyFill="1" applyBorder="1" applyAlignment="1" quotePrefix="1">
      <alignment horizontal="center" vertical="center"/>
    </xf>
    <xf numFmtId="0" fontId="40" fillId="8" borderId="19" xfId="0" applyFont="1" applyFill="1" applyBorder="1" applyAlignment="1">
      <alignment horizontal="center" vertical="center"/>
    </xf>
    <xf numFmtId="0" fontId="39" fillId="0" borderId="0" xfId="0" applyFont="1" applyAlignment="1">
      <alignment horizontal="right"/>
    </xf>
    <xf numFmtId="0" fontId="39" fillId="0" borderId="0" xfId="0" applyFont="1" applyAlignment="1">
      <alignment horizontal="left"/>
    </xf>
    <xf numFmtId="9" fontId="0" fillId="0" borderId="0" xfId="0" applyNumberFormat="1" applyFont="1" applyFill="1" applyAlignment="1">
      <alignment vertical="center"/>
    </xf>
    <xf numFmtId="173" fontId="0" fillId="0" borderId="0" xfId="0" applyNumberFormat="1" applyFont="1" applyBorder="1" applyAlignment="1">
      <alignment horizontal="right" readingOrder="1"/>
    </xf>
    <xf numFmtId="0" fontId="0" fillId="0" borderId="0" xfId="0" applyFont="1" applyAlignment="1">
      <alignment vertical="center" wrapText="1"/>
    </xf>
    <xf numFmtId="0" fontId="0" fillId="0" borderId="0" xfId="104" applyNumberFormat="1" applyFont="1" applyFill="1" applyBorder="1" applyAlignment="1">
      <alignment/>
      <protection/>
    </xf>
    <xf numFmtId="0" fontId="0" fillId="0" borderId="0" xfId="104" applyFont="1">
      <alignment/>
      <protection/>
    </xf>
    <xf numFmtId="172" fontId="0" fillId="0" borderId="0" xfId="104" applyNumberFormat="1" applyFont="1" applyFill="1" applyBorder="1" applyAlignment="1">
      <alignment/>
      <protection/>
    </xf>
    <xf numFmtId="0" fontId="0" fillId="0" borderId="20" xfId="104" applyNumberFormat="1" applyFont="1" applyFill="1" applyBorder="1" applyAlignment="1">
      <alignment/>
      <protection/>
    </xf>
    <xf numFmtId="0" fontId="0" fillId="29" borderId="0" xfId="104" applyNumberFormat="1" applyFont="1" applyFill="1" applyBorder="1" applyAlignment="1">
      <alignment/>
      <protection/>
    </xf>
    <xf numFmtId="0" fontId="0" fillId="8" borderId="20" xfId="104" applyNumberFormat="1" applyFont="1" applyFill="1" applyBorder="1" applyAlignment="1">
      <alignment/>
      <protection/>
    </xf>
    <xf numFmtId="164" fontId="0" fillId="0" borderId="20" xfId="104" applyNumberFormat="1" applyFont="1" applyFill="1" applyBorder="1" applyAlignment="1">
      <alignment/>
      <protection/>
    </xf>
    <xf numFmtId="164" fontId="0" fillId="27" borderId="20" xfId="104" applyNumberFormat="1" applyFont="1" applyFill="1" applyBorder="1" applyAlignment="1">
      <alignment/>
      <protection/>
    </xf>
    <xf numFmtId="164" fontId="0" fillId="25" borderId="20" xfId="104" applyNumberFormat="1" applyFont="1" applyFill="1" applyBorder="1" applyAlignment="1">
      <alignment/>
      <protection/>
    </xf>
    <xf numFmtId="164" fontId="0" fillId="29" borderId="20" xfId="104" applyNumberFormat="1" applyFont="1" applyFill="1" applyBorder="1" applyAlignment="1">
      <alignment/>
      <protection/>
    </xf>
    <xf numFmtId="0" fontId="0" fillId="29" borderId="0" xfId="104" applyFont="1" applyFill="1">
      <alignment/>
      <protection/>
    </xf>
    <xf numFmtId="0" fontId="40" fillId="0" borderId="0" xfId="0" applyFont="1" applyAlignment="1">
      <alignment/>
    </xf>
    <xf numFmtId="167" fontId="39" fillId="26" borderId="0" xfId="0" applyNumberFormat="1" applyFont="1" applyFill="1" applyAlignment="1">
      <alignment horizontal="right"/>
    </xf>
    <xf numFmtId="165" fontId="0" fillId="31" borderId="0" xfId="0" applyNumberFormat="1" applyFont="1" applyFill="1" applyAlignment="1">
      <alignment vertical="center"/>
    </xf>
    <xf numFmtId="0" fontId="0" fillId="31" borderId="0" xfId="0" applyFont="1" applyFill="1" applyAlignment="1">
      <alignment vertical="center"/>
    </xf>
    <xf numFmtId="0" fontId="0" fillId="31" borderId="0" xfId="0" applyFont="1" applyFill="1" applyAlignment="1">
      <alignment horizontal="right" vertical="center"/>
    </xf>
    <xf numFmtId="165" fontId="0" fillId="27" borderId="0" xfId="0" applyNumberFormat="1" applyFont="1" applyFill="1" applyAlignment="1">
      <alignment vertical="center"/>
    </xf>
    <xf numFmtId="165" fontId="28" fillId="0" borderId="0" xfId="0" applyNumberFormat="1" applyFont="1" applyFill="1" applyAlignment="1">
      <alignment vertical="center"/>
    </xf>
    <xf numFmtId="0" fontId="43" fillId="0" borderId="0" xfId="0" applyFont="1" applyFill="1" applyBorder="1" applyAlignment="1">
      <alignment horizontal="left" vertical="center"/>
    </xf>
    <xf numFmtId="166" fontId="39" fillId="0" borderId="0" xfId="0" applyNumberFormat="1" applyFont="1" applyAlignment="1">
      <alignment horizontal="right"/>
    </xf>
    <xf numFmtId="0" fontId="26" fillId="0" borderId="0" xfId="0" applyNumberFormat="1" applyFont="1" applyFill="1" applyBorder="1" applyAlignment="1">
      <alignment horizontal="left" vertical="center"/>
    </xf>
    <xf numFmtId="165" fontId="0" fillId="0" borderId="0" xfId="0" applyNumberFormat="1" applyFont="1" applyFill="1" applyBorder="1" applyAlignment="1">
      <alignment horizontal="right" vertical="center"/>
    </xf>
    <xf numFmtId="169" fontId="0" fillId="0" borderId="0" xfId="0" applyNumberFormat="1" applyFont="1" applyFill="1" applyBorder="1" applyAlignment="1">
      <alignment horizontal="right" vertical="center"/>
    </xf>
    <xf numFmtId="0" fontId="26" fillId="32" borderId="21" xfId="0" applyNumberFormat="1" applyFont="1" applyFill="1" applyBorder="1" applyAlignment="1">
      <alignment horizontal="left" vertical="center"/>
    </xf>
    <xf numFmtId="165" fontId="0" fillId="32" borderId="21" xfId="0" applyNumberFormat="1" applyFont="1" applyFill="1" applyBorder="1" applyAlignment="1">
      <alignment horizontal="right" vertical="center"/>
    </xf>
    <xf numFmtId="0" fontId="0" fillId="32" borderId="21" xfId="0" applyFont="1" applyFill="1" applyBorder="1" applyAlignment="1">
      <alignment vertical="center"/>
    </xf>
    <xf numFmtId="169" fontId="0" fillId="32" borderId="21" xfId="0" applyNumberFormat="1" applyFont="1" applyFill="1" applyBorder="1" applyAlignment="1">
      <alignment horizontal="right" vertical="center"/>
    </xf>
    <xf numFmtId="164" fontId="0" fillId="0" borderId="0" xfId="104" applyNumberFormat="1" applyFont="1" applyFill="1">
      <alignment/>
      <protection/>
    </xf>
    <xf numFmtId="0" fontId="28" fillId="0" borderId="0" xfId="0" applyFont="1" applyFill="1" applyAlignment="1">
      <alignment vertical="center"/>
    </xf>
    <xf numFmtId="165" fontId="28" fillId="27" borderId="0" xfId="0" applyNumberFormat="1" applyFont="1" applyFill="1" applyAlignment="1">
      <alignment vertical="center"/>
    </xf>
    <xf numFmtId="9" fontId="0" fillId="0" borderId="0" xfId="15" applyFont="1" applyAlignment="1">
      <alignment vertical="center"/>
    </xf>
    <xf numFmtId="0" fontId="43" fillId="0" borderId="0" xfId="0" applyFont="1" applyAlignment="1">
      <alignment horizontal="left" vertical="center"/>
    </xf>
    <xf numFmtId="0" fontId="26" fillId="0" borderId="0" xfId="85" applyFont="1" applyFill="1" applyBorder="1" applyAlignment="1">
      <alignment horizontal="center"/>
    </xf>
    <xf numFmtId="0" fontId="0" fillId="0" borderId="0" xfId="0" applyFont="1" applyFill="1" applyAlignment="1">
      <alignment horizontal="left" vertical="center"/>
    </xf>
    <xf numFmtId="0" fontId="42" fillId="0" borderId="0" xfId="107" applyFont="1" applyFill="1" applyAlignment="1">
      <alignment vertical="center"/>
    </xf>
    <xf numFmtId="0" fontId="0" fillId="0" borderId="0" xfId="103" applyNumberFormat="1" applyFont="1" applyFill="1" applyBorder="1" applyAlignment="1">
      <alignment/>
      <protection/>
    </xf>
    <xf numFmtId="0" fontId="0" fillId="0" borderId="0" xfId="103" applyFont="1">
      <alignment/>
      <protection/>
    </xf>
    <xf numFmtId="3" fontId="0" fillId="0" borderId="20" xfId="103" applyNumberFormat="1" applyFont="1" applyFill="1" applyBorder="1" applyAlignment="1">
      <alignment/>
      <protection/>
    </xf>
    <xf numFmtId="172" fontId="0" fillId="0" borderId="0" xfId="103" applyNumberFormat="1" applyFont="1" applyFill="1" applyBorder="1" applyAlignment="1">
      <alignment/>
      <protection/>
    </xf>
    <xf numFmtId="0" fontId="0" fillId="8" borderId="20" xfId="103" applyNumberFormat="1" applyFont="1" applyFill="1" applyBorder="1" applyAlignment="1">
      <alignment/>
      <protection/>
    </xf>
    <xf numFmtId="0" fontId="0" fillId="0" borderId="20" xfId="103" applyNumberFormat="1" applyFont="1" applyFill="1" applyBorder="1" applyAlignment="1">
      <alignment/>
      <protection/>
    </xf>
    <xf numFmtId="3" fontId="0" fillId="0" borderId="20" xfId="104" applyNumberFormat="1" applyFont="1" applyFill="1" applyBorder="1" applyAlignment="1">
      <alignment/>
      <protection/>
    </xf>
    <xf numFmtId="0" fontId="0" fillId="0" borderId="0" xfId="0" applyFont="1" applyAlignment="1">
      <alignment wrapText="1"/>
    </xf>
    <xf numFmtId="0" fontId="0" fillId="29" borderId="0" xfId="0" applyFont="1" applyFill="1" applyBorder="1" applyAlignment="1">
      <alignment horizontal="left" readingOrder="1"/>
    </xf>
    <xf numFmtId="0" fontId="0" fillId="0" borderId="0" xfId="0" applyFont="1" applyBorder="1" applyAlignment="1">
      <alignment horizontal="center" wrapText="1" readingOrder="1"/>
    </xf>
    <xf numFmtId="0" fontId="0" fillId="0" borderId="0" xfId="0" applyFont="1" applyBorder="1" applyAlignment="1">
      <alignment horizontal="center" readingOrder="1"/>
    </xf>
    <xf numFmtId="0" fontId="0" fillId="0" borderId="0" xfId="0" applyFont="1" applyBorder="1" applyAlignment="1">
      <alignment horizontal="left" readingOrder="1"/>
    </xf>
    <xf numFmtId="0" fontId="0" fillId="0" borderId="0" xfId="104" applyNumberFormat="1" applyFont="1" applyFill="1" applyBorder="1" applyAlignment="1">
      <alignment/>
      <protection/>
    </xf>
    <xf numFmtId="0" fontId="0" fillId="0" borderId="0" xfId="104" applyFont="1">
      <alignment/>
      <protection/>
    </xf>
    <xf numFmtId="172" fontId="0" fillId="0" borderId="0" xfId="104" applyNumberFormat="1" applyFont="1" applyFill="1" applyBorder="1" applyAlignment="1">
      <alignment/>
      <protection/>
    </xf>
    <xf numFmtId="0" fontId="0" fillId="8" borderId="20" xfId="104" applyNumberFormat="1" applyFont="1" applyFill="1" applyBorder="1" applyAlignment="1">
      <alignment/>
      <protection/>
    </xf>
    <xf numFmtId="3" fontId="0" fillId="0" borderId="20" xfId="104" applyNumberFormat="1" applyFont="1" applyFill="1" applyBorder="1" applyAlignment="1">
      <alignment/>
      <protection/>
    </xf>
    <xf numFmtId="0" fontId="0" fillId="0" borderId="0" xfId="0" applyFont="1" applyAlignment="1">
      <alignment/>
    </xf>
    <xf numFmtId="3" fontId="0" fillId="0" borderId="0" xfId="104" applyNumberFormat="1" applyFont="1">
      <alignment/>
      <protection/>
    </xf>
    <xf numFmtId="3" fontId="0" fillId="0" borderId="0" xfId="104" applyNumberFormat="1" applyFont="1" applyFill="1" applyBorder="1" applyAlignment="1">
      <alignment/>
      <protection/>
    </xf>
    <xf numFmtId="0" fontId="0" fillId="29" borderId="0" xfId="0" applyFont="1" applyFill="1" applyAlignment="1">
      <alignment/>
    </xf>
    <xf numFmtId="4" fontId="0" fillId="0" borderId="20" xfId="104" applyNumberFormat="1" applyFont="1" applyFill="1" applyBorder="1" applyAlignment="1">
      <alignment/>
      <protection/>
    </xf>
    <xf numFmtId="0" fontId="0" fillId="29" borderId="20" xfId="104" applyNumberFormat="1" applyFont="1" applyFill="1" applyBorder="1" applyAlignment="1">
      <alignment/>
      <protection/>
    </xf>
    <xf numFmtId="0" fontId="26" fillId="0" borderId="0" xfId="0" applyFont="1" applyFill="1" applyBorder="1" applyAlignment="1" quotePrefix="1">
      <alignment horizontal="left" vertical="center"/>
    </xf>
    <xf numFmtId="3" fontId="0" fillId="29" borderId="20" xfId="103" applyNumberFormat="1" applyFont="1" applyFill="1" applyBorder="1" applyAlignment="1">
      <alignment/>
      <protection/>
    </xf>
    <xf numFmtId="0" fontId="0" fillId="0" borderId="19" xfId="108" applyNumberFormat="1" applyFont="1" applyFill="1" applyBorder="1" applyAlignment="1">
      <alignment wrapText="1"/>
    </xf>
    <xf numFmtId="175" fontId="0" fillId="0" borderId="19" xfId="108" applyNumberFormat="1" applyFont="1" applyFill="1" applyBorder="1" applyAlignment="1">
      <alignment horizontal="right"/>
    </xf>
    <xf numFmtId="0" fontId="0" fillId="0" borderId="19" xfId="108" applyNumberFormat="1" applyFont="1" applyFill="1" applyBorder="1" applyAlignment="1" quotePrefix="1">
      <alignment wrapText="1"/>
    </xf>
    <xf numFmtId="0" fontId="26" fillId="32" borderId="22" xfId="0" applyNumberFormat="1" applyFont="1" applyFill="1" applyBorder="1" applyAlignment="1">
      <alignment horizontal="left" vertical="center"/>
    </xf>
    <xf numFmtId="0" fontId="26" fillId="32" borderId="16" xfId="0" applyNumberFormat="1" applyFont="1" applyFill="1" applyBorder="1" applyAlignment="1">
      <alignment horizontal="left" vertical="center"/>
    </xf>
    <xf numFmtId="0" fontId="26" fillId="24" borderId="23" xfId="0" applyFont="1" applyFill="1" applyBorder="1" applyAlignment="1">
      <alignment horizontal="center" vertical="center"/>
    </xf>
    <xf numFmtId="0" fontId="26" fillId="24" borderId="23" xfId="0" applyFont="1" applyFill="1" applyBorder="1" applyAlignment="1">
      <alignment horizontal="center" vertical="center" wrapText="1"/>
    </xf>
    <xf numFmtId="0" fontId="0" fillId="0" borderId="0" xfId="0" applyFont="1" applyAlignment="1">
      <alignment vertical="center"/>
    </xf>
    <xf numFmtId="165" fontId="45" fillId="0" borderId="0" xfId="0" applyNumberFormat="1" applyFont="1" applyFill="1" applyAlignment="1">
      <alignment vertical="center"/>
    </xf>
    <xf numFmtId="0" fontId="1" fillId="0" borderId="0" xfId="0" applyNumberFormat="1" applyFont="1" applyFill="1" applyBorder="1" applyAlignment="1">
      <alignment/>
    </xf>
    <xf numFmtId="172" fontId="1" fillId="0" borderId="0" xfId="0" applyNumberFormat="1" applyFont="1" applyFill="1" applyBorder="1" applyAlignment="1">
      <alignment/>
    </xf>
    <xf numFmtId="0" fontId="0" fillId="0" borderId="24" xfId="0" applyBorder="1" applyAlignment="1">
      <alignment horizontal="left" indent="2"/>
    </xf>
    <xf numFmtId="166" fontId="5" fillId="0" borderId="24" xfId="0" applyNumberFormat="1" applyFont="1" applyFill="1" applyBorder="1" applyAlignment="1">
      <alignment/>
    </xf>
    <xf numFmtId="166" fontId="5" fillId="0" borderId="25" xfId="0" applyNumberFormat="1" applyFont="1" applyFill="1" applyBorder="1" applyAlignment="1">
      <alignment/>
    </xf>
    <xf numFmtId="0" fontId="0" fillId="32" borderId="11" xfId="0" applyFont="1" applyFill="1" applyBorder="1" applyAlignment="1">
      <alignment vertical="center"/>
    </xf>
    <xf numFmtId="0" fontId="0" fillId="32" borderId="26" xfId="0" applyFont="1" applyFill="1" applyBorder="1" applyAlignment="1">
      <alignment vertical="center"/>
    </xf>
    <xf numFmtId="0" fontId="26" fillId="24" borderId="11" xfId="0" applyFont="1" applyFill="1" applyBorder="1" applyAlignment="1">
      <alignment horizontal="center" vertical="center" wrapText="1"/>
    </xf>
    <xf numFmtId="176" fontId="5" fillId="0" borderId="25" xfId="0" applyNumberFormat="1" applyFont="1" applyFill="1" applyBorder="1" applyAlignment="1">
      <alignment/>
    </xf>
    <xf numFmtId="177" fontId="5" fillId="0" borderId="25" xfId="0" applyNumberFormat="1" applyFont="1" applyFill="1" applyBorder="1" applyAlignment="1">
      <alignment/>
    </xf>
    <xf numFmtId="165" fontId="0" fillId="32" borderId="11" xfId="0" applyNumberFormat="1" applyFont="1" applyFill="1" applyBorder="1" applyAlignment="1">
      <alignment vertical="center"/>
    </xf>
    <xf numFmtId="165" fontId="0" fillId="32" borderId="0" xfId="0" applyNumberFormat="1" applyFont="1" applyFill="1" applyBorder="1" applyAlignment="1">
      <alignment vertical="center"/>
    </xf>
    <xf numFmtId="0" fontId="26" fillId="24" borderId="21" xfId="0" applyFont="1" applyFill="1" applyBorder="1" applyAlignment="1">
      <alignment horizontal="center" vertical="center" wrapText="1"/>
    </xf>
    <xf numFmtId="0" fontId="26" fillId="24" borderId="27" xfId="0" applyFont="1" applyFill="1" applyBorder="1" applyAlignment="1">
      <alignment horizontal="center" vertical="center"/>
    </xf>
    <xf numFmtId="0" fontId="26" fillId="24" borderId="13" xfId="0" applyFont="1" applyFill="1" applyBorder="1" applyAlignment="1">
      <alignment horizontal="center" vertical="center" wrapText="1"/>
    </xf>
    <xf numFmtId="164" fontId="0" fillId="32" borderId="28" xfId="0" applyNumberFormat="1" applyFont="1" applyFill="1" applyBorder="1" applyAlignment="1">
      <alignment horizontal="right" vertical="center" indent="4"/>
    </xf>
    <xf numFmtId="164" fontId="28" fillId="32" borderId="22" xfId="0" applyNumberFormat="1" applyFont="1" applyFill="1" applyBorder="1" applyAlignment="1">
      <alignment horizontal="right" vertical="center" indent="4"/>
    </xf>
    <xf numFmtId="164" fontId="28" fillId="32" borderId="29" xfId="0" applyNumberFormat="1" applyFont="1" applyFill="1" applyBorder="1" applyAlignment="1">
      <alignment horizontal="right" vertical="center" indent="4"/>
    </xf>
    <xf numFmtId="164" fontId="29" fillId="32" borderId="22" xfId="0" applyNumberFormat="1" applyFont="1" applyFill="1" applyBorder="1" applyAlignment="1">
      <alignment horizontal="right" vertical="center" indent="4"/>
    </xf>
    <xf numFmtId="164" fontId="29" fillId="32" borderId="28" xfId="0" applyNumberFormat="1" applyFont="1" applyFill="1" applyBorder="1" applyAlignment="1">
      <alignment horizontal="right" vertical="center" indent="5"/>
    </xf>
    <xf numFmtId="164" fontId="0" fillId="32" borderId="30" xfId="0" applyNumberFormat="1" applyFont="1" applyFill="1" applyBorder="1" applyAlignment="1">
      <alignment horizontal="right" vertical="center" indent="4"/>
    </xf>
    <xf numFmtId="164" fontId="0" fillId="32" borderId="16" xfId="0" applyNumberFormat="1" applyFont="1" applyFill="1" applyBorder="1" applyAlignment="1">
      <alignment horizontal="right" vertical="center" indent="4"/>
    </xf>
    <xf numFmtId="164" fontId="0" fillId="32" borderId="31" xfId="0" applyNumberFormat="1" applyFont="1" applyFill="1" applyBorder="1" applyAlignment="1">
      <alignment horizontal="right" vertical="center" indent="4"/>
    </xf>
    <xf numFmtId="164" fontId="0" fillId="32" borderId="30" xfId="0" applyNumberFormat="1" applyFont="1" applyFill="1" applyBorder="1" applyAlignment="1">
      <alignment horizontal="right" vertical="center" indent="5"/>
    </xf>
    <xf numFmtId="164" fontId="0" fillId="0" borderId="32" xfId="0" applyNumberFormat="1" applyFont="1" applyFill="1" applyBorder="1" applyAlignment="1">
      <alignment horizontal="right" vertical="center" indent="4"/>
    </xf>
    <xf numFmtId="164" fontId="0" fillId="0" borderId="14" xfId="0" applyNumberFormat="1" applyFont="1" applyFill="1" applyBorder="1" applyAlignment="1">
      <alignment horizontal="right" vertical="center" indent="4"/>
    </xf>
    <xf numFmtId="164" fontId="0" fillId="0" borderId="33" xfId="0" applyNumberFormat="1" applyFont="1" applyFill="1" applyBorder="1" applyAlignment="1">
      <alignment horizontal="right" vertical="center" indent="4"/>
    </xf>
    <xf numFmtId="164" fontId="0" fillId="0" borderId="32" xfId="0" applyNumberFormat="1" applyFont="1" applyFill="1" applyBorder="1" applyAlignment="1">
      <alignment horizontal="right" vertical="center" indent="5"/>
    </xf>
    <xf numFmtId="164" fontId="28" fillId="0" borderId="15" xfId="0" applyNumberFormat="1" applyFont="1" applyFill="1" applyBorder="1" applyAlignment="1">
      <alignment horizontal="right" vertical="center" indent="4"/>
    </xf>
    <xf numFmtId="164" fontId="0" fillId="0" borderId="34" xfId="0" applyNumberFormat="1" applyFont="1" applyFill="1" applyBorder="1" applyAlignment="1">
      <alignment horizontal="right" vertical="center" indent="5"/>
    </xf>
    <xf numFmtId="164" fontId="28" fillId="0" borderId="34" xfId="0" applyNumberFormat="1" applyFont="1" applyFill="1" applyBorder="1" applyAlignment="1">
      <alignment horizontal="right" vertical="center" indent="5"/>
    </xf>
    <xf numFmtId="164" fontId="0" fillId="0" borderId="15" xfId="0" applyNumberFormat="1" applyFont="1" applyFill="1" applyBorder="1" applyAlignment="1">
      <alignment horizontal="right" vertical="center" indent="4"/>
    </xf>
    <xf numFmtId="164" fontId="0" fillId="0" borderId="35" xfId="0" applyNumberFormat="1" applyFont="1" applyFill="1" applyBorder="1" applyAlignment="1">
      <alignment horizontal="right" vertical="center" indent="4"/>
    </xf>
    <xf numFmtId="164" fontId="0" fillId="0" borderId="0" xfId="0" applyNumberFormat="1" applyFont="1" applyFill="1" applyBorder="1" applyAlignment="1">
      <alignment horizontal="right" vertical="center" indent="4"/>
    </xf>
    <xf numFmtId="164" fontId="0" fillId="0" borderId="36" xfId="0" applyNumberFormat="1" applyFont="1" applyFill="1" applyBorder="1" applyAlignment="1">
      <alignment horizontal="right" vertical="center" indent="4"/>
    </xf>
    <xf numFmtId="164" fontId="0" fillId="0" borderId="30" xfId="0" applyNumberFormat="1" applyFont="1" applyFill="1" applyBorder="1" applyAlignment="1">
      <alignment horizontal="right" vertical="center" indent="4"/>
    </xf>
    <xf numFmtId="164" fontId="0" fillId="0" borderId="16" xfId="0" applyNumberFormat="1" applyFont="1" applyFill="1" applyBorder="1" applyAlignment="1">
      <alignment horizontal="right" vertical="center" indent="4"/>
    </xf>
    <xf numFmtId="164" fontId="0" fillId="0" borderId="31" xfId="0" applyNumberFormat="1" applyFont="1" applyFill="1" applyBorder="1" applyAlignment="1">
      <alignment horizontal="right" vertical="center" indent="4"/>
    </xf>
    <xf numFmtId="164" fontId="0" fillId="0" borderId="30" xfId="0" applyNumberFormat="1" applyFont="1" applyFill="1" applyBorder="1" applyAlignment="1">
      <alignment horizontal="right" vertical="center" indent="5"/>
    </xf>
    <xf numFmtId="0" fontId="0" fillId="0" borderId="0" xfId="109" applyNumberFormat="1" applyFont="1" applyFill="1" applyBorder="1" applyAlignment="1">
      <alignment/>
      <protection/>
    </xf>
    <xf numFmtId="0" fontId="0" fillId="0" borderId="0" xfId="109" applyFont="1">
      <alignment/>
      <protection/>
    </xf>
    <xf numFmtId="172" fontId="0" fillId="0" borderId="0" xfId="109" applyNumberFormat="1" applyFont="1" applyFill="1" applyBorder="1" applyAlignment="1">
      <alignment/>
      <protection/>
    </xf>
    <xf numFmtId="0" fontId="0" fillId="8" borderId="20" xfId="109" applyNumberFormat="1" applyFont="1" applyFill="1" applyBorder="1" applyAlignment="1">
      <alignment/>
      <protection/>
    </xf>
    <xf numFmtId="3" fontId="0" fillId="0" borderId="20" xfId="109" applyNumberFormat="1" applyFont="1" applyFill="1" applyBorder="1" applyAlignment="1">
      <alignment/>
      <protection/>
    </xf>
    <xf numFmtId="0" fontId="0" fillId="0" borderId="20" xfId="109" applyNumberFormat="1" applyFont="1" applyFill="1" applyBorder="1" applyAlignment="1">
      <alignment/>
      <protection/>
    </xf>
    <xf numFmtId="0" fontId="26" fillId="24" borderId="28" xfId="0" applyFont="1" applyFill="1" applyBorder="1" applyAlignment="1">
      <alignment horizontal="center" vertical="center" wrapText="1"/>
    </xf>
    <xf numFmtId="0" fontId="26" fillId="24" borderId="34" xfId="0" applyFont="1" applyFill="1" applyBorder="1" applyAlignment="1">
      <alignment horizontal="center"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26" fillId="24" borderId="22" xfId="0" applyFont="1" applyFill="1" applyBorder="1" applyAlignment="1">
      <alignment horizontal="center" vertical="center" wrapText="1"/>
    </xf>
    <xf numFmtId="0" fontId="26" fillId="24" borderId="29" xfId="0" applyFont="1" applyFill="1" applyBorder="1" applyAlignment="1">
      <alignment horizontal="center" vertical="center" wrapText="1"/>
    </xf>
    <xf numFmtId="0" fontId="26" fillId="24" borderId="15" xfId="0" applyFont="1" applyFill="1" applyBorder="1" applyAlignment="1">
      <alignment horizontal="center" vertical="center" wrapText="1"/>
    </xf>
    <xf numFmtId="0" fontId="26" fillId="24" borderId="37" xfId="0" applyFont="1" applyFill="1" applyBorder="1" applyAlignment="1">
      <alignment horizontal="center" vertical="center" wrapText="1"/>
    </xf>
    <xf numFmtId="0" fontId="26" fillId="0" borderId="0" xfId="85" applyFont="1" applyFill="1" applyBorder="1" applyAlignment="1">
      <alignment horizontal="center"/>
    </xf>
    <xf numFmtId="0" fontId="28" fillId="0" borderId="0" xfId="0" applyFont="1" applyAlignment="1">
      <alignment wrapText="1"/>
    </xf>
    <xf numFmtId="0" fontId="0" fillId="0" borderId="0" xfId="0" applyFont="1" applyFill="1" applyAlignment="1">
      <alignment vertical="center" wrapText="1"/>
    </xf>
    <xf numFmtId="0" fontId="26" fillId="24" borderId="38" xfId="0" applyFont="1" applyFill="1" applyBorder="1" applyAlignment="1" quotePrefix="1">
      <alignment horizontal="center"/>
    </xf>
    <xf numFmtId="0" fontId="26" fillId="24" borderId="39" xfId="0" applyFont="1" applyFill="1" applyBorder="1" applyAlignment="1" quotePrefix="1">
      <alignment horizontal="center"/>
    </xf>
  </cellXfs>
  <cellStyles count="96">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20% - Accent1" xfId="26"/>
    <cellStyle name="20% - Accent2" xfId="27"/>
    <cellStyle name="20% - Accent3" xfId="28"/>
    <cellStyle name="20% - Accent4" xfId="29"/>
    <cellStyle name="20% - Accent5" xfId="30"/>
    <cellStyle name="20% - Accent6" xfId="31"/>
    <cellStyle name="40 % - Accent1" xfId="32"/>
    <cellStyle name="40 % - Accent2" xfId="33"/>
    <cellStyle name="40 % - Accent3" xfId="34"/>
    <cellStyle name="40 % - Accent4" xfId="35"/>
    <cellStyle name="40 % - Accent5" xfId="36"/>
    <cellStyle name="40 % - Accent6" xfId="37"/>
    <cellStyle name="40% - Accent1" xfId="38"/>
    <cellStyle name="40% - Accent2" xfId="39"/>
    <cellStyle name="40% - Accent3" xfId="40"/>
    <cellStyle name="40% - Accent4" xfId="41"/>
    <cellStyle name="40% - Accent5" xfId="42"/>
    <cellStyle name="40% - Accent6" xfId="43"/>
    <cellStyle name="60 % - Accent1" xfId="44"/>
    <cellStyle name="60 % - Accent2" xfId="45"/>
    <cellStyle name="60 % - Accent3" xfId="46"/>
    <cellStyle name="60 % - Accent4" xfId="47"/>
    <cellStyle name="60 % - Accent5" xfId="48"/>
    <cellStyle name="60 % - Accent6" xfId="49"/>
    <cellStyle name="60% - Accent1" xfId="50"/>
    <cellStyle name="60% - Accent2" xfId="51"/>
    <cellStyle name="60% - Accent3" xfId="52"/>
    <cellStyle name="60% - Accent4" xfId="53"/>
    <cellStyle name="60% - Accent5" xfId="54"/>
    <cellStyle name="60% - Accent6" xfId="55"/>
    <cellStyle name="Accent1" xfId="56"/>
    <cellStyle name="Accent2" xfId="57"/>
    <cellStyle name="Accent3" xfId="58"/>
    <cellStyle name="Accent4" xfId="59"/>
    <cellStyle name="Accent5" xfId="60"/>
    <cellStyle name="Accent6" xfId="61"/>
    <cellStyle name="Avertissement" xfId="62"/>
    <cellStyle name="Bad" xfId="63"/>
    <cellStyle name="Calcul" xfId="64"/>
    <cellStyle name="Calculation" xfId="65"/>
    <cellStyle name="Cellule liée" xfId="66"/>
    <cellStyle name="Check Cell" xfId="67"/>
    <cellStyle name="comma(1)" xfId="68"/>
    <cellStyle name="Commentaire" xfId="69"/>
    <cellStyle name="Entrée" xfId="70"/>
    <cellStyle name="Explanatory Text" xfId="71"/>
    <cellStyle name="Good" xfId="72"/>
    <cellStyle name="Heading 1" xfId="73"/>
    <cellStyle name="Heading 2" xfId="74"/>
    <cellStyle name="Heading 3" xfId="75"/>
    <cellStyle name="Heading 4" xfId="76"/>
    <cellStyle name="Input" xfId="77"/>
    <cellStyle name="Insatisfaisant" xfId="78"/>
    <cellStyle name="Lien hypertexte" xfId="79"/>
    <cellStyle name="Lien hypertexte 2" xfId="80"/>
    <cellStyle name="Linked Cell" xfId="81"/>
    <cellStyle name="Neutral" xfId="82"/>
    <cellStyle name="Neutre" xfId="83"/>
    <cellStyle name="Normal 2" xfId="84"/>
    <cellStyle name="Normal_Ch02_pckt" xfId="85"/>
    <cellStyle name="Note" xfId="86"/>
    <cellStyle name="Output" xfId="87"/>
    <cellStyle name="Satisfaisant" xfId="88"/>
    <cellStyle name="Sortie" xfId="89"/>
    <cellStyle name="Style 1" xfId="90"/>
    <cellStyle name="Texte explicatif" xfId="91"/>
    <cellStyle name="Title" xfId="92"/>
    <cellStyle name="Titre" xfId="93"/>
    <cellStyle name="Titre 1" xfId="94"/>
    <cellStyle name="Titre 2" xfId="95"/>
    <cellStyle name="Titre 3" xfId="96"/>
    <cellStyle name="Titre 4" xfId="97"/>
    <cellStyle name="Total" xfId="98"/>
    <cellStyle name="Vérification" xfId="99"/>
    <cellStyle name="Warning Text" xfId="100"/>
    <cellStyle name="ss17" xfId="101"/>
    <cellStyle name="ss28" xfId="102"/>
    <cellStyle name="Normal 3" xfId="103"/>
    <cellStyle name="Normal 4" xfId="104"/>
    <cellStyle name="Normal 5" xfId="105"/>
    <cellStyle name="Normal 6" xfId="106"/>
    <cellStyle name="Hyperlink" xfId="107"/>
    <cellStyle name="Comma 2" xfId="108"/>
    <cellStyle name="Normal 4 2" xfId="109"/>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80" b="1" i="0" u="none" baseline="0">
                <a:solidFill>
                  <a:srgbClr val="000000"/>
                </a:solidFill>
                <a:latin typeface="Arial"/>
                <a:ea typeface="Arial"/>
                <a:cs typeface="Arial"/>
              </a:rPr>
              <a:t>1960</a:t>
            </a:r>
          </a:p>
        </c:rich>
      </c:tx>
      <c:layout>
        <c:manualLayout>
          <c:xMode val="edge"/>
          <c:yMode val="edge"/>
          <c:x val="0.44675"/>
          <c:y val="0.042"/>
        </c:manualLayout>
      </c:layout>
      <c:overlay val="0"/>
      <c:spPr>
        <a:noFill/>
        <a:ln>
          <a:noFill/>
        </a:ln>
      </c:spPr>
    </c:title>
    <c:plotArea>
      <c:layout>
        <c:manualLayout>
          <c:layoutTarget val="inner"/>
          <c:xMode val="edge"/>
          <c:yMode val="edge"/>
          <c:x val="0.2175"/>
          <c:y val="0.20925"/>
          <c:w val="0.58075"/>
          <c:h val="0.58075"/>
        </c:manualLayout>
      </c:layout>
      <c:pieChart>
        <c:varyColors val="1"/>
        <c:ser>
          <c:idx val="0"/>
          <c:order val="0"/>
          <c:tx>
            <c:strRef>
              <c:f>'Figure 1'!$L$74</c:f>
              <c:strCache>
                <c:ptCount val="1"/>
                <c:pt idx="0">
                  <c:v>1960</c:v>
                </c:pt>
              </c:strCache>
            </c:strRef>
          </c:tx>
          <c:spPr>
            <a:ln w="25400">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86EB4">
                  <a:lumMod val="100000"/>
                </a:srgbClr>
              </a:solidFill>
              <a:ln w="25400">
                <a:noFill/>
              </a:ln>
            </c:spPr>
          </c:dPt>
          <c:dPt>
            <c:idx val="1"/>
            <c:spPr>
              <a:solidFill>
                <a:srgbClr val="286EB4">
                  <a:lumMod val="60000"/>
                  <a:lumOff val="40000"/>
                </a:srgbClr>
              </a:solidFill>
              <a:ln w="25400">
                <a:noFill/>
              </a:ln>
            </c:spPr>
          </c:dPt>
          <c:dPt>
            <c:idx val="2"/>
            <c:spPr>
              <a:solidFill>
                <a:srgbClr val="286EB4">
                  <a:lumMod val="40000"/>
                  <a:lumOff val="60000"/>
                </a:srgbClr>
              </a:solidFill>
              <a:ln w="25400">
                <a:noFill/>
              </a:ln>
            </c:spPr>
          </c:dPt>
          <c:dPt>
            <c:idx val="3"/>
            <c:spPr>
              <a:solidFill>
                <a:srgbClr val="F06423">
                  <a:lumMod val="100000"/>
                </a:srgbClr>
              </a:solidFill>
              <a:ln w="25400">
                <a:noFill/>
              </a:ln>
            </c:spPr>
          </c:dPt>
          <c:dPt>
            <c:idx val="4"/>
            <c:spPr>
              <a:solidFill>
                <a:srgbClr val="F06423">
                  <a:lumMod val="60000"/>
                  <a:lumOff val="40000"/>
                </a:srgbClr>
              </a:solidFill>
              <a:ln w="25400">
                <a:noFill/>
              </a:ln>
            </c:spPr>
          </c:dPt>
          <c:dPt>
            <c:idx val="5"/>
            <c:spPr>
              <a:solidFill>
                <a:schemeClr val="accent2">
                  <a:lumMod val="40000"/>
                  <a:lumOff val="60000"/>
                </a:schemeClr>
              </a:solidFill>
              <a:ln w="25400">
                <a:noFill/>
              </a:ln>
            </c:spPr>
          </c:dPt>
          <c:dPt>
            <c:idx val="6"/>
            <c:spPr>
              <a:solidFill>
                <a:srgbClr val="5FB441">
                  <a:lumMod val="100000"/>
                </a:srgbClr>
              </a:solidFill>
              <a:ln w="25400">
                <a:noFill/>
              </a:ln>
            </c:spPr>
          </c:dPt>
          <c:dPt>
            <c:idx val="7"/>
            <c:spPr>
              <a:solidFill>
                <a:srgbClr val="5FB441">
                  <a:lumMod val="60000"/>
                  <a:lumOff val="40000"/>
                </a:srgbClr>
              </a:solidFill>
              <a:ln w="25400">
                <a:noFill/>
              </a:ln>
            </c:spPr>
          </c:dPt>
          <c:dLbls>
            <c:dLbl>
              <c:idx val="4"/>
              <c:layout>
                <c:manualLayout>
                  <c:x val="0"/>
                  <c:y val="0.021"/>
                </c:manualLayout>
              </c:layout>
              <c:dLblPos val="bestFit"/>
              <c:showLegendKey val="0"/>
              <c:showVal val="0"/>
              <c:showBubbleSize val="0"/>
              <c:showCatName val="1"/>
              <c:showSerName val="0"/>
              <c:showPercent val="1"/>
            </c:dLbl>
            <c:dLbl>
              <c:idx val="5"/>
              <c:layout>
                <c:manualLayout>
                  <c:x val="-0.03825"/>
                  <c:y val="-0.00675"/>
                </c:manualLayout>
              </c:layout>
              <c:dLblPos val="bestFit"/>
              <c:showLegendKey val="0"/>
              <c:showVal val="0"/>
              <c:showBubbleSize val="0"/>
              <c:showCatName val="1"/>
              <c:showSerName val="0"/>
              <c:showPercent val="1"/>
            </c:dLbl>
            <c:numFmt formatCode="0.0\ %" sourceLinked="0"/>
            <c:spPr>
              <a:noFill/>
              <a:ln>
                <a:noFill/>
              </a:ln>
            </c:spPr>
            <c:dLblPos val="outEnd"/>
            <c:showLegendKey val="0"/>
            <c:showVal val="0"/>
            <c:showBubbleSize val="0"/>
            <c:showCatName val="1"/>
            <c:showSerName val="0"/>
            <c:showLeaderLines val="0"/>
            <c:showPercent val="1"/>
          </c:dLbls>
          <c:cat>
            <c:strRef>
              <c:f>'Figure 1'!$K$75:$K$82</c:f>
              <c:strCache/>
            </c:strRef>
          </c:cat>
          <c:val>
            <c:numRef>
              <c:f>'Figure 1'!$L$75:$L$82</c:f>
              <c:numCache/>
            </c:numRef>
          </c:val>
        </c:ser>
      </c:pieChart>
      <c:spPr>
        <a:noFill/>
        <a:ln w="25400">
          <a:noFill/>
        </a:ln>
      </c:spPr>
    </c:plotArea>
    <c:plotVisOnly val="1"/>
    <c:dispBlanksAs val="zero"/>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1"/>
          <c:order val="0"/>
          <c:tx>
            <c:strRef>
              <c:f>'Figure 8'!$D$90</c:f>
              <c:strCache>
                <c:ptCount val="1"/>
                <c:pt idx="0">
                  <c:v>2010–15</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8'!$B$91:$B$107</c:f>
              <c:strCache/>
            </c:strRef>
          </c:cat>
          <c:val>
            <c:numRef>
              <c:f>'Figure 8'!$D$91:$D$107</c:f>
              <c:numCache/>
            </c:numRef>
          </c:val>
        </c:ser>
        <c:ser>
          <c:idx val="0"/>
          <c:order val="1"/>
          <c:tx>
            <c:strRef>
              <c:f>'Figure 8'!$C$90</c:f>
              <c:strCache>
                <c:ptCount val="1"/>
                <c:pt idx="0">
                  <c:v>2005–10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8'!$B$91:$B$107</c:f>
              <c:strCache/>
            </c:strRef>
          </c:cat>
          <c:val>
            <c:numRef>
              <c:f>'Figure 8'!$C$91:$C$107</c:f>
              <c:numCache/>
            </c:numRef>
          </c:val>
        </c:ser>
        <c:gapWidth val="100"/>
        <c:axId val="8948175"/>
        <c:axId val="13424712"/>
      </c:barChart>
      <c:catAx>
        <c:axId val="8948175"/>
        <c:scaling>
          <c:orientation val="minMax"/>
        </c:scaling>
        <c:axPos val="l"/>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3424712"/>
        <c:crosses val="autoZero"/>
        <c:auto val="1"/>
        <c:lblOffset val="100"/>
        <c:noMultiLvlLbl val="0"/>
      </c:catAx>
      <c:valAx>
        <c:axId val="13424712"/>
        <c:scaling>
          <c:orientation val="minMax"/>
        </c:scaling>
        <c:axPos val="b"/>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txPr>
          <a:bodyPr/>
          <a:lstStyle/>
          <a:p>
            <a:pPr>
              <a:defRPr lang="en-US" cap="none" sz="1000" b="0" i="0" u="none" baseline="0">
                <a:solidFill>
                  <a:srgbClr val="000000"/>
                </a:solidFill>
                <a:latin typeface="Arial"/>
                <a:ea typeface="Arial"/>
                <a:cs typeface="Arial"/>
              </a:defRPr>
            </a:pPr>
          </a:p>
        </c:txPr>
        <c:crossAx val="8948175"/>
        <c:crosses val="autoZero"/>
        <c:crossBetween val="between"/>
        <c:dispUnits/>
      </c:valAx>
      <c:spPr>
        <a:noFill/>
        <a:ln>
          <a:noFill/>
        </a:ln>
      </c:spPr>
    </c:plotArea>
    <c:legend>
      <c:legendPos val="b"/>
      <c:layout>
        <c:manualLayout>
          <c:xMode val="edge"/>
          <c:yMode val="edge"/>
          <c:x val="0.48925"/>
          <c:y val="0.91925"/>
          <c:w val="0.2215"/>
          <c:h val="0.05975"/>
        </c:manualLayout>
      </c:layout>
      <c:overlay val="0"/>
      <c:spPr>
        <a:noFill/>
        <a:ln>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9'!$C$39</c:f>
              <c:strCache>
                <c:ptCount val="1"/>
                <c:pt idx="0">
                  <c:v>% migrants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5"/>
              <c:showLegendKey val="0"/>
              <c:showVal val="1"/>
              <c:showBubbleSize val="0"/>
              <c:showCatName val="0"/>
              <c:showSerName val="0"/>
              <c:showPercent val="0"/>
            </c:dLbl>
            <c:dLbl>
              <c:idx val="16"/>
              <c:showLegendKey val="0"/>
              <c:showVal val="1"/>
              <c:showBubbleSize val="0"/>
              <c:showCatName val="0"/>
              <c:showSerName val="0"/>
              <c:showPercent val="0"/>
            </c:dLbl>
            <c:dLbl>
              <c:idx val="17"/>
              <c:showLegendKey val="0"/>
              <c:showVal val="1"/>
              <c:showBubbleSize val="0"/>
              <c:showCatName val="0"/>
              <c:showSerName val="0"/>
              <c:showPercent val="0"/>
            </c:dLbl>
            <c:numFmt formatCode="#,##0.00" sourceLinked="0"/>
            <c:spPr>
              <a:noFill/>
              <a:ln>
                <a:noFill/>
              </a:ln>
            </c:spPr>
            <c:txPr>
              <a:bodyPr vert="horz" rot="0" anchor="ctr"/>
              <a:lstStyle/>
              <a:p>
                <a:pPr algn="ctr">
                  <a:defRPr lang="en-US" cap="none" sz="800" b="1" u="none" baseline="0">
                    <a:solidFill>
                      <a:schemeClr val="accent1"/>
                    </a:solidFill>
                    <a:latin typeface="Arial"/>
                    <a:ea typeface="Arial"/>
                    <a:cs typeface="Arial"/>
                  </a:defRPr>
                </a:pPr>
              </a:p>
            </c:txPr>
            <c:showLegendKey val="0"/>
            <c:showVal val="0"/>
            <c:showBubbleSize val="0"/>
            <c:showCatName val="0"/>
            <c:showSerName val="0"/>
            <c:showPercent val="0"/>
          </c:dLbls>
          <c:cat>
            <c:strRef>
              <c:f>'Figure 9'!$B$40:$B$57</c:f>
              <c:strCache/>
            </c:strRef>
          </c:cat>
          <c:val>
            <c:numRef>
              <c:f>'Figure 9'!$C$40:$C$57</c:f>
              <c:numCache/>
            </c:numRef>
          </c:val>
        </c:ser>
        <c:axId val="53713545"/>
        <c:axId val="13659858"/>
      </c:barChart>
      <c:catAx>
        <c:axId val="5371354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3659858"/>
        <c:crosses val="autoZero"/>
        <c:auto val="1"/>
        <c:lblOffset val="100"/>
        <c:noMultiLvlLbl val="0"/>
      </c:catAx>
      <c:valAx>
        <c:axId val="1365985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txPr>
          <a:bodyPr/>
          <a:lstStyle/>
          <a:p>
            <a:pPr>
              <a:defRPr lang="en-US" cap="none" sz="1000" b="0" i="0" u="none" baseline="0">
                <a:solidFill>
                  <a:srgbClr val="000000"/>
                </a:solidFill>
                <a:latin typeface="Arial"/>
                <a:ea typeface="Arial"/>
                <a:cs typeface="Arial"/>
              </a:defRPr>
            </a:pPr>
          </a:p>
        </c:txPr>
        <c:crossAx val="53713545"/>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2375"/>
          <c:w val="0.94425"/>
          <c:h val="0.71375"/>
        </c:manualLayout>
      </c:layout>
      <c:barChart>
        <c:barDir val="col"/>
        <c:grouping val="clustered"/>
        <c:varyColors val="0"/>
        <c:ser>
          <c:idx val="0"/>
          <c:order val="0"/>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round/>
              </a:ln>
            </c:spPr>
          </c:dPt>
          <c:dLbls>
            <c:dLbl>
              <c:idx val="13"/>
              <c:showLegendKey val="0"/>
              <c:showVal val="1"/>
              <c:showBubbleSize val="0"/>
              <c:showCatName val="0"/>
              <c:showSerName val="0"/>
              <c:showPercent val="0"/>
            </c:dLbl>
            <c:dLbl>
              <c:idx val="14"/>
              <c:showLegendKey val="0"/>
              <c:showVal val="1"/>
              <c:showBubbleSize val="0"/>
              <c:showCatName val="0"/>
              <c:showSerName val="0"/>
              <c:showPercent val="0"/>
            </c:dLbl>
            <c:dLbl>
              <c:idx val="15"/>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1" i="0" u="none" baseline="0">
                    <a:solidFill>
                      <a:schemeClr val="accent1"/>
                    </a:solidFill>
                    <a:latin typeface="Arial"/>
                    <a:ea typeface="Arial"/>
                    <a:cs typeface="Arial"/>
                  </a:defRPr>
                </a:pPr>
              </a:p>
            </c:txPr>
            <c:showLegendKey val="0"/>
            <c:showVal val="0"/>
            <c:showBubbleSize val="0"/>
            <c:showCatName val="0"/>
            <c:showSerName val="0"/>
            <c:showPercent val="0"/>
          </c:dLbls>
          <c:cat>
            <c:strRef>
              <c:f>'Figure 10'!$C$57:$C$72</c:f>
              <c:strCache/>
            </c:strRef>
          </c:cat>
          <c:val>
            <c:numRef>
              <c:f>'Figure 10'!$H$57:$H$72</c:f>
              <c:numCache/>
            </c:numRef>
          </c:val>
        </c:ser>
        <c:axId val="55829859"/>
        <c:axId val="32706684"/>
      </c:barChart>
      <c:catAx>
        <c:axId val="55829859"/>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32706684"/>
        <c:crossesAt val="0"/>
        <c:auto val="1"/>
        <c:lblOffset val="100"/>
        <c:tickLblSkip val="1"/>
        <c:noMultiLvlLbl val="0"/>
      </c:catAx>
      <c:valAx>
        <c:axId val="32706684"/>
        <c:scaling>
          <c:orientation val="minMax"/>
          <c:max val="30"/>
          <c:min val="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55829859"/>
        <c:crosses val="autoZero"/>
        <c:crossBetween val="between"/>
        <c:dispUnits/>
        <c:minorUnit val="10"/>
      </c:valAx>
      <c:spPr>
        <a:noFill/>
        <a:ln w="25400">
          <a:noFill/>
        </a:ln>
      </c:spPr>
    </c:plotArea>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025"/>
          <c:y val="0.02375"/>
          <c:w val="0.9375"/>
          <c:h val="0.87775"/>
        </c:manualLayout>
      </c:layout>
      <c:barChart>
        <c:barDir val="col"/>
        <c:grouping val="clustered"/>
        <c:varyColors val="0"/>
        <c:ser>
          <c:idx val="0"/>
          <c:order val="0"/>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round/>
              </a:ln>
            </c:spPr>
          </c:dPt>
          <c:dLbls>
            <c:numFmt formatCode="#,##0" sourceLinked="0"/>
            <c:spPr>
              <a:noFill/>
              <a:ln>
                <a:noFill/>
              </a:ln>
            </c:spPr>
            <c:txPr>
              <a:bodyPr vert="horz" rot="0" anchor="ctr"/>
              <a:lstStyle/>
              <a:p>
                <a:pPr algn="ctr">
                  <a:defRPr lang="en-US" cap="none" sz="800" b="1" i="0" u="none" baseline="0">
                    <a:solidFill>
                      <a:schemeClr val="accent1"/>
                    </a:solidFill>
                    <a:latin typeface="Arial"/>
                    <a:ea typeface="Arial"/>
                    <a:cs typeface="Arial"/>
                  </a:defRPr>
                </a:pPr>
              </a:p>
            </c:txPr>
            <c:showLegendKey val="0"/>
            <c:showVal val="1"/>
            <c:showBubbleSize val="0"/>
            <c:showCatName val="0"/>
            <c:showSerName val="0"/>
            <c:showPercent val="0"/>
          </c:dLbls>
          <c:cat>
            <c:strRef>
              <c:f>'Figure 10'!$C$57:$C$72</c:f>
              <c:strCache/>
            </c:strRef>
          </c:cat>
          <c:val>
            <c:numRef>
              <c:f>'Figure 10'!$N$57:$N$72</c:f>
              <c:numCache/>
            </c:numRef>
          </c:val>
        </c:ser>
        <c:axId val="25924701"/>
        <c:axId val="31995718"/>
      </c:barChart>
      <c:catAx>
        <c:axId val="25924701"/>
        <c:scaling>
          <c:orientation val="minMax"/>
        </c:scaling>
        <c:axPos val="b"/>
        <c:delete val="1"/>
        <c:majorTickMark val="out"/>
        <c:minorTickMark val="none"/>
        <c:tickLblPos val="low"/>
        <c:crossAx val="31995718"/>
        <c:crossesAt val="0"/>
        <c:auto val="1"/>
        <c:lblOffset val="100"/>
        <c:tickLblSkip val="1"/>
        <c:noMultiLvlLbl val="0"/>
      </c:catAx>
      <c:valAx>
        <c:axId val="31995718"/>
        <c:scaling>
          <c:orientation val="minMax"/>
          <c:min val="0"/>
        </c:scaling>
        <c:axPos val="l"/>
        <c:delete val="1"/>
        <c:majorTickMark val="out"/>
        <c:minorTickMark val="none"/>
        <c:tickLblPos val="nextTo"/>
        <c:crossAx val="25924701"/>
        <c:crosses val="autoZero"/>
        <c:crossBetween val="between"/>
        <c:dispUnits/>
        <c:minorUnit val="10"/>
      </c:valAx>
      <c:spPr>
        <a:noFill/>
        <a:ln w="25400">
          <a:noFill/>
        </a:ln>
      </c:spPr>
    </c:plotArea>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80" b="1" i="0" u="none" baseline="0">
                <a:solidFill>
                  <a:srgbClr val="000000"/>
                </a:solidFill>
                <a:latin typeface="Arial"/>
                <a:ea typeface="Arial"/>
                <a:cs typeface="Arial"/>
              </a:rPr>
              <a:t>2015</a:t>
            </a:r>
          </a:p>
        </c:rich>
      </c:tx>
      <c:layout>
        <c:manualLayout>
          <c:xMode val="edge"/>
          <c:yMode val="edge"/>
          <c:x val="0.45675"/>
          <c:y val="0.042"/>
        </c:manualLayout>
      </c:layout>
      <c:overlay val="0"/>
      <c:spPr>
        <a:noFill/>
        <a:ln>
          <a:noFill/>
        </a:ln>
      </c:spPr>
    </c:title>
    <c:plotArea>
      <c:layout>
        <c:manualLayout>
          <c:layoutTarget val="inner"/>
          <c:xMode val="edge"/>
          <c:yMode val="edge"/>
          <c:x val="0.2015"/>
          <c:y val="0.19875"/>
          <c:w val="0.597"/>
          <c:h val="0.597"/>
        </c:manualLayout>
      </c:layout>
      <c:pieChart>
        <c:varyColors val="1"/>
        <c:ser>
          <c:idx val="0"/>
          <c:order val="0"/>
          <c:tx>
            <c:strRef>
              <c:f>'Figure 1'!$O$74</c:f>
              <c:strCache>
                <c:ptCount val="1"/>
                <c:pt idx="0">
                  <c:v>2015</c:v>
                </c:pt>
              </c:strCache>
            </c:strRef>
          </c:tx>
          <c:spPr>
            <a:ln w="25400">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86EB4">
                  <a:lumMod val="100000"/>
                </a:srgbClr>
              </a:solidFill>
              <a:ln w="25400">
                <a:noFill/>
              </a:ln>
            </c:spPr>
          </c:dPt>
          <c:dPt>
            <c:idx val="1"/>
            <c:spPr>
              <a:solidFill>
                <a:srgbClr val="286EB4">
                  <a:lumMod val="60000"/>
                  <a:lumOff val="40000"/>
                </a:srgbClr>
              </a:solidFill>
              <a:ln w="25400">
                <a:noFill/>
              </a:ln>
            </c:spPr>
          </c:dPt>
          <c:dPt>
            <c:idx val="2"/>
            <c:spPr>
              <a:solidFill>
                <a:srgbClr val="286EB4">
                  <a:lumMod val="40000"/>
                  <a:lumOff val="60000"/>
                </a:srgbClr>
              </a:solidFill>
              <a:ln w="25400">
                <a:noFill/>
              </a:ln>
            </c:spPr>
          </c:dPt>
          <c:dPt>
            <c:idx val="3"/>
            <c:spPr>
              <a:solidFill>
                <a:srgbClr val="F06423">
                  <a:lumMod val="100000"/>
                </a:srgbClr>
              </a:solidFill>
              <a:ln w="25400">
                <a:noFill/>
              </a:ln>
            </c:spPr>
          </c:dPt>
          <c:dPt>
            <c:idx val="4"/>
            <c:spPr>
              <a:solidFill>
                <a:schemeClr val="accent2">
                  <a:lumMod val="40000"/>
                  <a:lumOff val="60000"/>
                </a:schemeClr>
              </a:solidFill>
              <a:ln w="25400">
                <a:noFill/>
              </a:ln>
            </c:spPr>
          </c:dPt>
          <c:dPt>
            <c:idx val="5"/>
            <c:spPr>
              <a:solidFill>
                <a:schemeClr val="accent6">
                  <a:lumMod val="75000"/>
                </a:schemeClr>
              </a:solidFill>
              <a:ln w="25400">
                <a:noFill/>
              </a:ln>
            </c:spPr>
          </c:dPt>
          <c:dPt>
            <c:idx val="6"/>
            <c:spPr>
              <a:solidFill>
                <a:srgbClr val="5FB441">
                  <a:lumMod val="100000"/>
                </a:srgbClr>
              </a:solidFill>
              <a:ln w="25400">
                <a:noFill/>
              </a:ln>
            </c:spPr>
          </c:dPt>
          <c:dPt>
            <c:idx val="7"/>
            <c:spPr>
              <a:solidFill>
                <a:srgbClr val="5FB441">
                  <a:lumMod val="60000"/>
                  <a:lumOff val="40000"/>
                </a:srgbClr>
              </a:solidFill>
              <a:ln w="25400">
                <a:noFill/>
              </a:ln>
            </c:spPr>
          </c:dPt>
          <c:dLbls>
            <c:dLbl>
              <c:idx val="3"/>
              <c:layout>
                <c:manualLayout>
                  <c:x val="0.0315"/>
                  <c:y val="0.0035"/>
                </c:manualLayout>
              </c:layout>
              <c:dLblPos val="bestFit"/>
              <c:showLegendKey val="0"/>
              <c:showVal val="0"/>
              <c:showBubbleSize val="0"/>
              <c:showCatName val="1"/>
              <c:showSerName val="0"/>
              <c:showPercent val="1"/>
            </c:dLbl>
            <c:dLbl>
              <c:idx val="4"/>
              <c:layout>
                <c:manualLayout>
                  <c:x val="0.0105"/>
                  <c:y val="0.0175"/>
                </c:manualLayout>
              </c:layout>
              <c:dLblPos val="bestFit"/>
              <c:showLegendKey val="0"/>
              <c:showVal val="0"/>
              <c:showBubbleSize val="0"/>
              <c:showCatName val="1"/>
              <c:showSerName val="0"/>
              <c:showPercent val="1"/>
            </c:dLbl>
            <c:dLbl>
              <c:idx val="5"/>
              <c:layout>
                <c:manualLayout>
                  <c:x val="-0.04525"/>
                  <c:y val="0.0105"/>
                </c:manualLayout>
              </c:layout>
              <c:dLblPos val="bestFit"/>
              <c:showLegendKey val="0"/>
              <c:showVal val="0"/>
              <c:showBubbleSize val="0"/>
              <c:showCatName val="1"/>
              <c:showSerName val="0"/>
              <c:showPercent val="1"/>
            </c:dLbl>
            <c:numFmt formatCode="0.0\ %" sourceLinked="0"/>
            <c:spPr>
              <a:noFill/>
              <a:ln>
                <a:noFill/>
              </a:ln>
            </c:spPr>
            <c:dLblPos val="outEnd"/>
            <c:showLegendKey val="0"/>
            <c:showVal val="0"/>
            <c:showBubbleSize val="0"/>
            <c:showCatName val="1"/>
            <c:showSerName val="0"/>
            <c:showLeaderLines val="0"/>
            <c:showPercent val="1"/>
          </c:dLbls>
          <c:cat>
            <c:strRef>
              <c:f>'Figure 1'!$N$75:$N$82</c:f>
              <c:strCache/>
            </c:strRef>
          </c:cat>
          <c:val>
            <c:numRef>
              <c:f>'Figure 1'!$O$75:$O$82</c:f>
              <c:numCache/>
            </c:numRef>
          </c:val>
        </c:ser>
      </c:pieChart>
      <c:spPr>
        <a:noFill/>
        <a:ln w="25400">
          <a:noFill/>
        </a:ln>
      </c:spPr>
    </c:plotArea>
    <c:plotVisOnly val="1"/>
    <c:dispBlanksAs val="zero"/>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80" b="1" i="0" u="none" baseline="0">
                <a:solidFill>
                  <a:srgbClr val="000000"/>
                </a:solidFill>
                <a:latin typeface="Arial"/>
                <a:ea typeface="Arial"/>
                <a:cs typeface="Arial"/>
              </a:rPr>
              <a:t>2060 projections</a:t>
            </a:r>
          </a:p>
        </c:rich>
      </c:tx>
      <c:layout>
        <c:manualLayout>
          <c:xMode val="edge"/>
          <c:yMode val="edge"/>
          <c:x val="0.3555"/>
          <c:y val="0.0315"/>
        </c:manualLayout>
      </c:layout>
      <c:overlay val="0"/>
      <c:spPr>
        <a:noFill/>
        <a:ln>
          <a:noFill/>
        </a:ln>
      </c:spPr>
    </c:title>
    <c:plotArea>
      <c:layout>
        <c:manualLayout>
          <c:layoutTarget val="inner"/>
          <c:xMode val="edge"/>
          <c:yMode val="edge"/>
          <c:x val="0.2085"/>
          <c:y val="0.185"/>
          <c:w val="0.6145"/>
          <c:h val="0.6145"/>
        </c:manualLayout>
      </c:layout>
      <c:pieChart>
        <c:varyColors val="1"/>
        <c:ser>
          <c:idx val="0"/>
          <c:order val="0"/>
          <c:tx>
            <c:strRef>
              <c:f>'Figure 1'!$R$74</c:f>
              <c:strCache>
                <c:ptCount val="1"/>
                <c:pt idx="0">
                  <c:v>2060 projections</c:v>
                </c:pt>
              </c:strCache>
            </c:strRef>
          </c:tx>
          <c:spPr>
            <a:ln w="25400">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86EB4">
                  <a:lumMod val="100000"/>
                </a:srgbClr>
              </a:solidFill>
              <a:ln w="25400">
                <a:noFill/>
              </a:ln>
            </c:spPr>
          </c:dPt>
          <c:dPt>
            <c:idx val="1"/>
            <c:spPr>
              <a:solidFill>
                <a:srgbClr val="286EB4">
                  <a:lumMod val="60000"/>
                  <a:lumOff val="40000"/>
                </a:srgbClr>
              </a:solidFill>
              <a:ln w="25400">
                <a:noFill/>
              </a:ln>
            </c:spPr>
          </c:dPt>
          <c:dPt>
            <c:idx val="2"/>
            <c:spPr>
              <a:solidFill>
                <a:srgbClr val="286EB4">
                  <a:lumMod val="40000"/>
                  <a:lumOff val="60000"/>
                </a:srgbClr>
              </a:solidFill>
              <a:ln w="25400">
                <a:noFill/>
              </a:ln>
            </c:spPr>
          </c:dPt>
          <c:dPt>
            <c:idx val="3"/>
            <c:spPr>
              <a:solidFill>
                <a:srgbClr val="F06423">
                  <a:lumMod val="100000"/>
                </a:srgbClr>
              </a:solidFill>
              <a:ln w="25400">
                <a:noFill/>
              </a:ln>
            </c:spPr>
          </c:dPt>
          <c:dPt>
            <c:idx val="4"/>
            <c:spPr>
              <a:solidFill>
                <a:schemeClr val="accent2">
                  <a:lumMod val="40000"/>
                  <a:lumOff val="60000"/>
                </a:schemeClr>
              </a:solidFill>
              <a:ln w="25400">
                <a:noFill/>
              </a:ln>
            </c:spPr>
          </c:dPt>
          <c:dPt>
            <c:idx val="5"/>
            <c:spPr>
              <a:solidFill>
                <a:schemeClr val="accent6">
                  <a:lumMod val="75000"/>
                </a:schemeClr>
              </a:solidFill>
              <a:ln w="25400">
                <a:noFill/>
              </a:ln>
            </c:spPr>
          </c:dPt>
          <c:dPt>
            <c:idx val="6"/>
            <c:spPr>
              <a:solidFill>
                <a:srgbClr val="5FB441">
                  <a:lumMod val="100000"/>
                </a:srgbClr>
              </a:solidFill>
              <a:ln w="25400">
                <a:noFill/>
              </a:ln>
            </c:spPr>
          </c:dPt>
          <c:dPt>
            <c:idx val="7"/>
            <c:spPr>
              <a:solidFill>
                <a:srgbClr val="5FB441">
                  <a:lumMod val="60000"/>
                  <a:lumOff val="40000"/>
                </a:srgbClr>
              </a:solidFill>
              <a:ln w="25400">
                <a:noFill/>
              </a:ln>
            </c:spPr>
          </c:dPt>
          <c:dLbls>
            <c:dLbl>
              <c:idx val="3"/>
              <c:layout>
                <c:manualLayout>
                  <c:x val="0.042"/>
                  <c:y val="-0.03125"/>
                </c:manualLayout>
              </c:layout>
              <c:dLblPos val="bestFit"/>
              <c:showLegendKey val="0"/>
              <c:showVal val="0"/>
              <c:showBubbleSize val="0"/>
              <c:showCatName val="1"/>
              <c:showSerName val="0"/>
              <c:showPercent val="1"/>
            </c:dLbl>
            <c:dLbl>
              <c:idx val="4"/>
              <c:layout>
                <c:manualLayout>
                  <c:x val="0.007"/>
                  <c:y val="0.0245"/>
                </c:manualLayout>
              </c:layout>
              <c:dLblPos val="bestFit"/>
              <c:showLegendKey val="0"/>
              <c:showVal val="0"/>
              <c:showBubbleSize val="0"/>
              <c:showCatName val="1"/>
              <c:showSerName val="0"/>
              <c:showPercent val="1"/>
            </c:dLbl>
            <c:dLbl>
              <c:idx val="5"/>
              <c:layout>
                <c:manualLayout>
                  <c:x val="-0.04525"/>
                  <c:y val="0.035"/>
                </c:manualLayout>
              </c:layout>
              <c:dLblPos val="bestFit"/>
              <c:showLegendKey val="0"/>
              <c:showVal val="0"/>
              <c:showBubbleSize val="0"/>
              <c:showCatName val="1"/>
              <c:showSerName val="0"/>
              <c:showPercent val="1"/>
            </c:dLbl>
            <c:dLbl>
              <c:idx val="6"/>
              <c:layout>
                <c:manualLayout>
                  <c:x val="-0.07325"/>
                  <c:y val="0.0035"/>
                </c:manualLayout>
              </c:layout>
              <c:dLblPos val="bestFit"/>
              <c:showLegendKey val="0"/>
              <c:showVal val="0"/>
              <c:showBubbleSize val="0"/>
              <c:showCatName val="1"/>
              <c:showSerName val="0"/>
              <c:showPercent val="1"/>
            </c:dLbl>
            <c:numFmt formatCode="0.0\ %" sourceLinked="0"/>
            <c:spPr>
              <a:noFill/>
              <a:ln>
                <a:noFill/>
              </a:ln>
            </c:spPr>
            <c:dLblPos val="outEnd"/>
            <c:showLegendKey val="0"/>
            <c:showVal val="0"/>
            <c:showBubbleSize val="0"/>
            <c:showCatName val="1"/>
            <c:showSerName val="0"/>
            <c:showLeaderLines val="0"/>
            <c:showPercent val="1"/>
          </c:dLbls>
          <c:cat>
            <c:strRef>
              <c:f>'Figure 1'!$Q$75:$Q$82</c:f>
              <c:strCache/>
            </c:strRef>
          </c:cat>
          <c:val>
            <c:numRef>
              <c:f>'Figure 1'!$R$75:$R$82</c:f>
              <c:numCache/>
            </c:numRef>
          </c:val>
        </c:ser>
      </c:pieChart>
      <c:spPr>
        <a:noFill/>
        <a:ln w="25400">
          <a:noFill/>
        </a:ln>
      </c:spPr>
    </c:plotArea>
    <c:plotVisOnly val="1"/>
    <c:dispBlanksAs val="zero"/>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8"/>
          <c:y val="0.0105"/>
          <c:w val="0.88225"/>
          <c:h val="0.763"/>
        </c:manualLayout>
      </c:layout>
      <c:barChart>
        <c:barDir val="bar"/>
        <c:grouping val="clustered"/>
        <c:varyColors val="0"/>
        <c:ser>
          <c:idx val="0"/>
          <c:order val="0"/>
          <c:tx>
            <c:strRef>
              <c:f>'Figure 2'!$J$92:$J$93</c:f>
              <c:strCache>
                <c:ptCount val="1"/>
                <c:pt idx="0">
                  <c:v>Women</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2'!$H$94:$H$110</c:f>
              <c:strCache/>
            </c:strRef>
          </c:cat>
          <c:val>
            <c:numRef>
              <c:f>'Figure 2'!$J$94:$J$110</c:f>
              <c:numCache/>
            </c:numRef>
          </c:val>
        </c:ser>
        <c:ser>
          <c:idx val="3"/>
          <c:order val="1"/>
          <c:tx>
            <c:strRef>
              <c:f>'Figure 2'!$L$92:$L$93</c:f>
              <c:strCache>
                <c:ptCount val="1"/>
                <c:pt idx="0">
                  <c:v>Women</c:v>
                </c:pt>
              </c:strCache>
            </c:strRef>
          </c:tx>
          <c:spPr>
            <a:noFill/>
            <a:ln w="38100">
              <a:solidFill>
                <a:schemeClr val="accent2">
                  <a:lumMod val="60000"/>
                  <a:lumOff val="4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2'!$H$94:$H$110</c:f>
              <c:strCache/>
            </c:strRef>
          </c:cat>
          <c:val>
            <c:numRef>
              <c:f>'Figure 2'!$L$94:$L$110</c:f>
              <c:numCache/>
            </c:numRef>
          </c:val>
        </c:ser>
        <c:ser>
          <c:idx val="1"/>
          <c:order val="2"/>
          <c:tx>
            <c:strRef>
              <c:f>'Figure 2'!$I$92:$I$93</c:f>
              <c:strCache>
                <c:ptCount val="1"/>
                <c:pt idx="0">
                  <c:v>Men</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2'!$H$94:$H$110</c:f>
              <c:strCache/>
            </c:strRef>
          </c:cat>
          <c:val>
            <c:numRef>
              <c:f>'Figure 2'!$I$94:$I$110</c:f>
              <c:numCache/>
            </c:numRef>
          </c:val>
        </c:ser>
        <c:ser>
          <c:idx val="2"/>
          <c:order val="3"/>
          <c:tx>
            <c:strRef>
              <c:f>'Figure 2'!$K$92:$K$93</c:f>
              <c:strCache>
                <c:ptCount val="1"/>
                <c:pt idx="0">
                  <c:v>Men</c:v>
                </c:pt>
              </c:strCache>
            </c:strRef>
          </c:tx>
          <c:spPr>
            <a:noFill/>
            <a:ln w="38100">
              <a:solidFill>
                <a:schemeClr val="accent1">
                  <a:lumMod val="60000"/>
                  <a:lumOff val="4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2'!$H$94:$H$110</c:f>
              <c:strCache/>
            </c:strRef>
          </c:cat>
          <c:val>
            <c:numRef>
              <c:f>'Figure 2'!$K$94:$K$110</c:f>
              <c:numCache/>
            </c:numRef>
          </c:val>
        </c:ser>
        <c:overlap val="100"/>
        <c:gapWidth val="0"/>
        <c:axId val="17332755"/>
        <c:axId val="21777068"/>
      </c:barChart>
      <c:catAx>
        <c:axId val="17332755"/>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Age</a:t>
                </a:r>
              </a:p>
            </c:rich>
          </c:tx>
          <c:layout>
            <c:manualLayout>
              <c:xMode val="edge"/>
              <c:yMode val="edge"/>
              <c:x val="0.00375"/>
              <c:y val="0.341"/>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21777068"/>
        <c:crosses val="autoZero"/>
        <c:auto val="1"/>
        <c:lblOffset val="100"/>
        <c:tickLblSkip val="1"/>
        <c:noMultiLvlLbl val="0"/>
      </c:catAx>
      <c:valAx>
        <c:axId val="21777068"/>
        <c:scaling>
          <c:orientation val="minMax"/>
          <c:max val="5"/>
          <c:min val="-5"/>
        </c:scaling>
        <c:axPos val="b"/>
        <c:delete val="0"/>
        <c:numFmt formatCode="0;0" sourceLinked="0"/>
        <c:majorTickMark val="out"/>
        <c:minorTickMark val="none"/>
        <c:tickLblPos val="nextTo"/>
        <c:spPr>
          <a:noFill/>
          <a:ln w="3175">
            <a:noFill/>
            <a:prstDash val="solid"/>
            <a:round/>
          </a:ln>
        </c:spPr>
        <c:crossAx val="17332755"/>
        <c:crosses val="autoZero"/>
        <c:crossBetween val="between"/>
        <c:dispUnits/>
        <c:majorUnit val="1"/>
      </c:valAx>
      <c:spPr>
        <a:noFill/>
        <a:ln w="25400">
          <a:noFill/>
        </a:ln>
      </c:spPr>
    </c:plotArea>
    <c:legend>
      <c:legendPos val="r"/>
      <c:layout>
        <c:manualLayout>
          <c:xMode val="edge"/>
          <c:yMode val="edge"/>
          <c:x val="0.2505"/>
          <c:y val="0.94125"/>
          <c:w val="0.58075"/>
          <c:h val="0.04625"/>
        </c:manualLayout>
      </c:layout>
      <c:overlay val="0"/>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portrait"/>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25"/>
          <c:y val="0.0265"/>
          <c:w val="0.94725"/>
          <c:h val="0.6395"/>
        </c:manualLayout>
      </c:layout>
      <c:barChart>
        <c:barDir val="col"/>
        <c:grouping val="clustered"/>
        <c:varyColors val="0"/>
        <c:ser>
          <c:idx val="0"/>
          <c:order val="0"/>
          <c:tx>
            <c:strRef>
              <c:f>'Figure 3'!$T$47</c:f>
              <c:strCache>
                <c:ptCount val="1"/>
                <c:pt idx="0">
                  <c:v>1960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3'!$S$48:$S$65</c:f>
              <c:strCache/>
            </c:strRef>
          </c:cat>
          <c:val>
            <c:numRef>
              <c:f>'Figure 3'!$T$48:$T$65</c:f>
              <c:numCache/>
            </c:numRef>
          </c:val>
        </c:ser>
        <c:ser>
          <c:idx val="1"/>
          <c:order val="1"/>
          <c:tx>
            <c:strRef>
              <c:f>'Figure 3'!$U$47</c:f>
              <c:strCache>
                <c:ptCount val="1"/>
                <c:pt idx="0">
                  <c:v>2014</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3'!$S$48:$S$65</c:f>
              <c:strCache/>
            </c:strRef>
          </c:cat>
          <c:val>
            <c:numRef>
              <c:f>'Figure 3'!$U$48:$U$65</c:f>
              <c:numCache/>
            </c:numRef>
          </c:val>
        </c:ser>
        <c:ser>
          <c:idx val="2"/>
          <c:order val="2"/>
          <c:tx>
            <c:strRef>
              <c:f>'Figure 3'!$V$47</c:f>
              <c:strCache>
                <c:ptCount val="1"/>
                <c:pt idx="0">
                  <c:v>2060 projections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3'!$S$48:$S$65</c:f>
              <c:strCache/>
            </c:strRef>
          </c:cat>
          <c:val>
            <c:numRef>
              <c:f>'Figure 3'!$V$48:$V$65</c:f>
              <c:numCache/>
            </c:numRef>
          </c:val>
        </c:ser>
        <c:axId val="61775885"/>
        <c:axId val="19112054"/>
      </c:barChart>
      <c:catAx>
        <c:axId val="61775885"/>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19112054"/>
        <c:crosses val="autoZero"/>
        <c:auto val="1"/>
        <c:lblOffset val="100"/>
        <c:tickLblSkip val="1"/>
        <c:noMultiLvlLbl val="0"/>
      </c:catAx>
      <c:valAx>
        <c:axId val="1911205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61775885"/>
        <c:crosses val="autoZero"/>
        <c:crossBetween val="between"/>
        <c:dispUnits/>
      </c:valAx>
      <c:spPr>
        <a:noFill/>
        <a:ln w="25400">
          <a:noFill/>
        </a:ln>
      </c:spPr>
    </c:plotArea>
    <c:legend>
      <c:legendPos val="b"/>
      <c:layout/>
      <c:overlay val="0"/>
      <c:spPr>
        <a:noFill/>
        <a:ln>
          <a:noFill/>
          <a:round/>
        </a:ln>
      </c:sp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025"/>
          <c:y val="0.03"/>
          <c:w val="0.95225"/>
          <c:h val="0.637"/>
        </c:manualLayout>
      </c:layout>
      <c:barChart>
        <c:barDir val="col"/>
        <c:grouping val="clustered"/>
        <c:varyColors val="0"/>
        <c:ser>
          <c:idx val="0"/>
          <c:order val="0"/>
          <c:tx>
            <c:strRef>
              <c:f>'Figure 4'!$L$52</c:f>
              <c:strCache>
                <c:ptCount val="1"/>
                <c:pt idx="0">
                  <c:v>1960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4'!$K$53:$K$70</c:f>
              <c:strCache/>
            </c:strRef>
          </c:cat>
          <c:val>
            <c:numRef>
              <c:f>'Figure 4'!$L$53:$L$70</c:f>
              <c:numCache/>
            </c:numRef>
          </c:val>
        </c:ser>
        <c:ser>
          <c:idx val="1"/>
          <c:order val="1"/>
          <c:tx>
            <c:strRef>
              <c:f>'Figure 4'!$M$52</c:f>
              <c:strCache>
                <c:ptCount val="1"/>
                <c:pt idx="0">
                  <c:v>2014</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4'!$K$53:$K$70</c:f>
              <c:strCache/>
            </c:strRef>
          </c:cat>
          <c:val>
            <c:numRef>
              <c:f>'Figure 4'!$M$53:$M$70</c:f>
              <c:numCache/>
            </c:numRef>
          </c:val>
        </c:ser>
        <c:ser>
          <c:idx val="2"/>
          <c:order val="2"/>
          <c:tx>
            <c:strRef>
              <c:f>'Figure 4'!$N$52</c:f>
              <c:strCache>
                <c:ptCount val="1"/>
                <c:pt idx="0">
                  <c:v>2060 projections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4'!$K$53:$K$70</c:f>
              <c:strCache/>
            </c:strRef>
          </c:cat>
          <c:val>
            <c:numRef>
              <c:f>'Figure 4'!$N$53:$N$70</c:f>
              <c:numCache/>
            </c:numRef>
          </c:val>
        </c:ser>
        <c:axId val="37790759"/>
        <c:axId val="4572512"/>
      </c:barChart>
      <c:catAx>
        <c:axId val="37790759"/>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4572512"/>
        <c:crosses val="autoZero"/>
        <c:auto val="1"/>
        <c:lblOffset val="100"/>
        <c:tickLblSkip val="1"/>
        <c:noMultiLvlLbl val="0"/>
      </c:catAx>
      <c:valAx>
        <c:axId val="457251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37790759"/>
        <c:crosses val="autoZero"/>
        <c:crossBetween val="between"/>
        <c:dispUnits/>
      </c:valAx>
      <c:spPr>
        <a:noFill/>
        <a:ln w="25400">
          <a:noFill/>
        </a:ln>
      </c:spPr>
    </c:plotArea>
    <c:legend>
      <c:legendPos val="b"/>
      <c:layout>
        <c:manualLayout>
          <c:xMode val="edge"/>
          <c:yMode val="edge"/>
          <c:x val="0.3605"/>
          <c:y val="0.9225"/>
          <c:w val="0.28275"/>
          <c:h val="0.06275"/>
        </c:manualLayout>
      </c:layout>
      <c:overlay val="0"/>
      <c:spPr>
        <a:noFill/>
        <a:ln>
          <a:noFill/>
          <a:round/>
        </a:ln>
      </c:sp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25"/>
          <c:y val="0.0265"/>
          <c:w val="0.94725"/>
          <c:h val="0.65275"/>
        </c:manualLayout>
      </c:layout>
      <c:barChart>
        <c:barDir val="col"/>
        <c:grouping val="clustered"/>
        <c:varyColors val="0"/>
        <c:ser>
          <c:idx val="0"/>
          <c:order val="0"/>
          <c:tx>
            <c:strRef>
              <c:f>'Figure 5'!$S$45</c:f>
              <c:strCache>
                <c:ptCount val="1"/>
                <c:pt idx="0">
                  <c:v>2003</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5'!$R$46:$R$63</c:f>
              <c:strCache/>
            </c:strRef>
          </c:cat>
          <c:val>
            <c:numRef>
              <c:f>'Figure 5'!$S$46:$S$63</c:f>
              <c:numCache/>
            </c:numRef>
          </c:val>
        </c:ser>
        <c:ser>
          <c:idx val="1"/>
          <c:order val="1"/>
          <c:tx>
            <c:strRef>
              <c:f>'Figure 5'!$T$45</c:f>
              <c:strCache>
                <c:ptCount val="1"/>
                <c:pt idx="0">
                  <c:v>2013</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5'!$R$46:$R$63</c:f>
              <c:strCache/>
            </c:strRef>
          </c:cat>
          <c:val>
            <c:numRef>
              <c:f>'Figure 5'!$T$46:$T$63</c:f>
              <c:numCache/>
            </c:numRef>
          </c:val>
        </c:ser>
        <c:axId val="41152609"/>
        <c:axId val="34829162"/>
      </c:barChart>
      <c:catAx>
        <c:axId val="41152609"/>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34829162"/>
        <c:crosses val="autoZero"/>
        <c:auto val="1"/>
        <c:lblOffset val="100"/>
        <c:tickLblSkip val="1"/>
        <c:noMultiLvlLbl val="0"/>
      </c:catAx>
      <c:valAx>
        <c:axId val="34829162"/>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ln w="9525">
            <a:noFill/>
          </a:ln>
        </c:spPr>
        <c:crossAx val="41152609"/>
        <c:crosses val="autoZero"/>
        <c:crossBetween val="between"/>
        <c:dispUnits/>
      </c:valAx>
      <c:spPr>
        <a:noFill/>
        <a:ln w="25400">
          <a:noFill/>
        </a:ln>
      </c:spPr>
    </c:plotArea>
    <c:legend>
      <c:legendPos val="b"/>
      <c:layout/>
      <c:overlay val="0"/>
      <c:spPr>
        <a:noFill/>
        <a:ln>
          <a:noFill/>
          <a:round/>
        </a:ln>
      </c:sp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025"/>
          <c:y val="0.0265"/>
          <c:w val="0.95225"/>
          <c:h val="0.6495"/>
        </c:manualLayout>
      </c:layout>
      <c:barChart>
        <c:barDir val="col"/>
        <c:grouping val="clustered"/>
        <c:varyColors val="0"/>
        <c:ser>
          <c:idx val="0"/>
          <c:order val="0"/>
          <c:tx>
            <c:strRef>
              <c:f>'Figure 6'!$K$41</c:f>
              <c:strCache>
                <c:ptCount val="1"/>
                <c:pt idx="0">
                  <c:v>2003</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6'!$J$42:$J$59</c:f>
              <c:strCache/>
            </c:strRef>
          </c:cat>
          <c:val>
            <c:numRef>
              <c:f>'Figure 6'!$K$42:$K$59</c:f>
              <c:numCache/>
            </c:numRef>
          </c:val>
        </c:ser>
        <c:ser>
          <c:idx val="1"/>
          <c:order val="1"/>
          <c:tx>
            <c:strRef>
              <c:f>'Figure 6'!$L$41</c:f>
              <c:strCache>
                <c:ptCount val="1"/>
                <c:pt idx="0">
                  <c:v>2013</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6'!$J$42:$J$59</c:f>
              <c:strCache/>
            </c:strRef>
          </c:cat>
          <c:val>
            <c:numRef>
              <c:f>'Figure 6'!$L$42:$L$59</c:f>
              <c:numCache/>
            </c:numRef>
          </c:val>
        </c:ser>
        <c:axId val="45027003"/>
        <c:axId val="2589844"/>
      </c:barChart>
      <c:catAx>
        <c:axId val="45027003"/>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2589844"/>
        <c:crosses val="autoZero"/>
        <c:auto val="1"/>
        <c:lblOffset val="100"/>
        <c:tickLblSkip val="1"/>
        <c:noMultiLvlLbl val="0"/>
      </c:catAx>
      <c:valAx>
        <c:axId val="2589844"/>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5027003"/>
        <c:crosses val="autoZero"/>
        <c:crossBetween val="between"/>
        <c:dispUnits/>
      </c:valAx>
      <c:spPr>
        <a:noFill/>
        <a:ln w="25400">
          <a:noFill/>
        </a:ln>
      </c:spPr>
    </c:plotArea>
    <c:legend>
      <c:legendPos val="b"/>
      <c:layout/>
      <c:overlay val="0"/>
      <c:spPr>
        <a:noFill/>
        <a:ln>
          <a:noFill/>
          <a:round/>
        </a:ln>
      </c:sp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5"/>
          <c:y val="0.027"/>
          <c:w val="0.949"/>
          <c:h val="0.66375"/>
        </c:manualLayout>
      </c:layout>
      <c:barChart>
        <c:barDir val="col"/>
        <c:grouping val="clustered"/>
        <c:varyColors val="0"/>
        <c:ser>
          <c:idx val="0"/>
          <c:order val="0"/>
          <c:tx>
            <c:strRef>
              <c:f>'Figure 7'!$U$48</c:f>
              <c:strCache>
                <c:ptCount val="1"/>
                <c:pt idx="0">
                  <c:v>2003</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7'!$T$49:$T$66</c:f>
              <c:strCache/>
            </c:strRef>
          </c:cat>
          <c:val>
            <c:numRef>
              <c:f>'Figure 7'!$U$49:$U$66</c:f>
              <c:numCache/>
            </c:numRef>
          </c:val>
        </c:ser>
        <c:ser>
          <c:idx val="1"/>
          <c:order val="1"/>
          <c:tx>
            <c:strRef>
              <c:f>'Figure 7'!$V$48</c:f>
              <c:strCache>
                <c:ptCount val="1"/>
                <c:pt idx="0">
                  <c:v>2013</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7'!$T$49:$T$66</c:f>
              <c:strCache/>
            </c:strRef>
          </c:cat>
          <c:val>
            <c:numRef>
              <c:f>'Figure 7'!$V$49:$V$66</c:f>
              <c:numCache/>
            </c:numRef>
          </c:val>
        </c:ser>
        <c:axId val="23308597"/>
        <c:axId val="8450782"/>
      </c:barChart>
      <c:catAx>
        <c:axId val="23308597"/>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8450782"/>
        <c:crosses val="autoZero"/>
        <c:auto val="1"/>
        <c:lblOffset val="100"/>
        <c:tickLblSkip val="1"/>
        <c:noMultiLvlLbl val="0"/>
      </c:catAx>
      <c:valAx>
        <c:axId val="8450782"/>
        <c:scaling>
          <c:orientation val="minMax"/>
          <c:max val="20"/>
          <c:min val="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23308597"/>
        <c:crosses val="autoZero"/>
        <c:crossBetween val="between"/>
        <c:dispUnits/>
        <c:majorUnit val="5"/>
      </c:valAx>
      <c:spPr>
        <a:noFill/>
        <a:ln w="25400">
          <a:noFill/>
        </a:ln>
      </c:spPr>
    </c:plotArea>
    <c:legend>
      <c:legendPos val="b"/>
      <c:layout/>
      <c:overlay val="0"/>
      <c:spPr>
        <a:noFill/>
        <a:ln>
          <a:noFill/>
          <a:round/>
        </a:ln>
      </c:sp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0.36425</cdr:x>
      <cdr:y>0.7475</cdr:y>
    </cdr:from>
    <cdr:to>
      <cdr:x>0.6285</cdr:x>
      <cdr:y>1</cdr:y>
    </cdr:to>
    <cdr:sp macro="" textlink="">
      <cdr:nvSpPr>
        <cdr:cNvPr id="2" name="TextBox 1"/>
        <cdr:cNvSpPr txBox="1"/>
      </cdr:nvSpPr>
      <cdr:spPr>
        <a:xfrm>
          <a:off x="1257300" y="2705100"/>
          <a:ext cx="914400" cy="914400"/>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0.29275</cdr:x>
      <cdr:y>0.92425</cdr:y>
    </cdr:from>
    <cdr:to>
      <cdr:x>0.71375</cdr:x>
      <cdr:y>0.9925</cdr:y>
    </cdr:to>
    <cdr:sp macro="" textlink="">
      <cdr:nvSpPr>
        <cdr:cNvPr id="3" name="TextBox 2"/>
        <cdr:cNvSpPr txBox="1"/>
      </cdr:nvSpPr>
      <cdr:spPr>
        <a:xfrm>
          <a:off x="1009650" y="3352800"/>
          <a:ext cx="1457325" cy="247650"/>
        </a:xfrm>
        <a:prstGeom prst="rect">
          <a:avLst/>
        </a:prstGeom>
        <a:ln>
          <a:noFill/>
        </a:ln>
      </cdr:spPr>
      <cdr:txBody>
        <a:bodyPr vertOverflow="clip" wrap="none" rtlCol="0"/>
        <a:lstStyle/>
        <a:p>
          <a:r>
            <a:rPr lang="en-GB" sz="1000" b="1">
              <a:latin typeface="Arial" panose="020B0604020202020204" pitchFamily="34" charset="0"/>
              <a:cs typeface="Arial" panose="020B0604020202020204" pitchFamily="34" charset="0"/>
            </a:rPr>
            <a:t>3 018</a:t>
          </a:r>
          <a:r>
            <a:rPr lang="en-GB" sz="1000" b="1" baseline="0">
              <a:latin typeface="Arial" panose="020B0604020202020204" pitchFamily="34" charset="0"/>
              <a:cs typeface="Arial" panose="020B0604020202020204" pitchFamily="34" charset="0"/>
            </a:rPr>
            <a:t> million people</a:t>
          </a:r>
          <a:endParaRPr lang="en-GB" sz="1000" b="1">
            <a:latin typeface="Arial" panose="020B0604020202020204" pitchFamily="34" charset="0"/>
            <a:cs typeface="Arial" panose="020B0604020202020204" pitchFamily="34" charset="0"/>
          </a:endParaRP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581025</xdr:colOff>
      <xdr:row>3</xdr:row>
      <xdr:rowOff>66675</xdr:rowOff>
    </xdr:from>
    <xdr:to>
      <xdr:col>12</xdr:col>
      <xdr:colOff>542925</xdr:colOff>
      <xdr:row>27</xdr:row>
      <xdr:rowOff>47625</xdr:rowOff>
    </xdr:to>
    <xdr:graphicFrame macro="">
      <xdr:nvGraphicFramePr>
        <xdr:cNvPr id="2" name="Chart 1"/>
        <xdr:cNvGraphicFramePr/>
      </xdr:nvGraphicFramePr>
      <xdr:xfrm>
        <a:off x="581025" y="561975"/>
        <a:ext cx="7620000" cy="36385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581025</xdr:colOff>
      <xdr:row>3</xdr:row>
      <xdr:rowOff>66675</xdr:rowOff>
    </xdr:from>
    <xdr:to>
      <xdr:col>12</xdr:col>
      <xdr:colOff>581025</xdr:colOff>
      <xdr:row>27</xdr:row>
      <xdr:rowOff>47625</xdr:rowOff>
    </xdr:to>
    <xdr:graphicFrame macro="">
      <xdr:nvGraphicFramePr>
        <xdr:cNvPr id="2" name="Chart 1"/>
        <xdr:cNvGraphicFramePr/>
      </xdr:nvGraphicFramePr>
      <xdr:xfrm>
        <a:off x="581025" y="561975"/>
        <a:ext cx="7658100" cy="36385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76200</xdr:rowOff>
    </xdr:from>
    <xdr:to>
      <xdr:col>12</xdr:col>
      <xdr:colOff>619125</xdr:colOff>
      <xdr:row>27</xdr:row>
      <xdr:rowOff>47625</xdr:rowOff>
    </xdr:to>
    <xdr:graphicFrame macro="">
      <xdr:nvGraphicFramePr>
        <xdr:cNvPr id="2" name="Chart 1"/>
        <xdr:cNvGraphicFramePr/>
      </xdr:nvGraphicFramePr>
      <xdr:xfrm>
        <a:off x="657225" y="571500"/>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76200</xdr:rowOff>
    </xdr:from>
    <xdr:to>
      <xdr:col>12</xdr:col>
      <xdr:colOff>638175</xdr:colOff>
      <xdr:row>27</xdr:row>
      <xdr:rowOff>57150</xdr:rowOff>
    </xdr:to>
    <xdr:graphicFrame macro="">
      <xdr:nvGraphicFramePr>
        <xdr:cNvPr id="5" name="Chart 4"/>
        <xdr:cNvGraphicFramePr/>
      </xdr:nvGraphicFramePr>
      <xdr:xfrm>
        <a:off x="676275" y="571500"/>
        <a:ext cx="7620000" cy="3638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0.18075</cdr:x>
      <cdr:y>0.933</cdr:y>
    </cdr:from>
    <cdr:to>
      <cdr:x>0.214</cdr:x>
      <cdr:y>0.96275</cdr:y>
    </cdr:to>
    <cdr:cxnSp macro="">
      <cdr:nvCxnSpPr>
        <cdr:cNvPr id="2" name="Straight Connector 1"/>
        <cdr:cNvCxnSpPr/>
      </cdr:nvCxnSpPr>
      <cdr:spPr>
        <a:xfrm flipV="1">
          <a:off x="1371600" y="1466850"/>
          <a:ext cx="257175" cy="47625"/>
        </a:xfrm>
        <a:prstGeom prst="line">
          <a:avLst/>
        </a:prstGeom>
        <a:ln w="19050">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0.18</cdr:x>
      <cdr:y>0.90525</cdr:y>
    </cdr:from>
    <cdr:to>
      <cdr:x>0.21325</cdr:x>
      <cdr:y>0.93575</cdr:y>
    </cdr:to>
    <cdr:cxnSp macro="">
      <cdr:nvCxnSpPr>
        <cdr:cNvPr id="3" name="Straight Connector 2"/>
        <cdr:cNvCxnSpPr/>
      </cdr:nvCxnSpPr>
      <cdr:spPr>
        <a:xfrm flipV="1">
          <a:off x="1371600" y="1428750"/>
          <a:ext cx="257175" cy="47625"/>
        </a:xfrm>
        <a:prstGeom prst="line">
          <a:avLst/>
        </a:prstGeom>
        <a:ln w="19050">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0.239</cdr:x>
      <cdr:y>0.933</cdr:y>
    </cdr:from>
    <cdr:to>
      <cdr:x>0.27225</cdr:x>
      <cdr:y>0.96275</cdr:y>
    </cdr:to>
    <cdr:cxnSp macro="">
      <cdr:nvCxnSpPr>
        <cdr:cNvPr id="4" name="Straight Connector 3"/>
        <cdr:cNvCxnSpPr/>
      </cdr:nvCxnSpPr>
      <cdr:spPr>
        <a:xfrm flipV="1">
          <a:off x="1819275" y="1466850"/>
          <a:ext cx="257175" cy="47625"/>
        </a:xfrm>
        <a:prstGeom prst="line">
          <a:avLst/>
        </a:prstGeom>
        <a:ln w="19050">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0.23825</cdr:x>
      <cdr:y>0.90525</cdr:y>
    </cdr:from>
    <cdr:to>
      <cdr:x>0.2715</cdr:x>
      <cdr:y>0.93575</cdr:y>
    </cdr:to>
    <cdr:cxnSp macro="">
      <cdr:nvCxnSpPr>
        <cdr:cNvPr id="5" name="Straight Connector 4"/>
        <cdr:cNvCxnSpPr/>
      </cdr:nvCxnSpPr>
      <cdr:spPr>
        <a:xfrm flipV="1">
          <a:off x="1809750" y="1428750"/>
          <a:ext cx="257175" cy="47625"/>
        </a:xfrm>
        <a:prstGeom prst="line">
          <a:avLst/>
        </a:prstGeom>
        <a:ln w="19050">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0.29775</cdr:x>
      <cdr:y>0.933</cdr:y>
    </cdr:from>
    <cdr:to>
      <cdr:x>0.331</cdr:x>
      <cdr:y>0.96275</cdr:y>
    </cdr:to>
    <cdr:cxnSp macro="">
      <cdr:nvCxnSpPr>
        <cdr:cNvPr id="6" name="Straight Connector 5"/>
        <cdr:cNvCxnSpPr/>
      </cdr:nvCxnSpPr>
      <cdr:spPr>
        <a:xfrm flipV="1">
          <a:off x="2266950" y="1466850"/>
          <a:ext cx="257175" cy="47625"/>
        </a:xfrm>
        <a:prstGeom prst="line">
          <a:avLst/>
        </a:prstGeom>
        <a:ln w="19050">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0.29725</cdr:x>
      <cdr:y>0.90525</cdr:y>
    </cdr:from>
    <cdr:to>
      <cdr:x>0.3305</cdr:x>
      <cdr:y>0.93575</cdr:y>
    </cdr:to>
    <cdr:cxnSp macro="">
      <cdr:nvCxnSpPr>
        <cdr:cNvPr id="7" name="Straight Connector 6"/>
        <cdr:cNvCxnSpPr/>
      </cdr:nvCxnSpPr>
      <cdr:spPr>
        <a:xfrm flipV="1">
          <a:off x="2257425" y="1428750"/>
          <a:ext cx="257175" cy="47625"/>
        </a:xfrm>
        <a:prstGeom prst="line">
          <a:avLst/>
        </a:prstGeom>
        <a:ln w="19050">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47625</xdr:rowOff>
    </xdr:from>
    <xdr:to>
      <xdr:col>13</xdr:col>
      <xdr:colOff>0</xdr:colOff>
      <xdr:row>27</xdr:row>
      <xdr:rowOff>76200</xdr:rowOff>
    </xdr:to>
    <xdr:grpSp>
      <xdr:nvGrpSpPr>
        <xdr:cNvPr id="3" name="Group 2"/>
        <xdr:cNvGrpSpPr/>
      </xdr:nvGrpSpPr>
      <xdr:grpSpPr>
        <a:xfrm>
          <a:off x="657225" y="695325"/>
          <a:ext cx="7639050" cy="3533775"/>
          <a:chOff x="657891" y="695324"/>
          <a:chExt cx="7639583" cy="3531329"/>
        </a:xfrm>
      </xdr:grpSpPr>
      <xdr:graphicFrame macro="">
        <xdr:nvGraphicFramePr>
          <xdr:cNvPr id="2" name="Chart 1"/>
          <xdr:cNvGraphicFramePr/>
        </xdr:nvGraphicFramePr>
        <xdr:xfrm>
          <a:off x="657891" y="2171420"/>
          <a:ext cx="7620484" cy="2055233"/>
        </xdr:xfrm>
        <a:graphic>
          <a:graphicData uri="http://schemas.openxmlformats.org/drawingml/2006/chart">
            <c:chart xmlns:c="http://schemas.openxmlformats.org/drawingml/2006/chart" r:id="rId1"/>
          </a:graphicData>
        </a:graphic>
      </xdr:graphicFrame>
      <xdr:graphicFrame macro="">
        <xdr:nvGraphicFramePr>
          <xdr:cNvPr id="6" name="Chart 5"/>
          <xdr:cNvGraphicFramePr/>
        </xdr:nvGraphicFramePr>
        <xdr:xfrm>
          <a:off x="676990" y="695324"/>
          <a:ext cx="7620484" cy="1581153"/>
        </xdr:xfrm>
        <a:graphic>
          <a:graphicData uri="http://schemas.openxmlformats.org/drawingml/2006/chart">
            <c:chart xmlns:c="http://schemas.openxmlformats.org/drawingml/2006/chart" r:id="rId2"/>
          </a:graphicData>
        </a:graphic>
      </xdr:graphicFrame>
    </xdr:grpSp>
    <xdr:clientData/>
  </xdr:twoCellAnchor>
  <xdr:twoCellAnchor>
    <xdr:from>
      <xdr:col>1</xdr:col>
      <xdr:colOff>504825</xdr:colOff>
      <xdr:row>14</xdr:row>
      <xdr:rowOff>9525</xdr:rowOff>
    </xdr:from>
    <xdr:to>
      <xdr:col>2</xdr:col>
      <xdr:colOff>152400</xdr:colOff>
      <xdr:row>14</xdr:row>
      <xdr:rowOff>57150</xdr:rowOff>
    </xdr:to>
    <xdr:cxnSp macro="">
      <xdr:nvCxnSpPr>
        <xdr:cNvPr id="8" name="Straight Connector 7"/>
        <xdr:cNvCxnSpPr/>
      </xdr:nvCxnSpPr>
      <xdr:spPr>
        <a:xfrm flipV="1">
          <a:off x="1143000" y="2181225"/>
          <a:ext cx="285750" cy="47625"/>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504825</xdr:colOff>
      <xdr:row>13</xdr:row>
      <xdr:rowOff>114300</xdr:rowOff>
    </xdr:from>
    <xdr:to>
      <xdr:col>2</xdr:col>
      <xdr:colOff>152400</xdr:colOff>
      <xdr:row>14</xdr:row>
      <xdr:rowOff>9525</xdr:rowOff>
    </xdr:to>
    <xdr:cxnSp macro="">
      <xdr:nvCxnSpPr>
        <xdr:cNvPr id="10" name="Straight Connector 9"/>
        <xdr:cNvCxnSpPr/>
      </xdr:nvCxnSpPr>
      <xdr:spPr>
        <a:xfrm flipV="1">
          <a:off x="1143000" y="2133600"/>
          <a:ext cx="285750" cy="47625"/>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0.29825</cdr:x>
      <cdr:y>0.92375</cdr:y>
    </cdr:from>
    <cdr:to>
      <cdr:x>0.716</cdr:x>
      <cdr:y>0.992</cdr:y>
    </cdr:to>
    <cdr:sp macro="" textlink="">
      <cdr:nvSpPr>
        <cdr:cNvPr id="2" name="TextBox 1"/>
        <cdr:cNvSpPr txBox="1"/>
      </cdr:nvSpPr>
      <cdr:spPr>
        <a:xfrm>
          <a:off x="1038225" y="3343275"/>
          <a:ext cx="1457325" cy="247650"/>
        </a:xfrm>
        <a:prstGeom prst="rect">
          <a:avLst/>
        </a:prstGeom>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000" b="1">
              <a:latin typeface="Arial" panose="020B0604020202020204" pitchFamily="34" charset="0"/>
              <a:cs typeface="Arial" panose="020B0604020202020204" pitchFamily="34" charset="0"/>
            </a:rPr>
            <a:t>7 350</a:t>
          </a:r>
          <a:r>
            <a:rPr lang="en-GB" sz="1000" b="1" baseline="0">
              <a:latin typeface="Arial" panose="020B0604020202020204" pitchFamily="34" charset="0"/>
              <a:cs typeface="Arial" panose="020B0604020202020204" pitchFamily="34" charset="0"/>
            </a:rPr>
            <a:t> million people</a:t>
          </a:r>
          <a:endParaRPr lang="en-GB" sz="1000" b="1">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0.2815</cdr:x>
      <cdr:y>0.9205</cdr:y>
    </cdr:from>
    <cdr:to>
      <cdr:x>0.7025</cdr:x>
      <cdr:y>0.98875</cdr:y>
    </cdr:to>
    <cdr:sp macro="" textlink="">
      <cdr:nvSpPr>
        <cdr:cNvPr id="2" name="TextBox 1"/>
        <cdr:cNvSpPr txBox="1"/>
      </cdr:nvSpPr>
      <cdr:spPr>
        <a:xfrm>
          <a:off x="971550" y="3333750"/>
          <a:ext cx="1457325" cy="247650"/>
        </a:xfrm>
        <a:prstGeom prst="rect">
          <a:avLst/>
        </a:prstGeom>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000" b="1" baseline="0">
              <a:latin typeface="Arial" panose="020B0604020202020204" pitchFamily="34" charset="0"/>
              <a:cs typeface="Arial" panose="020B0604020202020204" pitchFamily="34" charset="0"/>
            </a:rPr>
            <a:t>10 184 million people</a:t>
          </a:r>
          <a:endParaRPr lang="en-GB" sz="1000" b="1">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628650</xdr:colOff>
      <xdr:row>3</xdr:row>
      <xdr:rowOff>38100</xdr:rowOff>
    </xdr:from>
    <xdr:to>
      <xdr:col>6</xdr:col>
      <xdr:colOff>0</xdr:colOff>
      <xdr:row>27</xdr:row>
      <xdr:rowOff>9525</xdr:rowOff>
    </xdr:to>
    <xdr:graphicFrame macro="">
      <xdr:nvGraphicFramePr>
        <xdr:cNvPr id="2" name="Chart 1"/>
        <xdr:cNvGraphicFramePr/>
      </xdr:nvGraphicFramePr>
      <xdr:xfrm>
        <a:off x="628650" y="533400"/>
        <a:ext cx="3457575" cy="3629025"/>
      </xdr:xfrm>
      <a:graphic>
        <a:graphicData uri="http://schemas.openxmlformats.org/drawingml/2006/chart">
          <c:chart xmlns:c="http://schemas.openxmlformats.org/drawingml/2006/chart" r:id="rId1"/>
        </a:graphicData>
      </a:graphic>
    </xdr:graphicFrame>
    <xdr:clientData/>
  </xdr:twoCellAnchor>
  <xdr:twoCellAnchor editAs="absolute">
    <xdr:from>
      <xdr:col>6</xdr:col>
      <xdr:colOff>57150</xdr:colOff>
      <xdr:row>3</xdr:row>
      <xdr:rowOff>28575</xdr:rowOff>
    </xdr:from>
    <xdr:to>
      <xdr:col>11</xdr:col>
      <xdr:colOff>266700</xdr:colOff>
      <xdr:row>27</xdr:row>
      <xdr:rowOff>0</xdr:rowOff>
    </xdr:to>
    <xdr:graphicFrame macro="">
      <xdr:nvGraphicFramePr>
        <xdr:cNvPr id="3" name="Chart 2"/>
        <xdr:cNvGraphicFramePr/>
      </xdr:nvGraphicFramePr>
      <xdr:xfrm>
        <a:off x="4143375" y="523875"/>
        <a:ext cx="3486150" cy="3629025"/>
      </xdr:xfrm>
      <a:graphic>
        <a:graphicData uri="http://schemas.openxmlformats.org/drawingml/2006/chart">
          <c:chart xmlns:c="http://schemas.openxmlformats.org/drawingml/2006/chart" r:id="rId2"/>
        </a:graphicData>
      </a:graphic>
    </xdr:graphicFrame>
    <xdr:clientData/>
  </xdr:twoCellAnchor>
  <xdr:twoCellAnchor editAs="absolute">
    <xdr:from>
      <xdr:col>11</xdr:col>
      <xdr:colOff>276225</xdr:colOff>
      <xdr:row>3</xdr:row>
      <xdr:rowOff>38100</xdr:rowOff>
    </xdr:from>
    <xdr:to>
      <xdr:col>16</xdr:col>
      <xdr:colOff>533400</xdr:colOff>
      <xdr:row>27</xdr:row>
      <xdr:rowOff>9525</xdr:rowOff>
    </xdr:to>
    <xdr:graphicFrame macro="">
      <xdr:nvGraphicFramePr>
        <xdr:cNvPr id="4" name="Chart 3"/>
        <xdr:cNvGraphicFramePr/>
      </xdr:nvGraphicFramePr>
      <xdr:xfrm>
        <a:off x="7639050" y="533400"/>
        <a:ext cx="3467100" cy="36290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0.44575</cdr:x>
      <cdr:y>0.849</cdr:y>
    </cdr:from>
    <cdr:to>
      <cdr:x>0.62825</cdr:x>
      <cdr:y>0.93875</cdr:y>
    </cdr:to>
    <cdr:sp macro="" textlink="">
      <cdr:nvSpPr>
        <cdr:cNvPr id="57345" name="Text Box 1"/>
        <cdr:cNvSpPr txBox="1">
          <a:spLocks noChangeArrowheads="1"/>
        </cdr:cNvSpPr>
      </cdr:nvSpPr>
      <cdr:spPr bwMode="auto">
        <a:xfrm>
          <a:off x="3390900" y="3076575"/>
          <a:ext cx="139065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0" anchor="t" upright="1"/>
        <a:lstStyle/>
        <a:p>
          <a:pPr algn="ctr" rtl="0">
            <a:defRPr sz="1000"/>
          </a:pPr>
          <a:r>
            <a:rPr lang="en-GB" sz="900" b="0" i="0" u="none" strike="noStrike" baseline="0">
              <a:solidFill>
                <a:srgbClr val="000000"/>
              </a:solidFill>
              <a:latin typeface="Arial" panose="020B0604020202020204" pitchFamily="34" charset="0"/>
              <a:cs typeface="Arial" panose="020B0604020202020204" pitchFamily="34" charset="0"/>
            </a:rPr>
            <a:t>Solid colour: EU-28 (</a:t>
          </a:r>
          <a:r>
            <a:rPr lang="en-GB" sz="900" b="0" i="0" u="none" strike="noStrike" baseline="30000">
              <a:solidFill>
                <a:srgbClr val="000000"/>
              </a:solidFill>
              <a:latin typeface="Arial" panose="020B0604020202020204" pitchFamily="34" charset="0"/>
              <a:cs typeface="Arial" panose="020B0604020202020204" pitchFamily="34" charset="0"/>
            </a:rPr>
            <a:t>1</a:t>
          </a:r>
          <a:r>
            <a:rPr lang="en-GB" sz="900" b="0" i="0" u="none" strike="noStrike" baseline="0">
              <a:solidFill>
                <a:srgbClr val="000000"/>
              </a:solidFill>
              <a:latin typeface="Arial" panose="020B0604020202020204" pitchFamily="34" charset="0"/>
              <a:cs typeface="Arial" panose="020B0604020202020204" pitchFamily="34" charset="0"/>
            </a:rPr>
            <a:t>)</a:t>
          </a:r>
        </a:p>
        <a:p>
          <a:pPr algn="ctr" rtl="0">
            <a:defRPr sz="1000"/>
          </a:pPr>
          <a:r>
            <a:rPr lang="en-GB" sz="900" b="0" i="0" u="none" strike="noStrike" baseline="0">
              <a:solidFill>
                <a:srgbClr val="000000"/>
              </a:solidFill>
              <a:latin typeface="Arial" panose="020B0604020202020204" pitchFamily="34" charset="0"/>
              <a:cs typeface="Arial" panose="020B0604020202020204" pitchFamily="34" charset="0"/>
            </a:rPr>
            <a:t>Bordered: World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571500</xdr:colOff>
      <xdr:row>3</xdr:row>
      <xdr:rowOff>47625</xdr:rowOff>
    </xdr:from>
    <xdr:to>
      <xdr:col>12</xdr:col>
      <xdr:colOff>533400</xdr:colOff>
      <xdr:row>27</xdr:row>
      <xdr:rowOff>19050</xdr:rowOff>
    </xdr:to>
    <xdr:graphicFrame macro="">
      <xdr:nvGraphicFramePr>
        <xdr:cNvPr id="56366" name="Chart 1"/>
        <xdr:cNvGraphicFramePr/>
      </xdr:nvGraphicFramePr>
      <xdr:xfrm>
        <a:off x="571500" y="542925"/>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3</xdr:row>
      <xdr:rowOff>95250</xdr:rowOff>
    </xdr:from>
    <xdr:to>
      <xdr:col>12</xdr:col>
      <xdr:colOff>571500</xdr:colOff>
      <xdr:row>27</xdr:row>
      <xdr:rowOff>66675</xdr:rowOff>
    </xdr:to>
    <xdr:graphicFrame macro="">
      <xdr:nvGraphicFramePr>
        <xdr:cNvPr id="2" name="Chart 1"/>
        <xdr:cNvGraphicFramePr/>
      </xdr:nvGraphicFramePr>
      <xdr:xfrm>
        <a:off x="638175" y="590550"/>
        <a:ext cx="7591425" cy="3629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581025</xdr:colOff>
      <xdr:row>3</xdr:row>
      <xdr:rowOff>95250</xdr:rowOff>
    </xdr:from>
    <xdr:to>
      <xdr:col>12</xdr:col>
      <xdr:colOff>542925</xdr:colOff>
      <xdr:row>27</xdr:row>
      <xdr:rowOff>66675</xdr:rowOff>
    </xdr:to>
    <xdr:graphicFrame macro="">
      <xdr:nvGraphicFramePr>
        <xdr:cNvPr id="2" name="Chart 1"/>
        <xdr:cNvGraphicFramePr/>
      </xdr:nvGraphicFramePr>
      <xdr:xfrm>
        <a:off x="581025" y="590550"/>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3</xdr:row>
      <xdr:rowOff>85725</xdr:rowOff>
    </xdr:from>
    <xdr:to>
      <xdr:col>12</xdr:col>
      <xdr:colOff>571500</xdr:colOff>
      <xdr:row>27</xdr:row>
      <xdr:rowOff>57150</xdr:rowOff>
    </xdr:to>
    <xdr:graphicFrame macro="">
      <xdr:nvGraphicFramePr>
        <xdr:cNvPr id="2" name="Chart 1"/>
        <xdr:cNvGraphicFramePr/>
      </xdr:nvGraphicFramePr>
      <xdr:xfrm>
        <a:off x="638175" y="581025"/>
        <a:ext cx="7591425" cy="3629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sa.un.org/unpd/wpp/Download/Standard/Population/"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un.org/en/development/desa/population/migration/data/estimates2/docs/MigrationStockDocumentation_2015.pdf" TargetMode="External" /><Relationship Id="rId2" Type="http://schemas.openxmlformats.org/officeDocument/2006/relationships/hyperlink" Target="http://www.un.org/en/development/desa/population/migration/data/estimates2/estimates15.shtml" TargetMode="External" /><Relationship Id="rId3" Type="http://schemas.openxmlformats.org/officeDocument/2006/relationships/drawing" Target="../drawings/drawing13.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popstats.unhcr.org/en/asylum_seekers" TargetMode="External" /><Relationship Id="rId2" Type="http://schemas.openxmlformats.org/officeDocument/2006/relationships/hyperlink" Target="http://popstats.unhcr.org/en/overview#_ga=1.170479392.1027100409.1455645898" TargetMode="External" /><Relationship Id="rId3" Type="http://schemas.openxmlformats.org/officeDocument/2006/relationships/drawing" Target="../drawings/drawing15.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sa.un.org/unpd/wpp/Download/Standard/Population/" TargetMode="External" /><Relationship Id="rId2" Type="http://schemas.openxmlformats.org/officeDocument/2006/relationships/hyperlink" Target="http://esa.un.org/unpd/wpp/Download/Standard/Population/" TargetMode="External" /><Relationship Id="rId3" Type="http://schemas.openxmlformats.org/officeDocument/2006/relationships/hyperlink" Target="http://ec.europa.eu/eurostat/tgm/table.do?tab=table&amp;init=1&amp;language=en&amp;pcode=tps00003&amp;plugin=1" TargetMode="External" /><Relationship Id="rId4" Type="http://schemas.openxmlformats.org/officeDocument/2006/relationships/hyperlink" Target="http://esa.un.org/unpd/wpp/Download/Standard/Population/" TargetMode="External" /><Relationship Id="rId5" Type="http://schemas.openxmlformats.org/officeDocument/2006/relationships/comments" Target="../comments2.xm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atabank.worldbank.org/data/reports.aspx?source=health-nutrition-and-population-statistics:-population-estimates-and-projections" TargetMode="External" /><Relationship Id="rId2" Type="http://schemas.openxmlformats.org/officeDocument/2006/relationships/drawing" Target="../drawings/drawing7.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bank.worldbank.org/data/reports.aspx?source=health-nutrition-and-population-statistics:-population-estimates-and-projections" TargetMode="External" /><Relationship Id="rId2" Type="http://schemas.openxmlformats.org/officeDocument/2006/relationships/hyperlink" Target="http://ec.europa.eu/eurostat/tgm/table.do?tab=table&amp;init=1&amp;language=en&amp;pcode=tsdde511&amp;plugin=1" TargetMode="External" /><Relationship Id="rId3"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ec.europa.eu/eurostat/tgm/table.do?tab=table&amp;init=1&amp;language=en&amp;pcode=tsdde230&amp;plugin=1" TargetMode="External" /><Relationship Id="rId2" Type="http://schemas.openxmlformats.org/officeDocument/2006/relationships/drawing" Target="../drawings/drawing12.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6"/>
  <sheetViews>
    <sheetView showGridLines="0" workbookViewId="0" topLeftCell="A16">
      <selection activeCell="F38" sqref="F38"/>
    </sheetView>
  </sheetViews>
  <sheetFormatPr defaultColWidth="9.57421875" defaultRowHeight="12"/>
  <cols>
    <col min="1" max="1" width="9.57421875" style="42" customWidth="1"/>
    <col min="2" max="2" width="10.8515625" style="42" bestFit="1" customWidth="1"/>
    <col min="3" max="3" width="9.57421875" style="42" customWidth="1"/>
    <col min="4" max="4" width="10.8515625" style="42" bestFit="1" customWidth="1"/>
    <col min="5" max="5" width="9.57421875" style="42" customWidth="1"/>
    <col min="6" max="6" width="10.8515625" style="42" bestFit="1" customWidth="1"/>
    <col min="7" max="7" width="9.57421875" style="42" customWidth="1"/>
    <col min="8" max="8" width="10.8515625" style="42" bestFit="1" customWidth="1"/>
    <col min="9" max="11" width="9.57421875" style="42" customWidth="1"/>
    <col min="12" max="12" width="9.7109375" style="42" bestFit="1" customWidth="1"/>
    <col min="13" max="14" width="9.57421875" style="42" customWidth="1"/>
    <col min="15" max="15" width="9.7109375" style="42" bestFit="1" customWidth="1"/>
    <col min="16" max="17" width="9.57421875" style="42" customWidth="1"/>
    <col min="18" max="18" width="9.7109375" style="42" bestFit="1" customWidth="1"/>
    <col min="19" max="21" width="9.57421875" style="42" customWidth="1"/>
    <col min="22" max="22" width="9.7109375" style="42" bestFit="1" customWidth="1"/>
    <col min="23" max="23" width="10.8515625" style="42" bestFit="1" customWidth="1"/>
    <col min="24" max="32" width="9.7109375" style="42" bestFit="1" customWidth="1"/>
    <col min="33" max="33" width="10.28125" style="42" bestFit="1" customWidth="1"/>
    <col min="34" max="16384" width="9.57421875" style="42" customWidth="1"/>
  </cols>
  <sheetData>
    <row r="1" ht="12">
      <c r="A1" s="1"/>
    </row>
    <row r="2" ht="15">
      <c r="B2" s="107" t="s">
        <v>332</v>
      </c>
    </row>
    <row r="3" ht="12">
      <c r="B3" s="43" t="s">
        <v>18</v>
      </c>
    </row>
    <row r="4" ht="12"/>
    <row r="5" ht="12"/>
    <row r="6" ht="12"/>
    <row r="7" spans="30:33" ht="12">
      <c r="AD7" s="82">
        <v>1960</v>
      </c>
      <c r="AE7" s="82" t="s">
        <v>63</v>
      </c>
      <c r="AF7" s="82" t="s">
        <v>64</v>
      </c>
      <c r="AG7" s="82">
        <v>2060</v>
      </c>
    </row>
    <row r="8" spans="24:33" ht="12">
      <c r="X8" s="62"/>
      <c r="AC8" s="42" t="s">
        <v>22</v>
      </c>
      <c r="AD8" s="47">
        <v>406731.754</v>
      </c>
      <c r="AE8" s="47">
        <v>506944.075</v>
      </c>
      <c r="AF8" s="47">
        <v>508450.856</v>
      </c>
      <c r="AG8" s="47">
        <v>522945.539</v>
      </c>
    </row>
    <row r="9" spans="23:33" ht="12">
      <c r="W9" s="76"/>
      <c r="X9" s="108"/>
      <c r="AC9" s="76" t="s">
        <v>2</v>
      </c>
      <c r="AD9" s="108">
        <v>644450.173</v>
      </c>
      <c r="AE9" s="108">
        <v>1369435.67</v>
      </c>
      <c r="AF9" s="108">
        <v>1376048.943</v>
      </c>
      <c r="AG9" s="108">
        <v>1276757.047</v>
      </c>
    </row>
    <row r="10" spans="23:33" ht="12">
      <c r="W10" s="76"/>
      <c r="X10" s="108"/>
      <c r="AC10" s="76" t="s">
        <v>4</v>
      </c>
      <c r="AD10" s="108">
        <v>449661.874</v>
      </c>
      <c r="AE10" s="108">
        <v>1295291.543</v>
      </c>
      <c r="AF10" s="108">
        <v>1311050.527</v>
      </c>
      <c r="AG10" s="108">
        <v>1745182.406</v>
      </c>
    </row>
    <row r="11" spans="23:33" ht="12">
      <c r="W11" s="76"/>
      <c r="X11" s="108"/>
      <c r="AC11" s="76" t="s">
        <v>143</v>
      </c>
      <c r="AD11" s="108">
        <v>186176.524</v>
      </c>
      <c r="AE11" s="108">
        <v>319448.634</v>
      </c>
      <c r="AF11" s="108">
        <v>321773.631</v>
      </c>
      <c r="AG11" s="108">
        <v>403503.684</v>
      </c>
    </row>
    <row r="12" spans="23:33" ht="12">
      <c r="W12" s="76"/>
      <c r="X12" s="108"/>
      <c r="AC12" s="76" t="s">
        <v>5</v>
      </c>
      <c r="AD12" s="108">
        <v>87792.512</v>
      </c>
      <c r="AE12" s="108">
        <v>254454.778</v>
      </c>
      <c r="AF12" s="108">
        <v>257563.815</v>
      </c>
      <c r="AG12" s="108">
        <v>326037.518</v>
      </c>
    </row>
    <row r="13" spans="23:33" ht="12">
      <c r="W13" s="76"/>
      <c r="X13" s="108"/>
      <c r="AC13" s="76" t="s">
        <v>6</v>
      </c>
      <c r="AD13" s="108">
        <v>72493.585</v>
      </c>
      <c r="AE13" s="108">
        <v>206077.898</v>
      </c>
      <c r="AF13" s="108">
        <v>207847.528</v>
      </c>
      <c r="AG13" s="108">
        <v>236013.664</v>
      </c>
    </row>
    <row r="14" spans="23:33" ht="12">
      <c r="W14" s="76"/>
      <c r="X14" s="108"/>
      <c r="AC14" s="76" t="s">
        <v>141</v>
      </c>
      <c r="AD14" s="108">
        <v>119860.289</v>
      </c>
      <c r="AE14" s="108">
        <v>143429.435</v>
      </c>
      <c r="AF14" s="108">
        <v>143456.918</v>
      </c>
      <c r="AG14" s="108">
        <v>124603.764</v>
      </c>
    </row>
    <row r="15" spans="23:33" ht="12">
      <c r="W15" s="76"/>
      <c r="X15" s="108"/>
      <c r="AC15" s="76" t="s">
        <v>14</v>
      </c>
      <c r="AD15" s="108">
        <v>38174.114</v>
      </c>
      <c r="AE15" s="108">
        <v>125385.833</v>
      </c>
      <c r="AF15" s="108">
        <v>127017.224</v>
      </c>
      <c r="AG15" s="108">
        <v>166111.338</v>
      </c>
    </row>
    <row r="16" spans="23:33" ht="12">
      <c r="W16" s="76"/>
      <c r="X16" s="108"/>
      <c r="AC16" s="76" t="s">
        <v>3</v>
      </c>
      <c r="AD16" s="108">
        <v>92500.754</v>
      </c>
      <c r="AE16" s="108">
        <v>126794.564</v>
      </c>
      <c r="AF16" s="108">
        <v>126573.481</v>
      </c>
      <c r="AG16" s="108">
        <v>101440.017</v>
      </c>
    </row>
    <row r="17" spans="23:33" ht="12">
      <c r="W17" s="76"/>
      <c r="X17" s="108"/>
      <c r="AC17" s="76" t="s">
        <v>10</v>
      </c>
      <c r="AD17" s="108">
        <v>27553.28</v>
      </c>
      <c r="AE17" s="108">
        <v>77523.788</v>
      </c>
      <c r="AF17" s="108">
        <v>78665.83</v>
      </c>
      <c r="AG17" s="108">
        <v>96856.115</v>
      </c>
    </row>
    <row r="18" spans="23:33" ht="12">
      <c r="W18" s="76"/>
      <c r="X18" s="108"/>
      <c r="AC18" s="76" t="s">
        <v>16</v>
      </c>
      <c r="AD18" s="108">
        <v>17396.367</v>
      </c>
      <c r="AE18" s="108">
        <v>53969.054</v>
      </c>
      <c r="AF18" s="108">
        <v>54490.406</v>
      </c>
      <c r="AG18" s="108">
        <v>67183.111</v>
      </c>
    </row>
    <row r="19" spans="23:33" ht="12">
      <c r="W19" s="76"/>
      <c r="X19" s="108"/>
      <c r="AC19" s="76" t="s">
        <v>142</v>
      </c>
      <c r="AD19" s="108">
        <v>25074.028</v>
      </c>
      <c r="AE19" s="108">
        <v>50074.401</v>
      </c>
      <c r="AF19" s="108">
        <v>50293.439</v>
      </c>
      <c r="AG19" s="108">
        <v>47926.427</v>
      </c>
    </row>
    <row r="20" spans="23:33" ht="12">
      <c r="W20" s="76"/>
      <c r="X20" s="108"/>
      <c r="AC20" s="76" t="s">
        <v>11</v>
      </c>
      <c r="AD20" s="108">
        <v>20619.075</v>
      </c>
      <c r="AE20" s="108">
        <v>42980.026</v>
      </c>
      <c r="AF20" s="108">
        <v>43416.755</v>
      </c>
      <c r="AG20" s="108">
        <v>57470.393</v>
      </c>
    </row>
    <row r="21" spans="23:33" ht="12">
      <c r="W21" s="76"/>
      <c r="X21" s="108"/>
      <c r="AC21" s="76" t="s">
        <v>13</v>
      </c>
      <c r="AD21" s="108">
        <v>17909.232</v>
      </c>
      <c r="AE21" s="108">
        <v>35587.793</v>
      </c>
      <c r="AF21" s="108">
        <v>35939.927</v>
      </c>
      <c r="AG21" s="108">
        <v>45534.227</v>
      </c>
    </row>
    <row r="22" spans="23:33" ht="12">
      <c r="W22" s="76"/>
      <c r="X22" s="108"/>
      <c r="AC22" s="76" t="s">
        <v>15</v>
      </c>
      <c r="AD22" s="108">
        <v>4086.539</v>
      </c>
      <c r="AE22" s="108">
        <v>30886.545</v>
      </c>
      <c r="AF22" s="108">
        <v>31540.372</v>
      </c>
      <c r="AG22" s="108">
        <v>47685.554</v>
      </c>
    </row>
    <row r="23" spans="23:33" ht="12">
      <c r="W23" s="76"/>
      <c r="X23" s="108"/>
      <c r="AC23" s="76" t="s">
        <v>12</v>
      </c>
      <c r="AD23" s="108">
        <v>10292.328</v>
      </c>
      <c r="AE23" s="108">
        <v>23622.353</v>
      </c>
      <c r="AF23" s="108">
        <v>23968.973</v>
      </c>
      <c r="AG23" s="108">
        <v>35780.306</v>
      </c>
    </row>
    <row r="24" spans="29:33" ht="12">
      <c r="AC24" s="42" t="s">
        <v>7</v>
      </c>
      <c r="AD24" s="108">
        <v>3018343.828</v>
      </c>
      <c r="AE24" s="108">
        <v>7265785.946</v>
      </c>
      <c r="AF24" s="108">
        <v>7349472.099</v>
      </c>
      <c r="AG24" s="108">
        <v>10184289.992</v>
      </c>
    </row>
    <row r="25" ht="12"/>
    <row r="26" spans="29:33" ht="12">
      <c r="AC26" s="42" t="s">
        <v>427</v>
      </c>
      <c r="AD26" s="45">
        <f>(AD9+AD10)/SUM(AD8:AD23)*100</f>
        <v>49.267184390673634</v>
      </c>
      <c r="AE26" s="45">
        <f aca="true" t="shared" si="0" ref="AE26:AG26">(AE9+AE10)/SUM(AE8:AE23)*100</f>
        <v>57.1596036058545</v>
      </c>
      <c r="AF26" s="45">
        <f t="shared" si="0"/>
        <v>57.195467453602014</v>
      </c>
      <c r="AG26" s="45">
        <f t="shared" si="0"/>
        <v>57.0066349412539</v>
      </c>
    </row>
    <row r="27" ht="12"/>
    <row r="28" ht="12"/>
    <row r="29" spans="2:10" ht="12" customHeight="1">
      <c r="B29" s="48" t="s">
        <v>439</v>
      </c>
      <c r="C29" s="48"/>
      <c r="D29" s="48"/>
      <c r="E29" s="48"/>
      <c r="F29" s="48"/>
      <c r="G29" s="48"/>
      <c r="H29" s="48"/>
      <c r="I29" s="48"/>
      <c r="J29" s="48"/>
    </row>
    <row r="30" spans="2:5" ht="12">
      <c r="B30" s="48" t="s">
        <v>329</v>
      </c>
      <c r="C30" s="45"/>
      <c r="D30" s="45"/>
      <c r="E30" s="45"/>
    </row>
    <row r="31" ht="12">
      <c r="B31" s="43" t="s">
        <v>331</v>
      </c>
    </row>
    <row r="32" ht="12">
      <c r="B32" s="48" t="s">
        <v>424</v>
      </c>
    </row>
    <row r="33" spans="3:10" ht="12" customHeight="1">
      <c r="C33" s="48"/>
      <c r="D33" s="48"/>
      <c r="E33" s="48"/>
      <c r="F33" s="48"/>
      <c r="G33" s="48"/>
      <c r="H33" s="48"/>
      <c r="I33" s="48"/>
      <c r="J33" s="48"/>
    </row>
    <row r="55" ht="12">
      <c r="A55" s="3" t="s">
        <v>286</v>
      </c>
    </row>
    <row r="56" ht="12">
      <c r="A56" s="42" t="s">
        <v>68</v>
      </c>
    </row>
    <row r="57" ht="12">
      <c r="A57" s="42" t="s">
        <v>324</v>
      </c>
    </row>
    <row r="58" ht="12">
      <c r="A58" s="3" t="s">
        <v>334</v>
      </c>
    </row>
    <row r="59" ht="12">
      <c r="A59" s="123" t="s">
        <v>153</v>
      </c>
    </row>
    <row r="65" spans="1:23" ht="12">
      <c r="A65" s="124" t="s">
        <v>54</v>
      </c>
      <c r="B65" s="125"/>
      <c r="C65" s="125"/>
      <c r="D65" s="125"/>
      <c r="E65" s="125"/>
      <c r="F65" s="125"/>
      <c r="G65" s="125"/>
      <c r="H65" s="125"/>
      <c r="I65" s="125"/>
      <c r="W65" s="126">
        <v>506944075</v>
      </c>
    </row>
    <row r="67" spans="1:9" ht="12">
      <c r="A67" s="124" t="s">
        <v>55</v>
      </c>
      <c r="B67" s="127">
        <v>42425.274502314816</v>
      </c>
      <c r="C67" s="125"/>
      <c r="D67" s="125"/>
      <c r="E67" s="125"/>
      <c r="F67" s="125"/>
      <c r="G67" s="125"/>
      <c r="H67" s="125"/>
      <c r="I67" s="125"/>
    </row>
    <row r="68" spans="1:9" ht="12">
      <c r="A68" s="124" t="s">
        <v>56</v>
      </c>
      <c r="B68" s="127">
        <v>42437.426508125005</v>
      </c>
      <c r="C68" s="125"/>
      <c r="D68" s="125"/>
      <c r="E68" s="125"/>
      <c r="F68" s="125"/>
      <c r="G68" s="125"/>
      <c r="H68" s="125"/>
      <c r="I68" s="125"/>
    </row>
    <row r="69" spans="1:9" ht="12">
      <c r="A69" s="124" t="s">
        <v>57</v>
      </c>
      <c r="B69" s="124" t="s">
        <v>58</v>
      </c>
      <c r="C69" s="125"/>
      <c r="D69" s="125"/>
      <c r="E69" s="125"/>
      <c r="F69" s="125"/>
      <c r="G69" s="125"/>
      <c r="H69" s="125"/>
      <c r="I69" s="125"/>
    </row>
    <row r="70" spans="22:29" ht="12">
      <c r="V70" s="6" t="s">
        <v>155</v>
      </c>
      <c r="W70" s="7">
        <v>2014</v>
      </c>
      <c r="X70" s="7">
        <v>2015</v>
      </c>
      <c r="Y70" s="7" t="s">
        <v>152</v>
      </c>
      <c r="Z70" s="86" t="s">
        <v>156</v>
      </c>
      <c r="AA70" s="86" t="s">
        <v>157</v>
      </c>
      <c r="AB70" s="42" t="s">
        <v>323</v>
      </c>
      <c r="AC70" s="86" t="s">
        <v>158</v>
      </c>
    </row>
    <row r="71" spans="1:29" ht="12">
      <c r="A71" s="124" t="s">
        <v>59</v>
      </c>
      <c r="B71" s="124" t="s">
        <v>321</v>
      </c>
      <c r="C71" s="125"/>
      <c r="D71" s="125"/>
      <c r="E71" s="125"/>
      <c r="F71" s="125"/>
      <c r="G71" s="125"/>
      <c r="H71" s="125"/>
      <c r="I71" s="125"/>
      <c r="U71" s="112" t="s">
        <v>22</v>
      </c>
      <c r="V71" s="113">
        <v>406.731754</v>
      </c>
      <c r="W71" s="113">
        <v>506.944075</v>
      </c>
      <c r="X71" s="113">
        <v>508.45085600000004</v>
      </c>
      <c r="Y71" s="113">
        <v>522.9455389999999</v>
      </c>
      <c r="Z71" s="45">
        <f aca="true" t="shared" si="1" ref="Z71:Z88">+(V71/$V$87)*100</f>
        <v>13.475328762313557</v>
      </c>
      <c r="AA71" s="45">
        <f aca="true" t="shared" si="2" ref="AA71:AA88">+W71/$W$87*100</f>
        <v>6.977140240128951</v>
      </c>
      <c r="AB71" s="45">
        <f aca="true" t="shared" si="3" ref="AB71:AB88">+X71/$X$87*100</f>
        <v>6.918195608487064</v>
      </c>
      <c r="AC71" s="45">
        <f aca="true" t="shared" si="4" ref="AC71:AC88">+Y71/$Y$87*100</f>
        <v>5.134825691440306</v>
      </c>
    </row>
    <row r="72" spans="21:29" ht="12">
      <c r="U72" s="109" t="s">
        <v>2</v>
      </c>
      <c r="V72" s="110">
        <v>644.450173</v>
      </c>
      <c r="W72" s="110">
        <v>1369.4356699999998</v>
      </c>
      <c r="X72" s="110">
        <v>1376.048943</v>
      </c>
      <c r="Y72" s="110">
        <v>1276.757047</v>
      </c>
      <c r="Z72" s="45">
        <f t="shared" si="1"/>
        <v>21.351118683752553</v>
      </c>
      <c r="AA72" s="45">
        <f t="shared" si="2"/>
        <v>18.847729346525945</v>
      </c>
      <c r="AB72" s="45">
        <f t="shared" si="3"/>
        <v>18.723099080643234</v>
      </c>
      <c r="AC72" s="45">
        <f t="shared" si="4"/>
        <v>12.53653468236787</v>
      </c>
    </row>
    <row r="73" spans="1:29" ht="12">
      <c r="A73" s="128" t="s">
        <v>60</v>
      </c>
      <c r="B73" s="128" t="s">
        <v>61</v>
      </c>
      <c r="C73" s="128" t="s">
        <v>97</v>
      </c>
      <c r="D73" s="128" t="s">
        <v>62</v>
      </c>
      <c r="E73" s="128" t="s">
        <v>97</v>
      </c>
      <c r="F73" s="128" t="s">
        <v>63</v>
      </c>
      <c r="G73" s="128" t="s">
        <v>97</v>
      </c>
      <c r="H73" s="128" t="s">
        <v>64</v>
      </c>
      <c r="I73" s="128" t="s">
        <v>97</v>
      </c>
      <c r="U73" s="109" t="s">
        <v>4</v>
      </c>
      <c r="V73" s="111">
        <v>449.661874</v>
      </c>
      <c r="W73" s="111">
        <v>1295.291543</v>
      </c>
      <c r="X73" s="111">
        <v>1311.050527</v>
      </c>
      <c r="Y73" s="111">
        <v>1745.182406</v>
      </c>
      <c r="Z73" s="45">
        <f t="shared" si="1"/>
        <v>14.897635909754944</v>
      </c>
      <c r="AA73" s="45">
        <f t="shared" si="2"/>
        <v>17.827273644265436</v>
      </c>
      <c r="AB73" s="45">
        <f t="shared" si="3"/>
        <v>17.83870336997928</v>
      </c>
      <c r="AC73" s="45">
        <f t="shared" si="4"/>
        <v>17.136024282211935</v>
      </c>
    </row>
    <row r="74" spans="1:29" ht="12">
      <c r="A74" s="128" t="s">
        <v>65</v>
      </c>
      <c r="B74" s="126">
        <v>406731754</v>
      </c>
      <c r="C74" s="129" t="s">
        <v>40</v>
      </c>
      <c r="D74" s="126">
        <v>468334305</v>
      </c>
      <c r="E74" s="129" t="s">
        <v>40</v>
      </c>
      <c r="F74" s="126">
        <v>506944075</v>
      </c>
      <c r="G74" s="129" t="s">
        <v>98</v>
      </c>
      <c r="H74" s="126">
        <v>508450856</v>
      </c>
      <c r="I74" s="129" t="s">
        <v>322</v>
      </c>
      <c r="L74" s="44">
        <v>1960</v>
      </c>
      <c r="N74" s="44"/>
      <c r="O74" s="44">
        <v>2015</v>
      </c>
      <c r="Q74" s="44"/>
      <c r="R74" s="44" t="s">
        <v>404</v>
      </c>
      <c r="U74" s="109" t="s">
        <v>143</v>
      </c>
      <c r="V74" s="111">
        <v>186.176524</v>
      </c>
      <c r="W74" s="111">
        <v>319.448634</v>
      </c>
      <c r="X74" s="111">
        <v>321.77363099999997</v>
      </c>
      <c r="Y74" s="111">
        <v>403.503684</v>
      </c>
      <c r="Z74" s="45">
        <f t="shared" si="1"/>
        <v>6.1681681945215425</v>
      </c>
      <c r="AA74" s="45">
        <f t="shared" si="2"/>
        <v>4.39661498940613</v>
      </c>
      <c r="AB74" s="45">
        <f t="shared" si="3"/>
        <v>4.37818698629772</v>
      </c>
      <c r="AC74" s="45">
        <f t="shared" si="4"/>
        <v>3.9620207625368256</v>
      </c>
    </row>
    <row r="75" spans="11:29" ht="12">
      <c r="K75" s="122" t="s">
        <v>51</v>
      </c>
      <c r="L75" s="45">
        <v>13.475328762313557</v>
      </c>
      <c r="N75" s="46" t="s">
        <v>330</v>
      </c>
      <c r="O75" s="45">
        <v>6.918195608487064</v>
      </c>
      <c r="P75" s="45"/>
      <c r="Q75" s="46" t="s">
        <v>22</v>
      </c>
      <c r="R75" s="45">
        <v>5.134825691440306</v>
      </c>
      <c r="U75" s="109" t="s">
        <v>5</v>
      </c>
      <c r="V75" s="111">
        <v>87.792512</v>
      </c>
      <c r="W75" s="111">
        <v>254.454778</v>
      </c>
      <c r="X75" s="111">
        <v>257.563815</v>
      </c>
      <c r="Y75" s="111">
        <v>326.037518</v>
      </c>
      <c r="Z75" s="45">
        <f t="shared" si="1"/>
        <v>2.9086319187888092</v>
      </c>
      <c r="AA75" s="45">
        <f t="shared" si="2"/>
        <v>3.5020957112022244</v>
      </c>
      <c r="AB75" s="45">
        <f t="shared" si="3"/>
        <v>3.5045212979996916</v>
      </c>
      <c r="AC75" s="45">
        <f t="shared" si="4"/>
        <v>3.2013770057226387</v>
      </c>
    </row>
    <row r="76" spans="1:29" ht="12">
      <c r="A76" s="124" t="s">
        <v>101</v>
      </c>
      <c r="B76" s="125"/>
      <c r="C76" s="125"/>
      <c r="D76" s="125"/>
      <c r="E76" s="124" t="s">
        <v>66</v>
      </c>
      <c r="F76" s="125"/>
      <c r="G76" s="125"/>
      <c r="H76" s="125"/>
      <c r="I76" s="125"/>
      <c r="K76" s="45" t="s">
        <v>2</v>
      </c>
      <c r="L76" s="45">
        <v>21.351118683752553</v>
      </c>
      <c r="N76" s="45" t="s">
        <v>2</v>
      </c>
      <c r="O76" s="45">
        <v>18.723099080643234</v>
      </c>
      <c r="Q76" s="45" t="s">
        <v>2</v>
      </c>
      <c r="R76" s="45">
        <v>12.53653468236787</v>
      </c>
      <c r="U76" s="109" t="s">
        <v>6</v>
      </c>
      <c r="V76" s="111">
        <v>72.49358500000001</v>
      </c>
      <c r="W76" s="111">
        <v>206.07789799999998</v>
      </c>
      <c r="X76" s="111">
        <v>207.84752799999998</v>
      </c>
      <c r="Y76" s="111">
        <v>236.01366399999998</v>
      </c>
      <c r="Z76" s="45">
        <f t="shared" si="1"/>
        <v>2.4017669666227306</v>
      </c>
      <c r="AA76" s="45">
        <f t="shared" si="2"/>
        <v>2.836278133316755</v>
      </c>
      <c r="AB76" s="45">
        <f t="shared" si="3"/>
        <v>2.828060644359485</v>
      </c>
      <c r="AC76" s="45">
        <f t="shared" si="4"/>
        <v>2.3174287474668755</v>
      </c>
    </row>
    <row r="77" spans="1:29" ht="12">
      <c r="A77" s="124" t="s">
        <v>102</v>
      </c>
      <c r="B77" s="124" t="s">
        <v>103</v>
      </c>
      <c r="C77" s="125"/>
      <c r="D77" s="125"/>
      <c r="E77" s="124" t="s">
        <v>43</v>
      </c>
      <c r="F77" s="124" t="s">
        <v>67</v>
      </c>
      <c r="G77" s="125"/>
      <c r="H77" s="125"/>
      <c r="I77" s="125"/>
      <c r="K77" s="42" t="s">
        <v>4</v>
      </c>
      <c r="L77" s="45">
        <v>14.897635909754944</v>
      </c>
      <c r="N77" s="45" t="s">
        <v>4</v>
      </c>
      <c r="O77" s="45">
        <v>17.83870336997928</v>
      </c>
      <c r="P77" s="122"/>
      <c r="Q77" s="45" t="s">
        <v>4</v>
      </c>
      <c r="R77" s="45">
        <v>17.136024282211935</v>
      </c>
      <c r="U77" s="109" t="s">
        <v>141</v>
      </c>
      <c r="V77" s="111">
        <v>119.86028900000001</v>
      </c>
      <c r="W77" s="111">
        <v>143.42943499999998</v>
      </c>
      <c r="X77" s="111">
        <v>143.456918</v>
      </c>
      <c r="Y77" s="111">
        <v>124.603764</v>
      </c>
      <c r="Z77" s="45">
        <f t="shared" si="1"/>
        <v>3.971061477095578</v>
      </c>
      <c r="AA77" s="45">
        <f t="shared" si="2"/>
        <v>1.9740388179060178</v>
      </c>
      <c r="AB77" s="45">
        <f t="shared" si="3"/>
        <v>1.951934997066243</v>
      </c>
      <c r="AC77" s="45">
        <f t="shared" si="4"/>
        <v>1.2234899447863248</v>
      </c>
    </row>
    <row r="78" spans="1:29" ht="12">
      <c r="A78" s="124" t="s">
        <v>104</v>
      </c>
      <c r="B78" s="124" t="s">
        <v>105</v>
      </c>
      <c r="C78" s="125"/>
      <c r="D78" s="125"/>
      <c r="E78" s="125"/>
      <c r="F78" s="125"/>
      <c r="G78" s="125"/>
      <c r="H78" s="125"/>
      <c r="I78" s="125"/>
      <c r="K78" s="42" t="s">
        <v>9</v>
      </c>
      <c r="L78" s="45">
        <v>6.1681681945215425</v>
      </c>
      <c r="M78" s="45"/>
      <c r="N78" s="45" t="s">
        <v>9</v>
      </c>
      <c r="O78" s="45">
        <v>4.37818698629772</v>
      </c>
      <c r="Q78" s="45" t="s">
        <v>9</v>
      </c>
      <c r="R78" s="45">
        <v>3.9620207625368256</v>
      </c>
      <c r="U78" s="109" t="s">
        <v>14</v>
      </c>
      <c r="V78" s="111">
        <v>38.174114</v>
      </c>
      <c r="W78" s="111">
        <v>125.385833</v>
      </c>
      <c r="X78" s="111">
        <v>127.017224</v>
      </c>
      <c r="Y78" s="111">
        <v>166.111338</v>
      </c>
      <c r="Z78" s="45">
        <f t="shared" si="1"/>
        <v>1.264737093430961</v>
      </c>
      <c r="AA78" s="45">
        <f t="shared" si="2"/>
        <v>1.7257022699523383</v>
      </c>
      <c r="AB78" s="45">
        <f t="shared" si="3"/>
        <v>1.7282496251299801</v>
      </c>
      <c r="AC78" s="45">
        <f t="shared" si="4"/>
        <v>1.6310546747047108</v>
      </c>
    </row>
    <row r="79" spans="1:29" ht="12">
      <c r="A79" s="124" t="s">
        <v>106</v>
      </c>
      <c r="B79" s="124" t="s">
        <v>107</v>
      </c>
      <c r="C79" s="125"/>
      <c r="D79" s="125"/>
      <c r="E79" s="125"/>
      <c r="F79" s="125"/>
      <c r="G79" s="125"/>
      <c r="H79" s="125"/>
      <c r="I79" s="125"/>
      <c r="K79" s="42" t="s">
        <v>8</v>
      </c>
      <c r="L79" s="45">
        <v>3.971061477095578</v>
      </c>
      <c r="M79" s="45"/>
      <c r="N79" s="45" t="s">
        <v>5</v>
      </c>
      <c r="O79" s="45">
        <v>3.5045212979996916</v>
      </c>
      <c r="Q79" s="45" t="s">
        <v>5</v>
      </c>
      <c r="R79" s="45">
        <v>3.2013770057226387</v>
      </c>
      <c r="U79" s="109" t="s">
        <v>3</v>
      </c>
      <c r="V79" s="111">
        <v>92.500754</v>
      </c>
      <c r="W79" s="111">
        <v>126.794564</v>
      </c>
      <c r="X79" s="111">
        <v>126.573481</v>
      </c>
      <c r="Y79" s="111">
        <v>101.44001700000001</v>
      </c>
      <c r="Z79" s="45">
        <f t="shared" si="1"/>
        <v>3.0646195155736247</v>
      </c>
      <c r="AA79" s="45">
        <f t="shared" si="2"/>
        <v>1.745090826269161</v>
      </c>
      <c r="AB79" s="45">
        <f t="shared" si="3"/>
        <v>1.7222118717509263</v>
      </c>
      <c r="AC79" s="45">
        <f t="shared" si="4"/>
        <v>0.9960440745470086</v>
      </c>
    </row>
    <row r="80" spans="1:29" ht="12">
      <c r="A80" s="124" t="s">
        <v>99</v>
      </c>
      <c r="B80" s="124" t="s">
        <v>108</v>
      </c>
      <c r="C80" s="125"/>
      <c r="D80" s="125"/>
      <c r="E80" s="125"/>
      <c r="F80" s="125"/>
      <c r="G80" s="125"/>
      <c r="H80" s="125"/>
      <c r="I80" s="125"/>
      <c r="K80" s="42" t="s">
        <v>5</v>
      </c>
      <c r="L80" s="45">
        <v>2.9086319187888092</v>
      </c>
      <c r="M80" s="45"/>
      <c r="N80" s="45" t="s">
        <v>6</v>
      </c>
      <c r="O80" s="45">
        <v>2.828060644359485</v>
      </c>
      <c r="Q80" s="45" t="s">
        <v>6</v>
      </c>
      <c r="R80" s="45">
        <v>2.3174287474668755</v>
      </c>
      <c r="U80" s="109" t="s">
        <v>10</v>
      </c>
      <c r="V80" s="111">
        <v>27.553279999999997</v>
      </c>
      <c r="W80" s="111">
        <v>77.523788</v>
      </c>
      <c r="X80" s="111">
        <v>78.66583</v>
      </c>
      <c r="Y80" s="111">
        <v>96.856115</v>
      </c>
      <c r="Z80" s="45">
        <f t="shared" si="1"/>
        <v>0.9128608790158017</v>
      </c>
      <c r="AA80" s="45">
        <f t="shared" si="2"/>
        <v>1.0669704361808072</v>
      </c>
      <c r="AB80" s="45">
        <f t="shared" si="3"/>
        <v>1.0703602781307735</v>
      </c>
      <c r="AC80" s="45">
        <f t="shared" si="4"/>
        <v>0.951034535309607</v>
      </c>
    </row>
    <row r="81" spans="1:29" ht="12">
      <c r="A81" s="124" t="s">
        <v>109</v>
      </c>
      <c r="B81" s="124" t="s">
        <v>110</v>
      </c>
      <c r="K81" s="45" t="s">
        <v>325</v>
      </c>
      <c r="L81" s="45">
        <v>10.803915013753695</v>
      </c>
      <c r="M81" s="45"/>
      <c r="N81" s="45" t="s">
        <v>325</v>
      </c>
      <c r="O81" s="45">
        <f>+AB77+AB78+AB79+AB80+AB81+AB82+AB83+AB84+AB85+AB86</f>
        <v>9.73353344789669</v>
      </c>
      <c r="Q81" s="45" t="s">
        <v>325</v>
      </c>
      <c r="R81" s="45">
        <v>7.76285094612416</v>
      </c>
      <c r="U81" s="109" t="s">
        <v>16</v>
      </c>
      <c r="V81" s="111">
        <v>17.396366999999998</v>
      </c>
      <c r="W81" s="111">
        <v>53.969054</v>
      </c>
      <c r="X81" s="111">
        <v>54.490406</v>
      </c>
      <c r="Y81" s="111">
        <v>67.18311100000001</v>
      </c>
      <c r="Z81" s="45">
        <f t="shared" si="1"/>
        <v>0.5763547160737845</v>
      </c>
      <c r="AA81" s="45">
        <f t="shared" si="2"/>
        <v>0.7427834290894756</v>
      </c>
      <c r="AB81" s="45">
        <f t="shared" si="3"/>
        <v>0.7414193191836757</v>
      </c>
      <c r="AC81" s="45">
        <f t="shared" si="4"/>
        <v>0.6596739787729329</v>
      </c>
    </row>
    <row r="82" spans="1:29" ht="12">
      <c r="A82" s="124" t="s">
        <v>111</v>
      </c>
      <c r="B82" s="124" t="s">
        <v>112</v>
      </c>
      <c r="K82" s="42" t="s">
        <v>19</v>
      </c>
      <c r="L82" s="45">
        <v>26.424140040019335</v>
      </c>
      <c r="M82" s="45"/>
      <c r="N82" s="45" t="s">
        <v>19</v>
      </c>
      <c r="O82" s="45">
        <f>+AB88</f>
        <v>36.075699564336816</v>
      </c>
      <c r="P82" s="45"/>
      <c r="Q82" s="45" t="s">
        <v>19</v>
      </c>
      <c r="R82" s="45">
        <v>47.9489378821294</v>
      </c>
      <c r="U82" s="109" t="s">
        <v>142</v>
      </c>
      <c r="V82" s="111">
        <v>25.074028</v>
      </c>
      <c r="W82" s="111">
        <v>50.074400999999995</v>
      </c>
      <c r="X82" s="111">
        <v>50.293439</v>
      </c>
      <c r="Y82" s="111">
        <v>47.926427000000004</v>
      </c>
      <c r="Z82" s="45">
        <f t="shared" si="1"/>
        <v>0.8307213965287191</v>
      </c>
      <c r="AA82" s="45">
        <f t="shared" si="2"/>
        <v>0.6891807902428948</v>
      </c>
      <c r="AB82" s="45">
        <f t="shared" si="3"/>
        <v>0.6843136258295768</v>
      </c>
      <c r="AC82" s="45">
        <f t="shared" si="4"/>
        <v>0.47059173528687165</v>
      </c>
    </row>
    <row r="83" spans="1:29" ht="12">
      <c r="A83" s="124" t="s">
        <v>113</v>
      </c>
      <c r="B83" s="124" t="s">
        <v>114</v>
      </c>
      <c r="L83" s="46"/>
      <c r="M83" s="46"/>
      <c r="N83" s="46"/>
      <c r="U83" s="109" t="s">
        <v>11</v>
      </c>
      <c r="V83" s="111">
        <v>20.619075000000002</v>
      </c>
      <c r="W83" s="111">
        <v>42.980025999999995</v>
      </c>
      <c r="X83" s="111">
        <v>43.416754999999995</v>
      </c>
      <c r="Y83" s="111">
        <v>57.470392999999994</v>
      </c>
      <c r="Z83" s="45">
        <f t="shared" si="1"/>
        <v>0.6831254547187393</v>
      </c>
      <c r="AA83" s="45">
        <f t="shared" si="2"/>
        <v>0.5915399424017107</v>
      </c>
      <c r="AB83" s="45">
        <f t="shared" si="3"/>
        <v>0.5907465790081367</v>
      </c>
      <c r="AC83" s="45">
        <f t="shared" si="4"/>
        <v>0.5643043653032696</v>
      </c>
    </row>
    <row r="84" spans="1:29" ht="12">
      <c r="A84" s="124" t="s">
        <v>100</v>
      </c>
      <c r="B84" s="124" t="s">
        <v>115</v>
      </c>
      <c r="U84" s="109" t="s">
        <v>13</v>
      </c>
      <c r="V84" s="111">
        <v>17.909232</v>
      </c>
      <c r="W84" s="111">
        <v>35.587793</v>
      </c>
      <c r="X84" s="111">
        <v>35.939927000000004</v>
      </c>
      <c r="Y84" s="111">
        <v>45.534227</v>
      </c>
      <c r="Z84" s="45">
        <f t="shared" si="1"/>
        <v>0.5933463190595792</v>
      </c>
      <c r="AA84" s="45">
        <f t="shared" si="2"/>
        <v>0.4897996344028271</v>
      </c>
      <c r="AB84" s="45">
        <f t="shared" si="3"/>
        <v>0.48901372120169195</v>
      </c>
      <c r="AC84" s="45">
        <f t="shared" si="4"/>
        <v>0.44710261624294095</v>
      </c>
    </row>
    <row r="85" spans="1:29" ht="12">
      <c r="A85" s="124" t="s">
        <v>116</v>
      </c>
      <c r="B85" s="124" t="s">
        <v>117</v>
      </c>
      <c r="U85" s="109" t="s">
        <v>15</v>
      </c>
      <c r="V85" s="111">
        <v>4.086539</v>
      </c>
      <c r="W85" s="111">
        <v>30.886544999999998</v>
      </c>
      <c r="X85" s="111">
        <v>31.540371999999998</v>
      </c>
      <c r="Y85" s="111">
        <v>47.685553999999996</v>
      </c>
      <c r="Z85" s="45">
        <f t="shared" si="1"/>
        <v>0.13539010904227577</v>
      </c>
      <c r="AA85" s="45">
        <f t="shared" si="2"/>
        <v>0.4250957188878352</v>
      </c>
      <c r="AB85" s="45">
        <f t="shared" si="3"/>
        <v>0.4291515305472281</v>
      </c>
      <c r="AC85" s="45">
        <f t="shared" si="4"/>
        <v>0.46822659250137344</v>
      </c>
    </row>
    <row r="86" spans="1:29" ht="12">
      <c r="A86" s="124" t="s">
        <v>118</v>
      </c>
      <c r="B86" s="124" t="s">
        <v>119</v>
      </c>
      <c r="U86" s="109" t="s">
        <v>12</v>
      </c>
      <c r="V86" s="111">
        <v>10.292328</v>
      </c>
      <c r="W86" s="111">
        <v>23.622353</v>
      </c>
      <c r="X86" s="111">
        <v>23.968973000000002</v>
      </c>
      <c r="Y86" s="111">
        <v>35.780305999999996</v>
      </c>
      <c r="Z86" s="45">
        <f t="shared" si="1"/>
        <v>0.34099256368747927</v>
      </c>
      <c r="AA86" s="45">
        <f t="shared" si="2"/>
        <v>0.32511765658338315</v>
      </c>
      <c r="AB86" s="45">
        <f t="shared" si="3"/>
        <v>0.32613190004845816</v>
      </c>
      <c r="AC86" s="45">
        <f t="shared" si="4"/>
        <v>0.3513284286691195</v>
      </c>
    </row>
    <row r="87" spans="1:29" ht="12">
      <c r="A87" s="124" t="s">
        <v>120</v>
      </c>
      <c r="B87" s="124" t="s">
        <v>121</v>
      </c>
      <c r="U87" s="114" t="s">
        <v>7</v>
      </c>
      <c r="V87" s="115">
        <v>3018.343828</v>
      </c>
      <c r="W87" s="115">
        <v>7265.785946000001</v>
      </c>
      <c r="X87" s="115">
        <v>7349.4720990000005</v>
      </c>
      <c r="Y87" s="115">
        <v>10184.289992</v>
      </c>
      <c r="Z87" s="45">
        <f t="shared" si="1"/>
        <v>100</v>
      </c>
      <c r="AA87" s="45">
        <f t="shared" si="2"/>
        <v>100</v>
      </c>
      <c r="AB87" s="45">
        <f t="shared" si="3"/>
        <v>100</v>
      </c>
      <c r="AC87" s="45">
        <f t="shared" si="4"/>
        <v>100</v>
      </c>
    </row>
    <row r="88" spans="1:29" ht="12">
      <c r="A88" s="124" t="s">
        <v>122</v>
      </c>
      <c r="B88" s="124" t="s">
        <v>123</v>
      </c>
      <c r="U88" s="42" t="s">
        <v>19</v>
      </c>
      <c r="V88" s="60">
        <f>V87-(SUM(V71:V86))</f>
        <v>797.5714000000003</v>
      </c>
      <c r="W88" s="60">
        <f aca="true" t="shared" si="5" ref="W88:Y88">W87-(SUM(W71:W86))</f>
        <v>2603.8795560000017</v>
      </c>
      <c r="X88" s="60">
        <f t="shared" si="5"/>
        <v>2651.373473999999</v>
      </c>
      <c r="Y88" s="60">
        <f t="shared" si="5"/>
        <v>4883.258882000001</v>
      </c>
      <c r="Z88" s="45">
        <f t="shared" si="1"/>
        <v>26.424140040019335</v>
      </c>
      <c r="AA88" s="45">
        <f t="shared" si="2"/>
        <v>35.83754841323812</v>
      </c>
      <c r="AB88" s="45">
        <f t="shared" si="3"/>
        <v>36.075699564336816</v>
      </c>
      <c r="AC88" s="45">
        <f t="shared" si="4"/>
        <v>47.9489378821294</v>
      </c>
    </row>
    <row r="92" spans="1:6" ht="12">
      <c r="A92" s="197" t="s">
        <v>222</v>
      </c>
      <c r="B92" s="198"/>
      <c r="C92" s="198"/>
      <c r="D92" s="198"/>
      <c r="E92" s="198"/>
      <c r="F92" s="198"/>
    </row>
    <row r="94" spans="1:6" ht="12">
      <c r="A94" s="197" t="s">
        <v>55</v>
      </c>
      <c r="B94" s="199">
        <v>41981.44525462963</v>
      </c>
      <c r="C94" s="198"/>
      <c r="D94" s="198"/>
      <c r="E94" s="198"/>
      <c r="F94" s="198"/>
    </row>
    <row r="95" spans="1:6" ht="12">
      <c r="A95" s="197" t="s">
        <v>56</v>
      </c>
      <c r="B95" s="199">
        <v>42437.44992359953</v>
      </c>
      <c r="C95" s="198"/>
      <c r="D95" s="198"/>
      <c r="E95" s="198"/>
      <c r="F95" s="198"/>
    </row>
    <row r="96" spans="1:6" ht="12">
      <c r="A96" s="197" t="s">
        <v>57</v>
      </c>
      <c r="B96" s="197" t="s">
        <v>58</v>
      </c>
      <c r="C96" s="198"/>
      <c r="D96" s="198"/>
      <c r="E96" s="198"/>
      <c r="F96" s="198"/>
    </row>
    <row r="98" spans="1:6" ht="12">
      <c r="A98" s="197" t="s">
        <v>287</v>
      </c>
      <c r="B98" s="197" t="s">
        <v>138</v>
      </c>
      <c r="C98" s="198"/>
      <c r="D98" s="198"/>
      <c r="E98" s="198"/>
      <c r="F98" s="198"/>
    </row>
    <row r="99" spans="1:6" ht="12">
      <c r="A99" s="197" t="s">
        <v>137</v>
      </c>
      <c r="B99" s="197" t="s">
        <v>138</v>
      </c>
      <c r="C99" s="198"/>
      <c r="D99" s="198"/>
      <c r="E99" s="198"/>
      <c r="F99" s="198"/>
    </row>
    <row r="101" spans="1:6" ht="12">
      <c r="A101" s="200" t="s">
        <v>60</v>
      </c>
      <c r="B101" s="200" t="s">
        <v>224</v>
      </c>
      <c r="C101" s="200" t="s">
        <v>97</v>
      </c>
      <c r="D101" s="198"/>
      <c r="E101" s="198"/>
      <c r="F101" s="198"/>
    </row>
    <row r="102" spans="1:6" ht="12">
      <c r="A102" s="200" t="s">
        <v>65</v>
      </c>
      <c r="B102" s="201">
        <v>522945539</v>
      </c>
      <c r="C102" s="202" t="s">
        <v>40</v>
      </c>
      <c r="D102" s="198"/>
      <c r="E102" s="198"/>
      <c r="F102" s="198"/>
    </row>
    <row r="104" spans="1:6" ht="12">
      <c r="A104" s="197" t="s">
        <v>101</v>
      </c>
      <c r="B104" s="198"/>
      <c r="C104" s="198"/>
      <c r="D104" s="198"/>
      <c r="E104" s="197" t="s">
        <v>66</v>
      </c>
      <c r="F104" s="198"/>
    </row>
    <row r="105" spans="1:6" ht="12">
      <c r="A105" s="197" t="s">
        <v>102</v>
      </c>
      <c r="B105" s="197" t="s">
        <v>103</v>
      </c>
      <c r="C105" s="198"/>
      <c r="D105" s="198"/>
      <c r="E105" s="197" t="s">
        <v>43</v>
      </c>
      <c r="F105" s="197" t="s">
        <v>67</v>
      </c>
    </row>
    <row r="106" spans="1:6" ht="12">
      <c r="A106" s="197" t="s">
        <v>104</v>
      </c>
      <c r="B106" s="197" t="s">
        <v>105</v>
      </c>
      <c r="C106" s="198"/>
      <c r="D106" s="198"/>
      <c r="E106" s="198"/>
      <c r="F106" s="198"/>
    </row>
    <row r="107" spans="1:6" ht="12">
      <c r="A107" s="197" t="s">
        <v>106</v>
      </c>
      <c r="B107" s="197" t="s">
        <v>107</v>
      </c>
      <c r="C107" s="198"/>
      <c r="D107" s="198"/>
      <c r="E107" s="198"/>
      <c r="F107" s="198"/>
    </row>
    <row r="108" spans="1:2" ht="12">
      <c r="A108" s="197" t="s">
        <v>99</v>
      </c>
      <c r="B108" s="197" t="s">
        <v>108</v>
      </c>
    </row>
    <row r="109" spans="1:2" ht="12">
      <c r="A109" s="197" t="s">
        <v>109</v>
      </c>
      <c r="B109" s="197" t="s">
        <v>110</v>
      </c>
    </row>
    <row r="110" spans="1:2" ht="12">
      <c r="A110" s="197" t="s">
        <v>111</v>
      </c>
      <c r="B110" s="197" t="s">
        <v>112</v>
      </c>
    </row>
    <row r="111" spans="1:2" ht="12">
      <c r="A111" s="197" t="s">
        <v>113</v>
      </c>
      <c r="B111" s="197" t="s">
        <v>114</v>
      </c>
    </row>
    <row r="112" spans="1:2" ht="12">
      <c r="A112" s="197" t="s">
        <v>100</v>
      </c>
      <c r="B112" s="197" t="s">
        <v>115</v>
      </c>
    </row>
    <row r="113" spans="1:2" ht="12">
      <c r="A113" s="197" t="s">
        <v>116</v>
      </c>
      <c r="B113" s="197" t="s">
        <v>117</v>
      </c>
    </row>
    <row r="114" spans="1:2" ht="12">
      <c r="A114" s="197" t="s">
        <v>118</v>
      </c>
      <c r="B114" s="197" t="s">
        <v>119</v>
      </c>
    </row>
    <row r="115" spans="1:2" ht="12">
      <c r="A115" s="197" t="s">
        <v>120</v>
      </c>
      <c r="B115" s="197" t="s">
        <v>121</v>
      </c>
    </row>
    <row r="116" spans="1:2" ht="12">
      <c r="A116" s="197" t="s">
        <v>122</v>
      </c>
      <c r="B116" s="197" t="s">
        <v>123</v>
      </c>
    </row>
  </sheetData>
  <autoFilter ref="U70:AA70">
    <sortState ref="U71:AA116">
      <sortCondition descending="1" sortBy="value" ref="Y71:Y116"/>
    </sortState>
  </autoFilter>
  <hyperlinks>
    <hyperlink ref="A59" r:id="rId1" display="http://esa.un.org/unpd/wpp/Download/Standard/Population/"/>
  </hyperlinks>
  <printOptions/>
  <pageMargins left="0.75" right="0.75" top="1" bottom="1" header="0.5" footer="0.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2"/>
  <sheetViews>
    <sheetView showGridLines="0" workbookViewId="0" topLeftCell="A1"/>
  </sheetViews>
  <sheetFormatPr defaultColWidth="9.57421875" defaultRowHeight="12"/>
  <cols>
    <col min="1" max="16384" width="9.57421875" style="62" customWidth="1"/>
  </cols>
  <sheetData>
    <row r="2" ht="15">
      <c r="B2" s="120" t="s">
        <v>425</v>
      </c>
    </row>
    <row r="3" ht="12">
      <c r="B3" s="62" t="s">
        <v>18</v>
      </c>
    </row>
    <row r="29" spans="2:16" ht="24" customHeight="1">
      <c r="B29" s="213" t="s">
        <v>426</v>
      </c>
      <c r="C29" s="213"/>
      <c r="D29" s="213"/>
      <c r="E29" s="213"/>
      <c r="F29" s="213"/>
      <c r="G29" s="213"/>
      <c r="H29" s="213"/>
      <c r="I29" s="213"/>
      <c r="J29" s="213"/>
      <c r="K29" s="213"/>
      <c r="L29" s="213"/>
      <c r="M29" s="213"/>
      <c r="N29" s="42"/>
      <c r="O29" s="42"/>
      <c r="P29" s="42"/>
    </row>
    <row r="30" spans="2:16" ht="12">
      <c r="B30" s="42" t="s">
        <v>412</v>
      </c>
      <c r="C30" s="156"/>
      <c r="D30" s="156"/>
      <c r="E30" s="156"/>
      <c r="F30" s="156"/>
      <c r="G30" s="156"/>
      <c r="H30" s="156"/>
      <c r="I30" s="156"/>
      <c r="J30" s="156"/>
      <c r="K30" s="156"/>
      <c r="L30" s="156"/>
      <c r="M30" s="156"/>
      <c r="N30" s="156"/>
      <c r="O30" s="156"/>
      <c r="P30" s="156"/>
    </row>
    <row r="31" spans="2:13" ht="24" customHeight="1">
      <c r="B31" s="212" t="s">
        <v>436</v>
      </c>
      <c r="C31" s="212"/>
      <c r="D31" s="212"/>
      <c r="E31" s="212"/>
      <c r="F31" s="212"/>
      <c r="G31" s="212"/>
      <c r="H31" s="212"/>
      <c r="I31" s="212"/>
      <c r="J31" s="212"/>
      <c r="K31" s="212"/>
      <c r="L31" s="212"/>
      <c r="M31" s="212"/>
    </row>
    <row r="34" ht="12">
      <c r="I34" s="42"/>
    </row>
    <row r="35" ht="12">
      <c r="I35" s="42"/>
    </row>
    <row r="38" spans="3:5" ht="12">
      <c r="C38" s="214">
        <v>2015</v>
      </c>
      <c r="D38" s="215"/>
      <c r="E38" s="215"/>
    </row>
    <row r="39" spans="2:5" ht="32.45" customHeight="1">
      <c r="B39" s="4"/>
      <c r="C39" s="170" t="s">
        <v>421</v>
      </c>
      <c r="D39" s="165" t="s">
        <v>419</v>
      </c>
      <c r="E39" s="165" t="s">
        <v>420</v>
      </c>
    </row>
    <row r="40" spans="2:5" ht="12">
      <c r="B40" s="163" t="s">
        <v>51</v>
      </c>
      <c r="C40" s="169">
        <v>6.750685065224868</v>
      </c>
      <c r="D40" s="163">
        <v>34323916</v>
      </c>
      <c r="E40" s="163">
        <v>508450856</v>
      </c>
    </row>
    <row r="41" spans="2:5" ht="12">
      <c r="B41" s="164" t="s">
        <v>7</v>
      </c>
      <c r="C41" s="168">
        <v>3.3158876272645332</v>
      </c>
      <c r="D41" s="164">
        <v>243700236</v>
      </c>
      <c r="E41" s="164">
        <v>7349472099</v>
      </c>
    </row>
    <row r="42" ht="12"/>
    <row r="43" spans="2:7" ht="12">
      <c r="B43" s="160" t="s">
        <v>15</v>
      </c>
      <c r="C43" s="166">
        <v>32.29494249465416</v>
      </c>
      <c r="D43" s="161">
        <v>10185945</v>
      </c>
      <c r="E43" s="162">
        <v>31540372</v>
      </c>
      <c r="F43" s="76"/>
      <c r="G43" s="108"/>
    </row>
    <row r="44" spans="2:7" ht="12">
      <c r="B44" s="160" t="s">
        <v>12</v>
      </c>
      <c r="C44" s="166">
        <v>28.218409691562506</v>
      </c>
      <c r="D44" s="162">
        <v>6763663</v>
      </c>
      <c r="E44" s="162">
        <v>23968973</v>
      </c>
      <c r="F44" s="76"/>
      <c r="G44" s="108"/>
    </row>
    <row r="45" spans="2:7" ht="12">
      <c r="B45" s="160" t="s">
        <v>13</v>
      </c>
      <c r="C45" s="166">
        <v>21.80166364834297</v>
      </c>
      <c r="D45" s="162">
        <v>7835502</v>
      </c>
      <c r="E45" s="162">
        <v>35939927</v>
      </c>
      <c r="F45" s="76"/>
      <c r="G45" s="108"/>
    </row>
    <row r="46" spans="2:7" ht="12">
      <c r="B46" s="160" t="s">
        <v>9</v>
      </c>
      <c r="C46" s="166">
        <v>14.490653524060832</v>
      </c>
      <c r="D46" s="162">
        <v>46627102</v>
      </c>
      <c r="E46" s="162">
        <v>321773631</v>
      </c>
      <c r="F46" s="76"/>
      <c r="G46" s="108"/>
    </row>
    <row r="47" spans="2:7" ht="12">
      <c r="B47" s="160" t="s">
        <v>8</v>
      </c>
      <c r="C47" s="166">
        <v>8.116217859915267</v>
      </c>
      <c r="D47" s="162">
        <v>11643276</v>
      </c>
      <c r="E47" s="162">
        <v>143456918</v>
      </c>
      <c r="F47" s="76"/>
      <c r="G47" s="108"/>
    </row>
    <row r="48" spans="2:7" ht="12">
      <c r="B48" s="160" t="s">
        <v>16</v>
      </c>
      <c r="C48" s="166">
        <v>5.767090448913153</v>
      </c>
      <c r="D48" s="162">
        <v>3142511</v>
      </c>
      <c r="E48" s="162">
        <v>54490406</v>
      </c>
      <c r="F48" s="76"/>
      <c r="G48" s="108"/>
    </row>
    <row r="49" spans="2:7" ht="12">
      <c r="B49" s="160" t="s">
        <v>11</v>
      </c>
      <c r="C49" s="166">
        <v>4.805292334721929</v>
      </c>
      <c r="D49" s="162">
        <v>2086302</v>
      </c>
      <c r="E49" s="162">
        <v>43416755</v>
      </c>
      <c r="F49" s="76"/>
      <c r="G49" s="108"/>
    </row>
    <row r="50" spans="2:7" ht="12">
      <c r="B50" s="160" t="s">
        <v>10</v>
      </c>
      <c r="C50" s="166">
        <v>3.7690011025117256</v>
      </c>
      <c r="D50" s="162">
        <v>2964916</v>
      </c>
      <c r="E50" s="162">
        <v>78665830</v>
      </c>
      <c r="F50" s="76"/>
      <c r="G50" s="108"/>
    </row>
    <row r="51" spans="2:7" ht="12">
      <c r="B51" s="160" t="s">
        <v>17</v>
      </c>
      <c r="C51" s="166">
        <v>2.6391593543642937</v>
      </c>
      <c r="D51" s="162">
        <v>1327324</v>
      </c>
      <c r="E51" s="162">
        <v>50293439</v>
      </c>
      <c r="F51" s="76"/>
      <c r="G51" s="108"/>
    </row>
    <row r="52" spans="2:7" ht="12">
      <c r="B52" s="160" t="s">
        <v>4</v>
      </c>
      <c r="C52" s="166">
        <v>2.0348199920862333</v>
      </c>
      <c r="D52" s="162">
        <v>5240960</v>
      </c>
      <c r="E52" s="162">
        <v>257563815</v>
      </c>
      <c r="F52" s="76"/>
      <c r="G52" s="108"/>
    </row>
    <row r="53" spans="2:7" ht="12">
      <c r="B53" s="160" t="s">
        <v>3</v>
      </c>
      <c r="C53" s="166">
        <v>1.6147750570279409</v>
      </c>
      <c r="D53" s="162">
        <v>2043877</v>
      </c>
      <c r="E53" s="162">
        <v>126573481</v>
      </c>
      <c r="F53" s="76"/>
      <c r="G53" s="108"/>
    </row>
    <row r="54" spans="2:7" ht="12">
      <c r="B54" s="160" t="s">
        <v>14</v>
      </c>
      <c r="C54" s="166">
        <v>0.9393647274168108</v>
      </c>
      <c r="D54" s="162">
        <v>1193155</v>
      </c>
      <c r="E54" s="162">
        <v>127017224</v>
      </c>
      <c r="F54" s="76"/>
      <c r="G54" s="108"/>
    </row>
    <row r="55" spans="2:7" ht="12">
      <c r="B55" s="160" t="s">
        <v>6</v>
      </c>
      <c r="C55" s="166">
        <v>0.34331320024166945</v>
      </c>
      <c r="D55" s="162">
        <v>713568</v>
      </c>
      <c r="E55" s="162">
        <v>207847528</v>
      </c>
      <c r="F55" s="76"/>
      <c r="G55" s="108"/>
    </row>
    <row r="56" spans="2:7" ht="12">
      <c r="B56" s="160" t="s">
        <v>2</v>
      </c>
      <c r="C56" s="166">
        <v>0.07107639629937204</v>
      </c>
      <c r="D56" s="162">
        <v>978046</v>
      </c>
      <c r="E56" s="162">
        <v>1376048943</v>
      </c>
      <c r="F56" s="76"/>
      <c r="G56" s="108"/>
    </row>
    <row r="57" spans="2:9" ht="12">
      <c r="B57" s="160" t="s">
        <v>5</v>
      </c>
      <c r="C57" s="167">
        <v>0.025082633600131264</v>
      </c>
      <c r="D57" s="162">
        <v>328846</v>
      </c>
      <c r="E57" s="162">
        <v>1311050527</v>
      </c>
      <c r="F57" s="76"/>
      <c r="G57" s="108"/>
      <c r="I57" s="119"/>
    </row>
    <row r="58" ht="12">
      <c r="F58" s="119"/>
    </row>
    <row r="76" ht="12">
      <c r="A76" s="3" t="s">
        <v>219</v>
      </c>
    </row>
    <row r="77" ht="12">
      <c r="A77" s="123" t="s">
        <v>283</v>
      </c>
    </row>
    <row r="78" ht="12">
      <c r="A78" s="123" t="s">
        <v>284</v>
      </c>
    </row>
    <row r="79" spans="1:6" ht="12">
      <c r="A79" s="89"/>
      <c r="B79" s="90"/>
      <c r="C79" s="90"/>
      <c r="D79" s="90"/>
      <c r="E79" s="90"/>
      <c r="F79" s="90"/>
    </row>
    <row r="80" spans="1:10" ht="12">
      <c r="A80" s="3" t="s">
        <v>390</v>
      </c>
      <c r="B80" s="42"/>
      <c r="C80" s="42"/>
      <c r="D80" s="42"/>
      <c r="E80" s="42"/>
      <c r="F80" s="42"/>
      <c r="G80" s="42"/>
      <c r="H80" s="42"/>
      <c r="I80" s="42"/>
      <c r="J80" s="42"/>
    </row>
    <row r="81" spans="1:10" ht="12">
      <c r="A81" s="42" t="s">
        <v>389</v>
      </c>
      <c r="B81" s="42"/>
      <c r="C81" s="42"/>
      <c r="D81" s="42"/>
      <c r="E81" s="42"/>
      <c r="F81" s="42"/>
      <c r="G81" s="42"/>
      <c r="H81" s="42"/>
      <c r="I81" s="42"/>
      <c r="J81" s="42"/>
    </row>
    <row r="82" spans="1:10" ht="12">
      <c r="A82" s="124" t="s">
        <v>387</v>
      </c>
      <c r="B82" s="125"/>
      <c r="C82" s="125"/>
      <c r="D82" s="125"/>
      <c r="E82" s="125"/>
      <c r="F82" s="125"/>
      <c r="G82" s="125"/>
      <c r="H82" s="125"/>
      <c r="I82" s="125"/>
      <c r="J82" s="125"/>
    </row>
    <row r="83" spans="1:10" ht="12">
      <c r="A83" s="42"/>
      <c r="B83" s="42"/>
      <c r="C83" s="42"/>
      <c r="D83" s="42"/>
      <c r="E83" s="42"/>
      <c r="F83" s="42"/>
      <c r="G83" s="42"/>
      <c r="H83" s="42"/>
      <c r="I83" s="42"/>
      <c r="J83" s="42"/>
    </row>
    <row r="84" spans="1:10" ht="12.75">
      <c r="A84" s="158" t="s">
        <v>55</v>
      </c>
      <c r="B84" s="159">
        <v>42446.29684027778</v>
      </c>
      <c r="C84" s="125"/>
      <c r="D84" s="125"/>
      <c r="E84" s="125"/>
      <c r="F84" s="125"/>
      <c r="G84" s="125"/>
      <c r="H84" s="125"/>
      <c r="I84" s="125"/>
      <c r="J84" s="125"/>
    </row>
    <row r="85" spans="1:10" ht="12.75">
      <c r="A85" s="158" t="s">
        <v>56</v>
      </c>
      <c r="B85" s="159">
        <v>42446.5249505324</v>
      </c>
      <c r="C85" s="125"/>
      <c r="D85" s="125"/>
      <c r="E85" s="125"/>
      <c r="F85" s="125"/>
      <c r="G85" s="125"/>
      <c r="H85" s="125"/>
      <c r="I85" s="125"/>
      <c r="J85" s="125"/>
    </row>
    <row r="86" spans="1:10" ht="12.75">
      <c r="A86" s="158" t="s">
        <v>57</v>
      </c>
      <c r="B86" s="158" t="s">
        <v>58</v>
      </c>
      <c r="C86" s="125"/>
      <c r="D86" s="125"/>
      <c r="E86" s="125"/>
      <c r="F86" s="125"/>
      <c r="G86" s="125"/>
      <c r="H86" s="125"/>
      <c r="I86" s="125"/>
      <c r="J86" s="125"/>
    </row>
    <row r="87" spans="1:10" ht="12">
      <c r="A87" s="42"/>
      <c r="B87" s="42"/>
      <c r="C87" s="42"/>
      <c r="D87" s="42"/>
      <c r="E87" s="42"/>
      <c r="F87" s="42"/>
      <c r="G87" s="42"/>
      <c r="H87" s="42"/>
      <c r="I87" s="42"/>
      <c r="J87" s="42"/>
    </row>
    <row r="88" spans="1:10" ht="12">
      <c r="A88" s="124" t="s">
        <v>287</v>
      </c>
      <c r="B88" s="124" t="s">
        <v>138</v>
      </c>
      <c r="C88" s="125"/>
      <c r="D88" s="125"/>
      <c r="E88" s="125"/>
      <c r="F88" s="125"/>
      <c r="G88" s="125"/>
      <c r="H88" s="125"/>
      <c r="I88" s="125"/>
      <c r="J88" s="125"/>
    </row>
    <row r="89" spans="1:10" ht="12">
      <c r="A89" s="124" t="s">
        <v>181</v>
      </c>
      <c r="B89" s="124" t="s">
        <v>64</v>
      </c>
      <c r="C89" s="125"/>
      <c r="D89" s="125"/>
      <c r="E89" s="125"/>
      <c r="F89" s="125"/>
      <c r="G89" s="125"/>
      <c r="H89" s="125"/>
      <c r="I89" s="125"/>
      <c r="J89" s="125"/>
    </row>
    <row r="90" spans="1:10" ht="12">
      <c r="A90" s="124" t="s">
        <v>131</v>
      </c>
      <c r="B90" s="124" t="s">
        <v>288</v>
      </c>
      <c r="C90" s="125"/>
      <c r="D90" s="125"/>
      <c r="E90" s="125"/>
      <c r="F90" s="125"/>
      <c r="G90" s="125"/>
      <c r="H90" s="125"/>
      <c r="I90" s="125"/>
      <c r="J90" s="125"/>
    </row>
    <row r="91" spans="1:10" ht="12">
      <c r="A91" s="42"/>
      <c r="B91" s="42"/>
      <c r="C91" s="42"/>
      <c r="D91" s="42"/>
      <c r="E91" s="42"/>
      <c r="F91" s="42"/>
      <c r="G91" s="42"/>
      <c r="H91" s="42"/>
      <c r="I91" s="42"/>
      <c r="J91" s="42"/>
    </row>
    <row r="92" spans="1:10" ht="12">
      <c r="A92" s="128" t="s">
        <v>388</v>
      </c>
      <c r="B92" s="128" t="s">
        <v>138</v>
      </c>
      <c r="C92" s="128" t="s">
        <v>138</v>
      </c>
      <c r="D92" s="128" t="s">
        <v>138</v>
      </c>
      <c r="E92" s="128" t="s">
        <v>290</v>
      </c>
      <c r="F92" s="128" t="s">
        <v>290</v>
      </c>
      <c r="G92" s="128" t="s">
        <v>290</v>
      </c>
      <c r="H92" s="128" t="s">
        <v>289</v>
      </c>
      <c r="I92" s="128" t="s">
        <v>289</v>
      </c>
      <c r="J92" s="128" t="s">
        <v>289</v>
      </c>
    </row>
    <row r="93" spans="1:10" ht="12">
      <c r="A93" s="128" t="s">
        <v>386</v>
      </c>
      <c r="B93" s="128" t="s">
        <v>138</v>
      </c>
      <c r="C93" s="128" t="s">
        <v>183</v>
      </c>
      <c r="D93" s="128" t="s">
        <v>184</v>
      </c>
      <c r="E93" s="128" t="s">
        <v>138</v>
      </c>
      <c r="F93" s="128" t="s">
        <v>183</v>
      </c>
      <c r="G93" s="128" t="s">
        <v>184</v>
      </c>
      <c r="H93" s="128" t="s">
        <v>138</v>
      </c>
      <c r="I93" s="128" t="s">
        <v>183</v>
      </c>
      <c r="J93" s="128" t="s">
        <v>184</v>
      </c>
    </row>
    <row r="94" spans="1:10" ht="12">
      <c r="A94" s="128" t="s">
        <v>69</v>
      </c>
      <c r="B94" s="126">
        <v>11258434</v>
      </c>
      <c r="C94" s="126">
        <v>5536256</v>
      </c>
      <c r="D94" s="126">
        <v>5722178</v>
      </c>
      <c r="E94" s="126">
        <v>954834</v>
      </c>
      <c r="F94" s="126">
        <v>476587</v>
      </c>
      <c r="G94" s="126">
        <v>478247</v>
      </c>
      <c r="H94" s="126">
        <v>854159</v>
      </c>
      <c r="I94" s="126">
        <v>408716</v>
      </c>
      <c r="J94" s="126">
        <v>445443</v>
      </c>
    </row>
    <row r="95" spans="1:10" ht="12">
      <c r="A95" s="128" t="s">
        <v>70</v>
      </c>
      <c r="B95" s="126">
        <v>7202198</v>
      </c>
      <c r="C95" s="126">
        <v>3502015</v>
      </c>
      <c r="D95" s="126">
        <v>3700183</v>
      </c>
      <c r="E95" s="126">
        <v>79884</v>
      </c>
      <c r="F95" s="126">
        <v>37106</v>
      </c>
      <c r="G95" s="126">
        <v>42778</v>
      </c>
      <c r="H95" s="126">
        <v>43919</v>
      </c>
      <c r="I95" s="126">
        <v>22952</v>
      </c>
      <c r="J95" s="126">
        <v>20967</v>
      </c>
    </row>
    <row r="96" spans="1:10" ht="12">
      <c r="A96" s="128" t="s">
        <v>71</v>
      </c>
      <c r="B96" s="126">
        <v>10538275</v>
      </c>
      <c r="C96" s="126">
        <v>5176927</v>
      </c>
      <c r="D96" s="126">
        <v>5361348</v>
      </c>
      <c r="E96" s="126">
        <v>252981</v>
      </c>
      <c r="F96" s="126">
        <v>140358</v>
      </c>
      <c r="G96" s="126">
        <v>112623</v>
      </c>
      <c r="H96" s="126">
        <v>163473</v>
      </c>
      <c r="I96" s="126">
        <v>98870</v>
      </c>
      <c r="J96" s="126">
        <v>64603</v>
      </c>
    </row>
    <row r="97" spans="1:10" ht="12">
      <c r="A97" s="128" t="s">
        <v>72</v>
      </c>
      <c r="B97" s="126">
        <v>5659715</v>
      </c>
      <c r="C97" s="126">
        <v>2811014</v>
      </c>
      <c r="D97" s="126">
        <v>2848701</v>
      </c>
      <c r="E97" s="126">
        <v>393027</v>
      </c>
      <c r="F97" s="126">
        <v>186372</v>
      </c>
      <c r="G97" s="126">
        <v>206655</v>
      </c>
      <c r="H97" s="126">
        <v>202849</v>
      </c>
      <c r="I97" s="126">
        <v>105059</v>
      </c>
      <c r="J97" s="126">
        <v>97790</v>
      </c>
    </row>
    <row r="98" spans="1:10" ht="12">
      <c r="A98" s="128" t="s">
        <v>73</v>
      </c>
      <c r="B98" s="126">
        <v>81197537</v>
      </c>
      <c r="C98" s="129" t="s">
        <v>43</v>
      </c>
      <c r="D98" s="129" t="s">
        <v>43</v>
      </c>
      <c r="E98" s="126">
        <v>6210058</v>
      </c>
      <c r="F98" s="129" t="s">
        <v>43</v>
      </c>
      <c r="G98" s="129" t="s">
        <v>43</v>
      </c>
      <c r="H98" s="126">
        <v>4010360</v>
      </c>
      <c r="I98" s="129" t="s">
        <v>43</v>
      </c>
      <c r="J98" s="129" t="s">
        <v>43</v>
      </c>
    </row>
    <row r="99" spans="1:10" ht="12">
      <c r="A99" s="128" t="s">
        <v>74</v>
      </c>
      <c r="B99" s="126">
        <v>1313271</v>
      </c>
      <c r="C99" s="126">
        <v>614389</v>
      </c>
      <c r="D99" s="126">
        <v>698882</v>
      </c>
      <c r="E99" s="126">
        <v>179597</v>
      </c>
      <c r="F99" s="126">
        <v>70389</v>
      </c>
      <c r="G99" s="126">
        <v>109208</v>
      </c>
      <c r="H99" s="126">
        <v>13253</v>
      </c>
      <c r="I99" s="126">
        <v>6992</v>
      </c>
      <c r="J99" s="126">
        <v>6261</v>
      </c>
    </row>
    <row r="100" spans="1:10" ht="12">
      <c r="A100" s="128" t="s">
        <v>75</v>
      </c>
      <c r="B100" s="126">
        <v>4628949</v>
      </c>
      <c r="C100" s="126">
        <v>2287083</v>
      </c>
      <c r="D100" s="126">
        <v>2341866</v>
      </c>
      <c r="E100" s="126">
        <v>304499</v>
      </c>
      <c r="F100" s="126">
        <v>143749</v>
      </c>
      <c r="G100" s="126">
        <v>160750</v>
      </c>
      <c r="H100" s="126">
        <v>445444</v>
      </c>
      <c r="I100" s="126">
        <v>216149</v>
      </c>
      <c r="J100" s="126">
        <v>229295</v>
      </c>
    </row>
    <row r="101" spans="1:10" ht="12">
      <c r="A101" s="128" t="s">
        <v>76</v>
      </c>
      <c r="B101" s="126">
        <v>10858018</v>
      </c>
      <c r="C101" s="126">
        <v>5268390</v>
      </c>
      <c r="D101" s="126">
        <v>5589628</v>
      </c>
      <c r="E101" s="126">
        <v>897268</v>
      </c>
      <c r="F101" s="126">
        <v>435436</v>
      </c>
      <c r="G101" s="126">
        <v>461832</v>
      </c>
      <c r="H101" s="126">
        <v>345656</v>
      </c>
      <c r="I101" s="126">
        <v>135092</v>
      </c>
      <c r="J101" s="126">
        <v>210564</v>
      </c>
    </row>
    <row r="102" spans="1:10" ht="12">
      <c r="A102" s="128" t="s">
        <v>77</v>
      </c>
      <c r="B102" s="126">
        <v>46449565</v>
      </c>
      <c r="C102" s="126">
        <v>22826546</v>
      </c>
      <c r="D102" s="126">
        <v>23623019</v>
      </c>
      <c r="E102" s="126">
        <v>3909992</v>
      </c>
      <c r="F102" s="126">
        <v>1883329</v>
      </c>
      <c r="G102" s="126">
        <v>2026663</v>
      </c>
      <c r="H102" s="126">
        <v>1981216</v>
      </c>
      <c r="I102" s="126">
        <v>1000671</v>
      </c>
      <c r="J102" s="126">
        <v>980545</v>
      </c>
    </row>
    <row r="103" spans="1:10" ht="12">
      <c r="A103" s="128" t="s">
        <v>78</v>
      </c>
      <c r="B103" s="126">
        <v>66415161</v>
      </c>
      <c r="C103" s="126">
        <v>32180169</v>
      </c>
      <c r="D103" s="126">
        <v>34234992</v>
      </c>
      <c r="E103" s="126">
        <v>5724021</v>
      </c>
      <c r="F103" s="126">
        <v>2788960</v>
      </c>
      <c r="G103" s="126">
        <v>2935061</v>
      </c>
      <c r="H103" s="126">
        <v>2184640</v>
      </c>
      <c r="I103" s="126">
        <v>1034123</v>
      </c>
      <c r="J103" s="126">
        <v>1150517</v>
      </c>
    </row>
    <row r="104" spans="1:10" ht="12">
      <c r="A104" s="128" t="s">
        <v>79</v>
      </c>
      <c r="B104" s="126">
        <v>4225316</v>
      </c>
      <c r="C104" s="126">
        <v>2039227</v>
      </c>
      <c r="D104" s="126">
        <v>2186089</v>
      </c>
      <c r="E104" s="126">
        <v>490608</v>
      </c>
      <c r="F104" s="126">
        <v>228391</v>
      </c>
      <c r="G104" s="126">
        <v>262217</v>
      </c>
      <c r="H104" s="126">
        <v>70485</v>
      </c>
      <c r="I104" s="126">
        <v>32082</v>
      </c>
      <c r="J104" s="126">
        <v>38403</v>
      </c>
    </row>
    <row r="105" spans="1:10" ht="12">
      <c r="A105" s="128" t="s">
        <v>80</v>
      </c>
      <c r="B105" s="126">
        <v>60795612</v>
      </c>
      <c r="C105" s="126">
        <v>29501590</v>
      </c>
      <c r="D105" s="126">
        <v>31294022</v>
      </c>
      <c r="E105" s="126">
        <v>3989783</v>
      </c>
      <c r="F105" s="126">
        <v>1927692</v>
      </c>
      <c r="G105" s="126">
        <v>2062091</v>
      </c>
      <c r="H105" s="126">
        <v>1815545</v>
      </c>
      <c r="I105" s="126">
        <v>710106</v>
      </c>
      <c r="J105" s="126">
        <v>1105439</v>
      </c>
    </row>
    <row r="106" spans="1:10" ht="12">
      <c r="A106" s="128" t="s">
        <v>81</v>
      </c>
      <c r="B106" s="126">
        <v>847008</v>
      </c>
      <c r="C106" s="126">
        <v>411825</v>
      </c>
      <c r="D106" s="126">
        <v>435183</v>
      </c>
      <c r="E106" s="126">
        <v>69321</v>
      </c>
      <c r="F106" s="126">
        <v>28360</v>
      </c>
      <c r="G106" s="126">
        <v>40961</v>
      </c>
      <c r="H106" s="126">
        <v>107372</v>
      </c>
      <c r="I106" s="126">
        <v>48997</v>
      </c>
      <c r="J106" s="126">
        <v>58375</v>
      </c>
    </row>
    <row r="107" spans="1:10" ht="12">
      <c r="A107" s="128" t="s">
        <v>82</v>
      </c>
      <c r="B107" s="126">
        <v>1986096</v>
      </c>
      <c r="C107" s="126">
        <v>911207</v>
      </c>
      <c r="D107" s="126">
        <v>1074889</v>
      </c>
      <c r="E107" s="126">
        <v>237116</v>
      </c>
      <c r="F107" s="126">
        <v>91482</v>
      </c>
      <c r="G107" s="126">
        <v>145634</v>
      </c>
      <c r="H107" s="126">
        <v>28302</v>
      </c>
      <c r="I107" s="126">
        <v>12529</v>
      </c>
      <c r="J107" s="126">
        <v>15773</v>
      </c>
    </row>
    <row r="108" spans="1:10" ht="12">
      <c r="A108" s="128" t="s">
        <v>83</v>
      </c>
      <c r="B108" s="126">
        <v>2921262</v>
      </c>
      <c r="C108" s="126">
        <v>1346257</v>
      </c>
      <c r="D108" s="126">
        <v>1575005</v>
      </c>
      <c r="E108" s="126">
        <v>116785</v>
      </c>
      <c r="F108" s="126">
        <v>48121</v>
      </c>
      <c r="G108" s="126">
        <v>68664</v>
      </c>
      <c r="H108" s="126">
        <v>19236</v>
      </c>
      <c r="I108" s="126">
        <v>9387</v>
      </c>
      <c r="J108" s="126">
        <v>9849</v>
      </c>
    </row>
    <row r="109" spans="1:10" ht="12">
      <c r="A109" s="128" t="s">
        <v>84</v>
      </c>
      <c r="B109" s="126">
        <v>562958</v>
      </c>
      <c r="C109" s="126">
        <v>281972</v>
      </c>
      <c r="D109" s="126">
        <v>280986</v>
      </c>
      <c r="E109" s="126">
        <v>62923</v>
      </c>
      <c r="F109" s="126">
        <v>31362</v>
      </c>
      <c r="G109" s="126">
        <v>31561</v>
      </c>
      <c r="H109" s="126">
        <v>185965</v>
      </c>
      <c r="I109" s="126">
        <v>94767</v>
      </c>
      <c r="J109" s="126">
        <v>91198</v>
      </c>
    </row>
    <row r="110" spans="1:10" ht="12">
      <c r="A110" s="128" t="s">
        <v>85</v>
      </c>
      <c r="B110" s="126">
        <v>9855571</v>
      </c>
      <c r="C110" s="126">
        <v>4695779</v>
      </c>
      <c r="D110" s="126">
        <v>5159792</v>
      </c>
      <c r="E110" s="126">
        <v>165912</v>
      </c>
      <c r="F110" s="126">
        <v>84651</v>
      </c>
      <c r="G110" s="126">
        <v>81261</v>
      </c>
      <c r="H110" s="126">
        <v>309596</v>
      </c>
      <c r="I110" s="126">
        <v>151068</v>
      </c>
      <c r="J110" s="126">
        <v>158528</v>
      </c>
    </row>
    <row r="111" spans="1:10" ht="12">
      <c r="A111" s="128" t="s">
        <v>86</v>
      </c>
      <c r="B111" s="126">
        <v>429344</v>
      </c>
      <c r="C111" s="126">
        <v>214735</v>
      </c>
      <c r="D111" s="126">
        <v>214609</v>
      </c>
      <c r="E111" s="126">
        <v>22377</v>
      </c>
      <c r="F111" s="126">
        <v>12050</v>
      </c>
      <c r="G111" s="126">
        <v>10327</v>
      </c>
      <c r="H111" s="126">
        <v>20053</v>
      </c>
      <c r="I111" s="126">
        <v>10598</v>
      </c>
      <c r="J111" s="126">
        <v>9455</v>
      </c>
    </row>
    <row r="112" spans="1:10" ht="12">
      <c r="A112" s="128" t="s">
        <v>87</v>
      </c>
      <c r="B112" s="126">
        <v>16900726</v>
      </c>
      <c r="C112" s="126">
        <v>8372858</v>
      </c>
      <c r="D112" s="126">
        <v>8527868</v>
      </c>
      <c r="E112" s="126">
        <v>1464036</v>
      </c>
      <c r="F112" s="126">
        <v>704836</v>
      </c>
      <c r="G112" s="126">
        <v>759200</v>
      </c>
      <c r="H112" s="126">
        <v>532282</v>
      </c>
      <c r="I112" s="126">
        <v>247477</v>
      </c>
      <c r="J112" s="126">
        <v>284805</v>
      </c>
    </row>
    <row r="113" spans="1:10" ht="12">
      <c r="A113" s="128" t="s">
        <v>88</v>
      </c>
      <c r="B113" s="126">
        <v>8576261</v>
      </c>
      <c r="C113" s="126">
        <v>4194965</v>
      </c>
      <c r="D113" s="126">
        <v>4381296</v>
      </c>
      <c r="E113" s="126">
        <v>797303</v>
      </c>
      <c r="F113" s="126">
        <v>400476</v>
      </c>
      <c r="G113" s="126">
        <v>396827</v>
      </c>
      <c r="H113" s="126">
        <v>677257</v>
      </c>
      <c r="I113" s="126">
        <v>308918</v>
      </c>
      <c r="J113" s="126">
        <v>368339</v>
      </c>
    </row>
    <row r="114" spans="1:10" ht="12">
      <c r="A114" s="128" t="s">
        <v>89</v>
      </c>
      <c r="B114" s="126">
        <v>38005614</v>
      </c>
      <c r="C114" s="126">
        <v>18397163</v>
      </c>
      <c r="D114" s="126">
        <v>19608451</v>
      </c>
      <c r="E114" s="126">
        <v>392860</v>
      </c>
      <c r="F114" s="126">
        <v>156088</v>
      </c>
      <c r="G114" s="126">
        <v>236772</v>
      </c>
      <c r="H114" s="126">
        <v>218995</v>
      </c>
      <c r="I114" s="126">
        <v>100535</v>
      </c>
      <c r="J114" s="126">
        <v>118460</v>
      </c>
    </row>
    <row r="115" spans="1:10" ht="12">
      <c r="A115" s="128" t="s">
        <v>90</v>
      </c>
      <c r="B115" s="126">
        <v>10374822</v>
      </c>
      <c r="C115" s="126">
        <v>4923666</v>
      </c>
      <c r="D115" s="126">
        <v>5451156</v>
      </c>
      <c r="E115" s="126">
        <v>637098</v>
      </c>
      <c r="F115" s="126">
        <v>288359</v>
      </c>
      <c r="G115" s="126">
        <v>348739</v>
      </c>
      <c r="H115" s="126">
        <v>227716</v>
      </c>
      <c r="I115" s="126">
        <v>110031</v>
      </c>
      <c r="J115" s="126">
        <v>117685</v>
      </c>
    </row>
    <row r="116" spans="1:10" ht="12">
      <c r="A116" s="128" t="s">
        <v>91</v>
      </c>
      <c r="B116" s="126">
        <v>19870647</v>
      </c>
      <c r="C116" s="126">
        <v>9707074</v>
      </c>
      <c r="D116" s="126">
        <v>10163573</v>
      </c>
      <c r="E116" s="126">
        <v>168698</v>
      </c>
      <c r="F116" s="126">
        <v>88297</v>
      </c>
      <c r="G116" s="126">
        <v>80401</v>
      </c>
      <c r="H116" s="126">
        <v>112350</v>
      </c>
      <c r="I116" s="126">
        <v>58461</v>
      </c>
      <c r="J116" s="126">
        <v>53889</v>
      </c>
    </row>
    <row r="117" spans="1:10" ht="12">
      <c r="A117" s="128" t="s">
        <v>92</v>
      </c>
      <c r="B117" s="126">
        <v>2062874</v>
      </c>
      <c r="C117" s="126">
        <v>1022229</v>
      </c>
      <c r="D117" s="126">
        <v>1040645</v>
      </c>
      <c r="E117" s="126">
        <v>169525</v>
      </c>
      <c r="F117" s="126">
        <v>100743</v>
      </c>
      <c r="G117" s="126">
        <v>68782</v>
      </c>
      <c r="H117" s="126">
        <v>68091</v>
      </c>
      <c r="I117" s="126">
        <v>33717</v>
      </c>
      <c r="J117" s="126">
        <v>34374</v>
      </c>
    </row>
    <row r="118" spans="1:10" ht="12">
      <c r="A118" s="128" t="s">
        <v>93</v>
      </c>
      <c r="B118" s="126">
        <v>5421349</v>
      </c>
      <c r="C118" s="126">
        <v>2642328</v>
      </c>
      <c r="D118" s="126">
        <v>2779021</v>
      </c>
      <c r="E118" s="126">
        <v>29701</v>
      </c>
      <c r="F118" s="126">
        <v>15262</v>
      </c>
      <c r="G118" s="126">
        <v>14439</v>
      </c>
      <c r="H118" s="126">
        <v>147923</v>
      </c>
      <c r="I118" s="126">
        <v>73749</v>
      </c>
      <c r="J118" s="126">
        <v>74174</v>
      </c>
    </row>
    <row r="119" spans="1:10" ht="12">
      <c r="A119" s="128" t="s">
        <v>94</v>
      </c>
      <c r="B119" s="126">
        <v>5471753</v>
      </c>
      <c r="C119" s="126">
        <v>2691863</v>
      </c>
      <c r="D119" s="126">
        <v>2779890</v>
      </c>
      <c r="E119" s="126">
        <v>200034</v>
      </c>
      <c r="F119" s="126">
        <v>97597</v>
      </c>
      <c r="G119" s="126">
        <v>102437</v>
      </c>
      <c r="H119" s="126">
        <v>114822</v>
      </c>
      <c r="I119" s="126">
        <v>61718</v>
      </c>
      <c r="J119" s="126">
        <v>53104</v>
      </c>
    </row>
    <row r="120" spans="1:10" ht="12">
      <c r="A120" s="128" t="s">
        <v>95</v>
      </c>
      <c r="B120" s="126">
        <v>9747355</v>
      </c>
      <c r="C120" s="126">
        <v>4872240</v>
      </c>
      <c r="D120" s="126">
        <v>4875115</v>
      </c>
      <c r="E120" s="126">
        <v>1083307</v>
      </c>
      <c r="F120" s="126">
        <v>540373</v>
      </c>
      <c r="G120" s="126">
        <v>542934</v>
      </c>
      <c r="H120" s="126">
        <v>519215</v>
      </c>
      <c r="I120" s="126">
        <v>246497</v>
      </c>
      <c r="J120" s="126">
        <v>272718</v>
      </c>
    </row>
    <row r="121" spans="1:10" ht="12">
      <c r="A121" s="128" t="s">
        <v>96</v>
      </c>
      <c r="B121" s="126">
        <v>64875165</v>
      </c>
      <c r="C121" s="126">
        <v>31947040</v>
      </c>
      <c r="D121" s="126">
        <v>32928125</v>
      </c>
      <c r="E121" s="126">
        <v>5320368</v>
      </c>
      <c r="F121" s="126">
        <v>2586939</v>
      </c>
      <c r="G121" s="126">
        <v>2733429</v>
      </c>
      <c r="H121" s="126">
        <v>3090653</v>
      </c>
      <c r="I121" s="126">
        <v>1436713</v>
      </c>
      <c r="J121" s="126">
        <v>1653940</v>
      </c>
    </row>
    <row r="122" spans="1:10" ht="12">
      <c r="A122" s="42"/>
      <c r="B122" s="126">
        <f>SUBTOTAL(9,B94:B121)</f>
        <v>508450856</v>
      </c>
      <c r="C122" s="126">
        <f aca="true" t="shared" si="0" ref="C122:J122">SUBTOTAL(9,C94:C121)</f>
        <v>208376807</v>
      </c>
      <c r="D122" s="126">
        <f t="shared" si="0"/>
        <v>218876512</v>
      </c>
      <c r="E122" s="148">
        <f t="shared" si="0"/>
        <v>34323916</v>
      </c>
      <c r="F122" s="148">
        <f t="shared" si="0"/>
        <v>13593365</v>
      </c>
      <c r="G122" s="148">
        <f t="shared" si="0"/>
        <v>14520493</v>
      </c>
      <c r="H122" s="126">
        <f t="shared" si="0"/>
        <v>18510827</v>
      </c>
      <c r="I122" s="126">
        <f t="shared" si="0"/>
        <v>6775974</v>
      </c>
      <c r="J122" s="126">
        <f t="shared" si="0"/>
        <v>7724493</v>
      </c>
    </row>
    <row r="123" spans="1:10" ht="12">
      <c r="A123" s="42"/>
      <c r="B123" s="42"/>
      <c r="C123" s="42"/>
      <c r="D123" s="42"/>
      <c r="E123" s="42"/>
      <c r="F123" s="42"/>
      <c r="G123" s="42"/>
      <c r="H123" s="42"/>
      <c r="I123" s="42"/>
      <c r="J123" s="42"/>
    </row>
    <row r="124" spans="1:10" ht="12">
      <c r="A124" s="42"/>
      <c r="B124" s="42"/>
      <c r="C124" s="42"/>
      <c r="D124" s="42"/>
      <c r="E124" s="42"/>
      <c r="F124" s="42"/>
      <c r="G124" s="42"/>
      <c r="H124" s="42"/>
      <c r="I124" s="42"/>
      <c r="J124" s="42"/>
    </row>
    <row r="131" spans="1:10" ht="12">
      <c r="A131" s="42"/>
      <c r="B131" s="42"/>
      <c r="C131" s="42"/>
      <c r="D131" s="42"/>
      <c r="E131" s="42"/>
      <c r="F131" s="42"/>
      <c r="G131" s="42"/>
      <c r="H131" s="42"/>
      <c r="I131" s="42"/>
      <c r="J131" s="42"/>
    </row>
    <row r="132" spans="1:10" ht="12">
      <c r="A132" s="42"/>
      <c r="B132" s="42"/>
      <c r="C132" s="42"/>
      <c r="D132" s="42"/>
      <c r="E132" s="42"/>
      <c r="F132" s="42"/>
      <c r="G132" s="42"/>
      <c r="H132" s="42"/>
      <c r="I132" s="42"/>
      <c r="J132" s="42"/>
    </row>
  </sheetData>
  <autoFilter ref="B42:E42">
    <sortState ref="B43:E132">
      <sortCondition descending="1" sortBy="value" ref="C43:C132"/>
    </sortState>
  </autoFilter>
  <mergeCells count="3">
    <mergeCell ref="C38:E38"/>
    <mergeCell ref="B31:M31"/>
    <mergeCell ref="B29:M29"/>
  </mergeCells>
  <hyperlinks>
    <hyperlink ref="A77" r:id="rId1" display="http://www.un.org/en/development/desa/population/migration/data/estimates2/docs/MigrationStockDocumentation_2015.pdf"/>
    <hyperlink ref="A78" r:id="rId2" display="http://www.un.org/en/development/desa/population/migration/data/estimates2/estimates15.shtml"/>
  </hyperlinks>
  <printOptions/>
  <pageMargins left="0.7" right="0.7" top="0.75" bottom="0.75" header="0.3" footer="0.3"/>
  <pageSetup horizontalDpi="600" verticalDpi="600" orientation="portrait" paperSize="9" r:id="rId4"/>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52"/>
  <sheetViews>
    <sheetView showGridLines="0" workbookViewId="0" topLeftCell="A1"/>
  </sheetViews>
  <sheetFormatPr defaultColWidth="9.57421875" defaultRowHeight="12"/>
  <cols>
    <col min="1" max="16384" width="9.57421875" style="42" customWidth="1"/>
  </cols>
  <sheetData>
    <row r="2" ht="15">
      <c r="B2" s="107" t="s">
        <v>411</v>
      </c>
    </row>
    <row r="3" ht="12">
      <c r="B3" s="61" t="s">
        <v>49</v>
      </c>
    </row>
    <row r="4" spans="15:21" ht="12">
      <c r="O4" s="45"/>
      <c r="P4" s="157"/>
      <c r="Q4" s="45"/>
      <c r="R4" s="45"/>
      <c r="S4" s="45"/>
      <c r="T4" s="45"/>
      <c r="U4" s="45"/>
    </row>
    <row r="5" spans="15:25" ht="12">
      <c r="O5" s="45"/>
      <c r="P5" s="45"/>
      <c r="Q5" s="45"/>
      <c r="R5" s="45"/>
      <c r="S5" s="45"/>
      <c r="T5" s="45"/>
      <c r="U5" s="45"/>
      <c r="Y5" s="48"/>
    </row>
    <row r="6" spans="15:25" ht="12">
      <c r="O6" s="45"/>
      <c r="P6" s="45"/>
      <c r="Q6" s="45"/>
      <c r="R6" s="45"/>
      <c r="S6" s="45"/>
      <c r="T6" s="45"/>
      <c r="U6" s="45"/>
      <c r="Y6" s="48"/>
    </row>
    <row r="7" spans="15:25" ht="12">
      <c r="O7" s="45"/>
      <c r="P7" s="45"/>
      <c r="Q7" s="45"/>
      <c r="R7" s="45"/>
      <c r="S7" s="45"/>
      <c r="T7" s="45"/>
      <c r="U7" s="45"/>
      <c r="Y7" s="48"/>
    </row>
    <row r="8" spans="15:26" ht="12">
      <c r="O8" s="45"/>
      <c r="P8" s="45"/>
      <c r="Q8" s="45"/>
      <c r="R8" s="45"/>
      <c r="S8" s="45"/>
      <c r="T8" s="45"/>
      <c r="U8" s="45"/>
      <c r="Z8" s="50"/>
    </row>
    <row r="9" spans="15:26" ht="12">
      <c r="O9" s="45"/>
      <c r="P9" s="45"/>
      <c r="Q9" s="45"/>
      <c r="R9" s="45"/>
      <c r="S9" s="45"/>
      <c r="T9" s="45"/>
      <c r="U9" s="45"/>
      <c r="Z9" s="50"/>
    </row>
    <row r="29" ht="12">
      <c r="B29" s="42" t="s">
        <v>410</v>
      </c>
    </row>
    <row r="30" spans="2:26" ht="24" customHeight="1">
      <c r="B30" s="205" t="s">
        <v>437</v>
      </c>
      <c r="C30" s="205"/>
      <c r="D30" s="205"/>
      <c r="E30" s="205"/>
      <c r="F30" s="205"/>
      <c r="G30" s="205"/>
      <c r="H30" s="205"/>
      <c r="I30" s="205"/>
      <c r="J30" s="205"/>
      <c r="K30" s="205"/>
      <c r="L30" s="205"/>
      <c r="M30" s="205"/>
      <c r="R30" s="45"/>
      <c r="S30" s="45"/>
      <c r="T30" s="45"/>
      <c r="U30" s="45"/>
      <c r="Z30" s="50"/>
    </row>
    <row r="31" spans="14:26" ht="12">
      <c r="N31" s="50"/>
      <c r="O31" s="45"/>
      <c r="P31" s="45"/>
      <c r="Q31" s="45"/>
      <c r="R31" s="45"/>
      <c r="S31" s="45"/>
      <c r="T31" s="45"/>
      <c r="U31" s="45"/>
      <c r="Z31" s="50"/>
    </row>
    <row r="32" spans="14:26" ht="12">
      <c r="N32" s="50"/>
      <c r="O32" s="45"/>
      <c r="P32" s="45"/>
      <c r="Q32" s="45"/>
      <c r="R32" s="45"/>
      <c r="S32" s="45"/>
      <c r="T32" s="45"/>
      <c r="U32" s="45"/>
      <c r="Z32" s="50"/>
    </row>
    <row r="33" spans="4:26" ht="12">
      <c r="D33" s="45"/>
      <c r="N33" s="50"/>
      <c r="O33" s="45"/>
      <c r="Z33" s="50"/>
    </row>
    <row r="34" spans="4:26" ht="12">
      <c r="D34" s="45"/>
      <c r="N34" s="50"/>
      <c r="O34" s="45"/>
      <c r="Z34" s="50"/>
    </row>
    <row r="35" spans="3:26" ht="12">
      <c r="C35" s="58"/>
      <c r="D35" s="58"/>
      <c r="E35" s="58"/>
      <c r="Z35" s="50"/>
    </row>
    <row r="36" spans="3:26" ht="12">
      <c r="C36" s="58"/>
      <c r="D36" s="58"/>
      <c r="E36" s="58"/>
      <c r="O36" s="50"/>
      <c r="Z36" s="50"/>
    </row>
    <row r="37" spans="3:26" ht="12">
      <c r="C37" s="58"/>
      <c r="D37" s="58"/>
      <c r="E37" s="58"/>
      <c r="Z37" s="50"/>
    </row>
    <row r="38" spans="2:26" ht="12">
      <c r="B38" s="50"/>
      <c r="C38" s="58"/>
      <c r="D38" s="58"/>
      <c r="E38" s="58"/>
      <c r="P38" s="50"/>
      <c r="Q38" s="27"/>
      <c r="Z38" s="50"/>
    </row>
    <row r="39" spans="1:17" ht="12">
      <c r="A39" s="123"/>
      <c r="C39" s="58"/>
      <c r="D39" s="58"/>
      <c r="E39" s="58"/>
      <c r="P39" s="50"/>
      <c r="Q39" s="27"/>
    </row>
    <row r="40" spans="2:17" ht="12">
      <c r="B40" s="50"/>
      <c r="C40" s="58"/>
      <c r="D40" s="58"/>
      <c r="E40" s="58"/>
      <c r="O40" s="50"/>
      <c r="P40" s="50"/>
      <c r="Q40" s="27"/>
    </row>
    <row r="41" spans="2:17" ht="12">
      <c r="B41" s="50"/>
      <c r="C41" s="58"/>
      <c r="D41" s="58"/>
      <c r="E41" s="58"/>
      <c r="P41" s="50"/>
      <c r="Q41" s="27"/>
    </row>
    <row r="42" spans="2:17" ht="12">
      <c r="B42" s="50"/>
      <c r="C42" s="58"/>
      <c r="D42" s="58"/>
      <c r="E42" s="58"/>
      <c r="P42" s="50"/>
      <c r="Q42" s="27"/>
    </row>
    <row r="43" spans="2:17" ht="12">
      <c r="B43" s="50"/>
      <c r="C43" s="58"/>
      <c r="D43" s="58"/>
      <c r="E43" s="58"/>
      <c r="O43" s="50"/>
      <c r="P43" s="50"/>
      <c r="Q43" s="27"/>
    </row>
    <row r="44" spans="2:17" ht="12">
      <c r="B44" s="50"/>
      <c r="C44" s="58"/>
      <c r="D44" s="58"/>
      <c r="E44" s="58"/>
      <c r="G44" s="48"/>
      <c r="P44" s="50"/>
      <c r="Q44" s="27"/>
    </row>
    <row r="45" spans="2:17" ht="12">
      <c r="B45" s="50"/>
      <c r="C45" s="58"/>
      <c r="D45" s="58"/>
      <c r="E45" s="58"/>
      <c r="G45" s="40"/>
      <c r="H45" s="41"/>
      <c r="P45" s="50"/>
      <c r="Q45" s="27"/>
    </row>
    <row r="46" spans="2:17" ht="12">
      <c r="B46" s="50"/>
      <c r="C46" s="58"/>
      <c r="D46" s="58"/>
      <c r="E46" s="58"/>
      <c r="G46" s="63"/>
      <c r="H46" s="62"/>
      <c r="I46" s="62"/>
      <c r="J46" s="62"/>
      <c r="O46" s="50"/>
      <c r="P46" s="50"/>
      <c r="Q46" s="27"/>
    </row>
    <row r="47" spans="2:17" ht="12">
      <c r="B47" s="50"/>
      <c r="C47" s="50"/>
      <c r="D47" s="45"/>
      <c r="E47" s="58"/>
      <c r="G47" s="63"/>
      <c r="H47" s="62"/>
      <c r="I47" s="62"/>
      <c r="J47" s="62"/>
      <c r="O47" s="50"/>
      <c r="P47" s="50"/>
      <c r="Q47" s="27"/>
    </row>
    <row r="48" spans="3:17" ht="12">
      <c r="C48" s="58"/>
      <c r="D48" s="58"/>
      <c r="E48" s="58"/>
      <c r="G48" s="63"/>
      <c r="H48" s="62"/>
      <c r="I48" s="62"/>
      <c r="J48" s="62"/>
      <c r="O48" s="50"/>
      <c r="P48" s="50"/>
      <c r="Q48" s="27"/>
    </row>
    <row r="49" spans="3:17" ht="12">
      <c r="C49" s="58"/>
      <c r="D49" s="58"/>
      <c r="E49" s="58"/>
      <c r="G49" s="63"/>
      <c r="H49" s="62"/>
      <c r="I49" s="62"/>
      <c r="J49" s="62"/>
      <c r="O49" s="50"/>
      <c r="P49" s="50"/>
      <c r="Q49" s="27"/>
    </row>
    <row r="50" spans="2:17" ht="12">
      <c r="B50" s="50"/>
      <c r="E50" s="58"/>
      <c r="G50" s="63"/>
      <c r="H50" s="62"/>
      <c r="I50" s="62"/>
      <c r="J50" s="62"/>
      <c r="O50" s="50"/>
      <c r="P50" s="50"/>
      <c r="Q50" s="27"/>
    </row>
    <row r="51" spans="2:17" ht="12">
      <c r="B51" s="50"/>
      <c r="E51" s="58"/>
      <c r="G51" s="63"/>
      <c r="H51" s="62"/>
      <c r="I51" s="62"/>
      <c r="J51" s="62"/>
      <c r="O51" s="50"/>
      <c r="P51" s="50"/>
      <c r="Q51" s="27"/>
    </row>
    <row r="52" spans="2:17" ht="12">
      <c r="B52" s="50"/>
      <c r="E52" s="58"/>
      <c r="G52" s="63"/>
      <c r="H52" s="62"/>
      <c r="I52" s="62"/>
      <c r="J52" s="62"/>
      <c r="O52" s="50"/>
      <c r="P52" s="50"/>
      <c r="Q52" s="27"/>
    </row>
    <row r="53" spans="2:17" ht="12">
      <c r="B53" s="50"/>
      <c r="E53" s="63"/>
      <c r="F53" s="48"/>
      <c r="G53" s="63"/>
      <c r="H53" s="62"/>
      <c r="I53" s="62"/>
      <c r="J53" s="62"/>
      <c r="P53" s="50"/>
      <c r="Q53" s="27"/>
    </row>
    <row r="54" spans="2:15" ht="12">
      <c r="B54" s="50"/>
      <c r="E54" s="63"/>
      <c r="F54" s="48"/>
      <c r="G54" s="63"/>
      <c r="H54" s="62"/>
      <c r="I54" s="62"/>
      <c r="J54" s="62"/>
      <c r="O54" s="50"/>
    </row>
    <row r="55" spans="5:26" ht="12">
      <c r="E55" s="42">
        <v>2015</v>
      </c>
      <c r="I55" s="42">
        <v>2015</v>
      </c>
      <c r="N55" s="42">
        <v>2015</v>
      </c>
      <c r="O55" s="45"/>
      <c r="P55" s="45"/>
      <c r="R55" s="42">
        <v>2015</v>
      </c>
      <c r="S55" s="45"/>
      <c r="T55" s="45"/>
      <c r="U55" s="45"/>
      <c r="Z55" s="50"/>
    </row>
    <row r="56" spans="3:26" ht="12">
      <c r="C56" s="50"/>
      <c r="D56" s="56" t="s">
        <v>49</v>
      </c>
      <c r="E56" s="44"/>
      <c r="H56" s="42" t="s">
        <v>49</v>
      </c>
      <c r="M56" s="42" t="s">
        <v>49</v>
      </c>
      <c r="O56" s="45"/>
      <c r="P56" s="45"/>
      <c r="Q56" s="50"/>
      <c r="R56" s="56" t="s">
        <v>49</v>
      </c>
      <c r="S56" s="45"/>
      <c r="T56" s="45"/>
      <c r="U56" s="45"/>
      <c r="Z56" s="50"/>
    </row>
    <row r="57" spans="3:26" ht="12">
      <c r="C57" s="50" t="s">
        <v>52</v>
      </c>
      <c r="D57" s="45">
        <v>344.3</v>
      </c>
      <c r="E57" s="45">
        <v>1321.56</v>
      </c>
      <c r="F57" s="42">
        <v>344.3</v>
      </c>
      <c r="G57" s="42" t="s">
        <v>52</v>
      </c>
      <c r="H57" s="42">
        <v>344.3</v>
      </c>
      <c r="L57" s="42" t="s">
        <v>52</v>
      </c>
      <c r="M57" s="42">
        <v>344.3</v>
      </c>
      <c r="N57" s="42">
        <v>1321.56</v>
      </c>
      <c r="O57" s="45"/>
      <c r="P57" s="45"/>
      <c r="Q57" s="50"/>
      <c r="R57" s="45"/>
      <c r="S57" s="45"/>
      <c r="T57" s="45"/>
      <c r="U57" s="45"/>
      <c r="Z57" s="50"/>
    </row>
    <row r="58" spans="3:26" ht="12">
      <c r="C58" s="50"/>
      <c r="D58" s="45"/>
      <c r="E58" s="45"/>
      <c r="O58" s="45"/>
      <c r="P58" s="45"/>
      <c r="Q58" s="50"/>
      <c r="R58" s="45"/>
      <c r="S58" s="45"/>
      <c r="T58" s="45"/>
      <c r="U58" s="45"/>
      <c r="Z58" s="50"/>
    </row>
    <row r="59" spans="3:26" ht="24">
      <c r="C59" s="149" t="s">
        <v>16</v>
      </c>
      <c r="D59" s="45">
        <f>+(E59*F57)/E57</f>
        <v>200.93988475740792</v>
      </c>
      <c r="E59" s="45">
        <v>771.287</v>
      </c>
      <c r="G59" s="58" t="s">
        <v>16</v>
      </c>
      <c r="H59" s="58">
        <v>200.93988475740792</v>
      </c>
      <c r="I59" s="58"/>
      <c r="J59" s="45"/>
      <c r="L59" s="58" t="s">
        <v>16</v>
      </c>
      <c r="M59" s="58">
        <v>200.93988475740792</v>
      </c>
      <c r="N59" s="58">
        <v>771.287</v>
      </c>
      <c r="O59" s="45"/>
      <c r="P59" s="45"/>
      <c r="Q59" s="149" t="s">
        <v>16</v>
      </c>
      <c r="R59" s="150">
        <v>771287</v>
      </c>
      <c r="S59" s="45"/>
      <c r="T59" s="45"/>
      <c r="U59" s="45"/>
      <c r="Z59" s="50"/>
    </row>
    <row r="60" spans="3:26" ht="36">
      <c r="C60" s="149" t="s">
        <v>9</v>
      </c>
      <c r="D60" s="45">
        <v>188.175</v>
      </c>
      <c r="E60" s="45">
        <v>188.175</v>
      </c>
      <c r="G60" s="42" t="s">
        <v>9</v>
      </c>
      <c r="H60" s="42">
        <v>188.175</v>
      </c>
      <c r="J60" s="45"/>
      <c r="L60" s="42" t="s">
        <v>9</v>
      </c>
      <c r="M60" s="42">
        <v>188.175</v>
      </c>
      <c r="N60" s="42">
        <v>188.175</v>
      </c>
      <c r="O60" s="45"/>
      <c r="P60" s="45"/>
      <c r="Q60" s="149" t="s">
        <v>392</v>
      </c>
      <c r="R60" s="150">
        <v>188175</v>
      </c>
      <c r="S60" s="45"/>
      <c r="T60" s="45"/>
      <c r="U60" s="45"/>
      <c r="Z60" s="50"/>
    </row>
    <row r="61" spans="3:26" ht="13.5">
      <c r="C61" s="149" t="s">
        <v>10</v>
      </c>
      <c r="D61" s="45">
        <v>114.804</v>
      </c>
      <c r="E61" s="45">
        <v>114.804</v>
      </c>
      <c r="G61" s="42" t="s">
        <v>10</v>
      </c>
      <c r="H61" s="42">
        <v>114.804</v>
      </c>
      <c r="J61" s="45"/>
      <c r="L61" s="42" t="s">
        <v>10</v>
      </c>
      <c r="M61" s="42">
        <v>114.804</v>
      </c>
      <c r="N61" s="42">
        <v>114.804</v>
      </c>
      <c r="O61" s="45"/>
      <c r="P61" s="45"/>
      <c r="Q61" s="149" t="s">
        <v>397</v>
      </c>
      <c r="R61" s="150">
        <v>114804</v>
      </c>
      <c r="S61" s="45"/>
      <c r="T61" s="45"/>
      <c r="U61" s="45"/>
      <c r="Z61" s="50"/>
    </row>
    <row r="62" spans="3:26" ht="13.5">
      <c r="C62" s="149" t="s">
        <v>12</v>
      </c>
      <c r="D62" s="45">
        <v>22.107</v>
      </c>
      <c r="E62" s="45">
        <v>22.107</v>
      </c>
      <c r="G62" s="42" t="s">
        <v>12</v>
      </c>
      <c r="H62" s="42">
        <v>22.107</v>
      </c>
      <c r="I62" s="42">
        <v>22.107</v>
      </c>
      <c r="J62" s="45"/>
      <c r="L62" s="42" t="s">
        <v>12</v>
      </c>
      <c r="O62" s="45"/>
      <c r="P62" s="45"/>
      <c r="Q62" s="149" t="s">
        <v>398</v>
      </c>
      <c r="R62" s="150">
        <v>22107</v>
      </c>
      <c r="S62" s="45"/>
      <c r="T62" s="45"/>
      <c r="U62" s="45"/>
      <c r="Z62" s="50"/>
    </row>
    <row r="63" spans="3:26" ht="12">
      <c r="C63" s="149" t="s">
        <v>13</v>
      </c>
      <c r="D63" s="45">
        <v>15.745</v>
      </c>
      <c r="E63" s="45">
        <v>15.745</v>
      </c>
      <c r="G63" s="42" t="s">
        <v>13</v>
      </c>
      <c r="H63" s="42">
        <v>15.745</v>
      </c>
      <c r="I63" s="42">
        <v>15.745</v>
      </c>
      <c r="J63" s="45"/>
      <c r="L63" s="42" t="s">
        <v>13</v>
      </c>
      <c r="O63" s="45"/>
      <c r="P63" s="45"/>
      <c r="Q63" s="149" t="s">
        <v>13</v>
      </c>
      <c r="R63" s="150">
        <v>15745</v>
      </c>
      <c r="S63" s="45"/>
      <c r="T63" s="45"/>
      <c r="U63" s="45"/>
      <c r="Z63" s="50"/>
    </row>
    <row r="64" spans="3:26" ht="12">
      <c r="C64" s="149" t="s">
        <v>6</v>
      </c>
      <c r="D64" s="45">
        <v>11.216</v>
      </c>
      <c r="E64" s="45">
        <v>11.216</v>
      </c>
      <c r="G64" s="42" t="s">
        <v>6</v>
      </c>
      <c r="H64" s="42">
        <v>11.216</v>
      </c>
      <c r="I64" s="42">
        <v>11.216</v>
      </c>
      <c r="J64" s="45"/>
      <c r="L64" s="42" t="s">
        <v>6</v>
      </c>
      <c r="O64" s="45"/>
      <c r="P64" s="45"/>
      <c r="Q64" s="149" t="s">
        <v>6</v>
      </c>
      <c r="R64" s="150">
        <v>11216</v>
      </c>
      <c r="S64" s="45"/>
      <c r="T64" s="45"/>
      <c r="U64" s="45"/>
      <c r="Z64" s="50"/>
    </row>
    <row r="65" spans="3:26" ht="13.5">
      <c r="C65" s="149" t="s">
        <v>3</v>
      </c>
      <c r="D65" s="45">
        <v>9.296</v>
      </c>
      <c r="E65" s="45">
        <v>9.296</v>
      </c>
      <c r="G65" s="42" t="s">
        <v>3</v>
      </c>
      <c r="H65" s="42">
        <v>9.296</v>
      </c>
      <c r="I65" s="42">
        <v>9.296</v>
      </c>
      <c r="J65" s="45"/>
      <c r="L65" s="42" t="s">
        <v>3</v>
      </c>
      <c r="O65" s="45"/>
      <c r="P65" s="45"/>
      <c r="Q65" s="149" t="s">
        <v>399</v>
      </c>
      <c r="R65" s="150">
        <v>9296</v>
      </c>
      <c r="S65" s="45"/>
      <c r="T65" s="45"/>
      <c r="U65" s="45"/>
      <c r="Z65" s="50"/>
    </row>
    <row r="66" spans="3:26" ht="12">
      <c r="C66" s="149" t="s">
        <v>5</v>
      </c>
      <c r="D66" s="45">
        <v>6.945</v>
      </c>
      <c r="E66" s="45">
        <v>6.945</v>
      </c>
      <c r="G66" s="42" t="s">
        <v>5</v>
      </c>
      <c r="H66" s="42">
        <v>6.945</v>
      </c>
      <c r="I66" s="42">
        <v>6.945</v>
      </c>
      <c r="J66" s="45"/>
      <c r="L66" s="42" t="s">
        <v>5</v>
      </c>
      <c r="O66" s="45"/>
      <c r="P66" s="45"/>
      <c r="Q66" s="149" t="s">
        <v>5</v>
      </c>
      <c r="R66" s="150">
        <v>6945</v>
      </c>
      <c r="S66" s="45"/>
      <c r="T66" s="45"/>
      <c r="U66" s="45"/>
      <c r="Z66" s="50"/>
    </row>
    <row r="67" spans="3:26" ht="12">
      <c r="C67" s="149" t="s">
        <v>4</v>
      </c>
      <c r="D67" s="45">
        <v>5.074</v>
      </c>
      <c r="E67" s="45">
        <v>5.074</v>
      </c>
      <c r="G67" s="42" t="s">
        <v>4</v>
      </c>
      <c r="H67" s="42">
        <v>5.074</v>
      </c>
      <c r="I67" s="42">
        <v>5.074</v>
      </c>
      <c r="J67" s="45"/>
      <c r="L67" s="42" t="s">
        <v>4</v>
      </c>
      <c r="O67" s="45"/>
      <c r="P67" s="45"/>
      <c r="Q67" s="149" t="s">
        <v>4</v>
      </c>
      <c r="R67" s="150">
        <v>5074</v>
      </c>
      <c r="S67" s="45"/>
      <c r="T67" s="45"/>
      <c r="U67" s="45"/>
      <c r="Z67" s="50"/>
    </row>
    <row r="68" spans="3:26" ht="24">
      <c r="C68" s="149" t="s">
        <v>17</v>
      </c>
      <c r="D68" s="45">
        <v>3.489</v>
      </c>
      <c r="E68" s="45">
        <v>3.489</v>
      </c>
      <c r="G68" s="42" t="s">
        <v>17</v>
      </c>
      <c r="H68" s="42">
        <v>3.489</v>
      </c>
      <c r="I68" s="42">
        <v>3.489</v>
      </c>
      <c r="J68" s="45"/>
      <c r="L68" s="42" t="s">
        <v>17</v>
      </c>
      <c r="O68" s="45"/>
      <c r="P68" s="45"/>
      <c r="Q68" s="149" t="s">
        <v>391</v>
      </c>
      <c r="R68" s="150">
        <v>3489</v>
      </c>
      <c r="S68" s="45"/>
      <c r="T68" s="45"/>
      <c r="U68" s="45"/>
      <c r="Z68" s="50"/>
    </row>
    <row r="69" spans="3:26" ht="24">
      <c r="C69" s="149" t="s">
        <v>8</v>
      </c>
      <c r="D69" s="45">
        <v>3.086</v>
      </c>
      <c r="E69" s="45">
        <v>3.086</v>
      </c>
      <c r="G69" s="42" t="s">
        <v>8</v>
      </c>
      <c r="H69" s="42">
        <v>3.086</v>
      </c>
      <c r="I69" s="42">
        <v>3.086</v>
      </c>
      <c r="J69" s="45"/>
      <c r="L69" s="42" t="s">
        <v>8</v>
      </c>
      <c r="O69" s="45"/>
      <c r="P69" s="45"/>
      <c r="Q69" s="149" t="s">
        <v>141</v>
      </c>
      <c r="R69" s="150">
        <v>3086</v>
      </c>
      <c r="S69" s="45"/>
      <c r="T69" s="45"/>
      <c r="U69" s="45"/>
      <c r="Z69" s="50"/>
    </row>
    <row r="70" spans="3:26" ht="12">
      <c r="C70" s="149" t="s">
        <v>11</v>
      </c>
      <c r="D70" s="45">
        <v>0.861</v>
      </c>
      <c r="E70" s="45">
        <v>0.861</v>
      </c>
      <c r="G70" s="42" t="s">
        <v>11</v>
      </c>
      <c r="H70" s="42">
        <v>0.861</v>
      </c>
      <c r="I70" s="42">
        <v>0.861</v>
      </c>
      <c r="J70" s="45"/>
      <c r="L70" s="42" t="s">
        <v>11</v>
      </c>
      <c r="O70" s="45"/>
      <c r="P70" s="45"/>
      <c r="Q70" s="149" t="s">
        <v>11</v>
      </c>
      <c r="R70" s="150">
        <v>861</v>
      </c>
      <c r="S70" s="45"/>
      <c r="T70" s="45"/>
      <c r="U70" s="45"/>
      <c r="Z70" s="50"/>
    </row>
    <row r="71" spans="3:26" ht="12">
      <c r="C71" s="151" t="s">
        <v>2</v>
      </c>
      <c r="D71" s="45">
        <v>0.467</v>
      </c>
      <c r="E71" s="45">
        <v>0.467</v>
      </c>
      <c r="G71" s="42" t="s">
        <v>2</v>
      </c>
      <c r="H71" s="42">
        <v>0.467</v>
      </c>
      <c r="I71" s="42">
        <v>0.467</v>
      </c>
      <c r="J71" s="45"/>
      <c r="L71" s="42" t="s">
        <v>2</v>
      </c>
      <c r="O71" s="45"/>
      <c r="P71" s="45"/>
      <c r="Q71" s="151" t="s">
        <v>2</v>
      </c>
      <c r="R71" s="150">
        <v>467</v>
      </c>
      <c r="S71" s="45"/>
      <c r="T71" s="45"/>
      <c r="U71" s="45"/>
      <c r="Z71" s="50"/>
    </row>
    <row r="72" spans="3:26" ht="24">
      <c r="C72" s="149" t="s">
        <v>15</v>
      </c>
      <c r="D72" s="45">
        <v>0.1</v>
      </c>
      <c r="E72" s="45">
        <v>0.1</v>
      </c>
      <c r="G72" s="42" t="s">
        <v>15</v>
      </c>
      <c r="H72" s="42">
        <v>0.1</v>
      </c>
      <c r="I72" s="42">
        <v>0.1</v>
      </c>
      <c r="J72" s="45"/>
      <c r="L72" s="42" t="s">
        <v>15</v>
      </c>
      <c r="O72" s="45"/>
      <c r="P72" s="45"/>
      <c r="Q72" s="149" t="s">
        <v>15</v>
      </c>
      <c r="R72" s="150">
        <v>100</v>
      </c>
      <c r="S72" s="45"/>
      <c r="T72" s="45"/>
      <c r="U72" s="45"/>
      <c r="Z72" s="50"/>
    </row>
    <row r="73" spans="4:26" ht="12">
      <c r="D73" s="45"/>
      <c r="E73" s="45"/>
      <c r="J73" s="45"/>
      <c r="O73" s="45"/>
      <c r="P73" s="45"/>
      <c r="Q73" s="149" t="s">
        <v>14</v>
      </c>
      <c r="R73" s="150">
        <v>0</v>
      </c>
      <c r="S73" s="45"/>
      <c r="T73" s="45"/>
      <c r="U73" s="45"/>
      <c r="Z73" s="50"/>
    </row>
    <row r="74" spans="3:26" ht="12">
      <c r="C74" s="149" t="s">
        <v>14</v>
      </c>
      <c r="D74" s="45">
        <v>0</v>
      </c>
      <c r="E74" s="45">
        <v>0</v>
      </c>
      <c r="G74" s="42" t="s">
        <v>14</v>
      </c>
      <c r="H74" s="42">
        <v>0</v>
      </c>
      <c r="I74" s="42">
        <v>0</v>
      </c>
      <c r="L74" s="42" t="s">
        <v>14</v>
      </c>
      <c r="O74" s="45"/>
      <c r="P74" s="45"/>
      <c r="Q74" s="42" t="s">
        <v>393</v>
      </c>
      <c r="R74" s="42">
        <v>2124777</v>
      </c>
      <c r="S74" s="45"/>
      <c r="T74" s="45"/>
      <c r="U74" s="45"/>
      <c r="Z74" s="50"/>
    </row>
    <row r="75" spans="3:10" ht="12">
      <c r="C75" s="48"/>
      <c r="D75" s="48"/>
      <c r="E75" s="63"/>
      <c r="F75" s="63"/>
      <c r="G75" s="63"/>
      <c r="H75" s="62"/>
      <c r="I75" s="62"/>
      <c r="J75" s="62"/>
    </row>
    <row r="76" spans="3:10" ht="12">
      <c r="C76" s="48"/>
      <c r="D76" s="48"/>
      <c r="E76" s="63"/>
      <c r="F76" s="63"/>
      <c r="G76" s="63"/>
      <c r="H76" s="62"/>
      <c r="I76" s="62"/>
      <c r="J76" s="62"/>
    </row>
    <row r="77" spans="3:10" ht="12">
      <c r="C77" s="48"/>
      <c r="D77" s="48"/>
      <c r="E77" s="63"/>
      <c r="F77" s="63"/>
      <c r="G77" s="63"/>
      <c r="H77" s="62"/>
      <c r="I77" s="62"/>
      <c r="J77" s="62"/>
    </row>
    <row r="78" spans="3:10" ht="12">
      <c r="C78" s="48"/>
      <c r="D78" s="48"/>
      <c r="E78" s="63"/>
      <c r="F78" s="63"/>
      <c r="G78" s="63"/>
      <c r="H78" s="62"/>
      <c r="I78" s="62"/>
      <c r="J78" s="62"/>
    </row>
    <row r="79" spans="3:10" ht="12">
      <c r="C79" s="48"/>
      <c r="D79" s="48"/>
      <c r="E79" s="63"/>
      <c r="F79" s="63"/>
      <c r="G79" s="63"/>
      <c r="H79" s="62"/>
      <c r="I79" s="62"/>
      <c r="J79" s="62"/>
    </row>
    <row r="80" spans="3:10" ht="12">
      <c r="C80" s="48"/>
      <c r="D80" s="48"/>
      <c r="E80" s="63"/>
      <c r="F80" s="63"/>
      <c r="G80" s="63"/>
      <c r="H80" s="62"/>
      <c r="I80" s="62"/>
      <c r="J80" s="62"/>
    </row>
    <row r="81" spans="3:10" ht="12">
      <c r="C81" s="48"/>
      <c r="D81" s="48"/>
      <c r="E81" s="63"/>
      <c r="F81" s="63"/>
      <c r="G81" s="63"/>
      <c r="H81" s="62"/>
      <c r="I81" s="62"/>
      <c r="J81" s="62"/>
    </row>
    <row r="82" spans="3:10" ht="12">
      <c r="C82" s="48"/>
      <c r="D82" s="48"/>
      <c r="E82" s="63"/>
      <c r="F82" s="63"/>
      <c r="G82" s="63"/>
      <c r="H82" s="62"/>
      <c r="I82" s="62"/>
      <c r="J82" s="62"/>
    </row>
    <row r="83" spans="3:10" ht="12">
      <c r="C83" s="48"/>
      <c r="D83" s="48"/>
      <c r="E83" s="63"/>
      <c r="F83" s="63"/>
      <c r="G83" s="63"/>
      <c r="H83" s="62"/>
      <c r="I83" s="62"/>
      <c r="J83" s="62"/>
    </row>
    <row r="84" spans="3:10" ht="12">
      <c r="C84" s="48"/>
      <c r="D84" s="48"/>
      <c r="E84" s="63"/>
      <c r="F84" s="63"/>
      <c r="G84" s="63"/>
      <c r="H84" s="62"/>
      <c r="I84" s="62"/>
      <c r="J84" s="62"/>
    </row>
    <row r="87" spans="3:10" ht="12">
      <c r="C87" s="48"/>
      <c r="D87" s="48"/>
      <c r="E87" s="63"/>
      <c r="F87" s="63"/>
      <c r="G87" s="63"/>
      <c r="H87" s="62"/>
      <c r="I87" s="62"/>
      <c r="J87" s="62"/>
    </row>
    <row r="88" spans="3:10" ht="12">
      <c r="C88" s="48"/>
      <c r="D88" s="48"/>
      <c r="E88" s="63"/>
      <c r="F88" s="63"/>
      <c r="G88" s="63"/>
      <c r="H88" s="62"/>
      <c r="I88" s="62"/>
      <c r="J88" s="62"/>
    </row>
    <row r="89" spans="3:10" ht="12">
      <c r="C89" s="48"/>
      <c r="D89" s="48"/>
      <c r="E89" s="63"/>
      <c r="F89" s="63"/>
      <c r="G89" s="63"/>
      <c r="H89" s="62"/>
      <c r="I89" s="62"/>
      <c r="J89" s="62"/>
    </row>
    <row r="90" spans="3:10" ht="12">
      <c r="C90" s="48"/>
      <c r="D90" s="48"/>
      <c r="E90" s="63"/>
      <c r="F90" s="63"/>
      <c r="G90" s="63"/>
      <c r="H90" s="62"/>
      <c r="I90" s="62"/>
      <c r="J90" s="62"/>
    </row>
    <row r="91" spans="1:10" ht="12">
      <c r="A91" s="3" t="s">
        <v>286</v>
      </c>
      <c r="C91" s="48"/>
      <c r="D91" s="48"/>
      <c r="E91" s="63"/>
      <c r="F91" s="63"/>
      <c r="G91" s="63"/>
      <c r="H91" s="62"/>
      <c r="I91" s="62"/>
      <c r="J91" s="62"/>
    </row>
    <row r="92" spans="1:10" ht="12">
      <c r="A92" s="42" t="s">
        <v>320</v>
      </c>
      <c r="C92" s="48"/>
      <c r="D92" s="48"/>
      <c r="E92" s="63"/>
      <c r="F92" s="63"/>
      <c r="G92" s="63"/>
      <c r="H92" s="62"/>
      <c r="I92" s="62"/>
      <c r="J92" s="62"/>
    </row>
    <row r="93" spans="1:10" ht="12">
      <c r="A93" s="124" t="s">
        <v>307</v>
      </c>
      <c r="B93" s="125"/>
      <c r="C93" s="125"/>
      <c r="D93" s="125"/>
      <c r="E93" s="125"/>
      <c r="F93" s="125"/>
      <c r="G93" s="125"/>
      <c r="H93" s="125"/>
      <c r="I93" s="125"/>
      <c r="J93" s="62"/>
    </row>
    <row r="94" spans="3:7" ht="12">
      <c r="C94" s="48"/>
      <c r="D94" s="48"/>
      <c r="E94" s="48"/>
      <c r="F94" s="48"/>
      <c r="G94" s="48"/>
    </row>
    <row r="95" spans="1:9" ht="12">
      <c r="A95" s="124" t="s">
        <v>55</v>
      </c>
      <c r="B95" s="127">
        <v>42431.28509259259</v>
      </c>
      <c r="C95" s="125"/>
      <c r="D95" s="125"/>
      <c r="E95" s="125"/>
      <c r="F95" s="125"/>
      <c r="G95" s="125"/>
      <c r="H95" s="125"/>
      <c r="I95" s="125"/>
    </row>
    <row r="96" spans="1:9" ht="12">
      <c r="A96" s="124" t="s">
        <v>56</v>
      </c>
      <c r="B96" s="127">
        <v>42436.62090203704</v>
      </c>
      <c r="C96" s="125"/>
      <c r="D96" s="125"/>
      <c r="E96" s="125"/>
      <c r="F96" s="125"/>
      <c r="G96" s="125"/>
      <c r="H96" s="125"/>
      <c r="I96" s="125"/>
    </row>
    <row r="97" spans="1:9" ht="12">
      <c r="A97" s="124" t="s">
        <v>57</v>
      </c>
      <c r="B97" s="124" t="s">
        <v>58</v>
      </c>
      <c r="C97" s="125"/>
      <c r="D97" s="125"/>
      <c r="E97" s="125"/>
      <c r="F97" s="125"/>
      <c r="G97" s="125"/>
      <c r="H97" s="125"/>
      <c r="I97" s="125"/>
    </row>
    <row r="98" spans="3:7" ht="12">
      <c r="C98" s="48"/>
      <c r="D98" s="48"/>
      <c r="E98" s="48"/>
      <c r="F98" s="48"/>
      <c r="G98" s="48"/>
    </row>
    <row r="99" spans="1:9" ht="12">
      <c r="A99" s="124" t="s">
        <v>308</v>
      </c>
      <c r="B99" s="124" t="s">
        <v>309</v>
      </c>
      <c r="C99" s="125"/>
      <c r="D99" s="125"/>
      <c r="E99" s="125"/>
      <c r="F99" s="125"/>
      <c r="G99" s="125"/>
      <c r="H99" s="125"/>
      <c r="I99" s="125"/>
    </row>
    <row r="100" spans="1:9" ht="12">
      <c r="A100" s="124" t="s">
        <v>137</v>
      </c>
      <c r="B100" s="124" t="s">
        <v>138</v>
      </c>
      <c r="C100" s="125"/>
      <c r="D100" s="125"/>
      <c r="E100" s="125"/>
      <c r="F100" s="125"/>
      <c r="G100" s="125"/>
      <c r="H100" s="125"/>
      <c r="I100" s="125"/>
    </row>
    <row r="101" spans="1:9" ht="12">
      <c r="A101" s="124" t="s">
        <v>287</v>
      </c>
      <c r="B101" s="124" t="s">
        <v>138</v>
      </c>
      <c r="C101" s="125"/>
      <c r="D101" s="125"/>
      <c r="E101" s="125"/>
      <c r="F101" s="125"/>
      <c r="G101" s="125"/>
      <c r="H101" s="125"/>
      <c r="I101" s="125"/>
    </row>
    <row r="102" spans="1:9" ht="12">
      <c r="A102" s="124" t="s">
        <v>310</v>
      </c>
      <c r="B102" s="124" t="s">
        <v>311</v>
      </c>
      <c r="C102" s="125"/>
      <c r="D102" s="125"/>
      <c r="E102" s="125"/>
      <c r="F102" s="125"/>
      <c r="G102" s="125"/>
      <c r="H102" s="125"/>
      <c r="I102" s="125"/>
    </row>
    <row r="103" spans="1:9" ht="12">
      <c r="A103" s="124" t="s">
        <v>131</v>
      </c>
      <c r="B103" s="124" t="s">
        <v>312</v>
      </c>
      <c r="C103" s="125"/>
      <c r="D103" s="125"/>
      <c r="E103" s="125"/>
      <c r="F103" s="125"/>
      <c r="G103" s="125"/>
      <c r="H103" s="125"/>
      <c r="I103" s="125"/>
    </row>
    <row r="104" spans="3:7" ht="12">
      <c r="C104" s="48"/>
      <c r="D104" s="48"/>
      <c r="E104" s="48"/>
      <c r="F104" s="48"/>
      <c r="G104" s="48"/>
    </row>
    <row r="105" spans="1:9" ht="12">
      <c r="A105" s="128" t="s">
        <v>60</v>
      </c>
      <c r="B105" s="128" t="s">
        <v>298</v>
      </c>
      <c r="C105" s="128" t="s">
        <v>299</v>
      </c>
      <c r="D105" s="128" t="s">
        <v>300</v>
      </c>
      <c r="E105" s="128" t="s">
        <v>301</v>
      </c>
      <c r="F105" s="128" t="s">
        <v>302</v>
      </c>
      <c r="G105" s="128" t="s">
        <v>135</v>
      </c>
      <c r="H105" s="128" t="s">
        <v>63</v>
      </c>
      <c r="I105" s="128" t="s">
        <v>64</v>
      </c>
    </row>
    <row r="106" spans="1:9" ht="12">
      <c r="A106" s="128" t="s">
        <v>65</v>
      </c>
      <c r="B106" s="126">
        <v>225150</v>
      </c>
      <c r="C106" s="126">
        <v>263835</v>
      </c>
      <c r="D106" s="126">
        <v>259400</v>
      </c>
      <c r="E106" s="126">
        <v>309040</v>
      </c>
      <c r="F106" s="126">
        <v>335290</v>
      </c>
      <c r="G106" s="126">
        <v>431090</v>
      </c>
      <c r="H106" s="126">
        <v>626960</v>
      </c>
      <c r="I106" s="126">
        <v>1321560</v>
      </c>
    </row>
    <row r="107" spans="1:9" ht="12">
      <c r="A107" s="128" t="s">
        <v>69</v>
      </c>
      <c r="B107" s="126">
        <v>15165</v>
      </c>
      <c r="C107" s="126">
        <v>21615</v>
      </c>
      <c r="D107" s="126">
        <v>26080</v>
      </c>
      <c r="E107" s="126">
        <v>31910</v>
      </c>
      <c r="F107" s="126">
        <v>28075</v>
      </c>
      <c r="G107" s="126">
        <v>21030</v>
      </c>
      <c r="H107" s="126">
        <v>22710</v>
      </c>
      <c r="I107" s="126">
        <v>44660</v>
      </c>
    </row>
    <row r="108" spans="1:9" ht="12">
      <c r="A108" s="128" t="s">
        <v>70</v>
      </c>
      <c r="B108" s="126">
        <v>745</v>
      </c>
      <c r="C108" s="126">
        <v>855</v>
      </c>
      <c r="D108" s="126">
        <v>1025</v>
      </c>
      <c r="E108" s="126">
        <v>890</v>
      </c>
      <c r="F108" s="126">
        <v>1385</v>
      </c>
      <c r="G108" s="126">
        <v>7145</v>
      </c>
      <c r="H108" s="126">
        <v>11080</v>
      </c>
      <c r="I108" s="126">
        <v>20365</v>
      </c>
    </row>
    <row r="109" spans="1:9" ht="12">
      <c r="A109" s="128" t="s">
        <v>71</v>
      </c>
      <c r="B109" s="126">
        <v>1645</v>
      </c>
      <c r="C109" s="126">
        <v>1235</v>
      </c>
      <c r="D109" s="126">
        <v>775</v>
      </c>
      <c r="E109" s="126">
        <v>750</v>
      </c>
      <c r="F109" s="126">
        <v>740</v>
      </c>
      <c r="G109" s="126">
        <v>695</v>
      </c>
      <c r="H109" s="126">
        <v>1145</v>
      </c>
      <c r="I109" s="126">
        <v>1515</v>
      </c>
    </row>
    <row r="110" spans="1:9" ht="12">
      <c r="A110" s="128" t="s">
        <v>72</v>
      </c>
      <c r="B110" s="126">
        <v>2350</v>
      </c>
      <c r="C110" s="126">
        <v>3720</v>
      </c>
      <c r="D110" s="126">
        <v>5065</v>
      </c>
      <c r="E110" s="126">
        <v>3945</v>
      </c>
      <c r="F110" s="126">
        <v>6045</v>
      </c>
      <c r="G110" s="126">
        <v>7170</v>
      </c>
      <c r="H110" s="126">
        <v>14680</v>
      </c>
      <c r="I110" s="126">
        <v>20935</v>
      </c>
    </row>
    <row r="111" spans="1:9" ht="12">
      <c r="A111" s="128" t="s">
        <v>73</v>
      </c>
      <c r="B111" s="126">
        <v>26845</v>
      </c>
      <c r="C111" s="126">
        <v>32910</v>
      </c>
      <c r="D111" s="126">
        <v>48475</v>
      </c>
      <c r="E111" s="126">
        <v>53235</v>
      </c>
      <c r="F111" s="126">
        <v>77485</v>
      </c>
      <c r="G111" s="126">
        <v>126705</v>
      </c>
      <c r="H111" s="126">
        <v>202645</v>
      </c>
      <c r="I111" s="126">
        <v>476510</v>
      </c>
    </row>
    <row r="112" spans="1:9" ht="12">
      <c r="A112" s="128" t="s">
        <v>74</v>
      </c>
      <c r="B112" s="126">
        <v>15</v>
      </c>
      <c r="C112" s="126">
        <v>40</v>
      </c>
      <c r="D112" s="126">
        <v>35</v>
      </c>
      <c r="E112" s="126">
        <v>65</v>
      </c>
      <c r="F112" s="126">
        <v>75</v>
      </c>
      <c r="G112" s="126">
        <v>95</v>
      </c>
      <c r="H112" s="126">
        <v>155</v>
      </c>
      <c r="I112" s="126">
        <v>230</v>
      </c>
    </row>
    <row r="113" spans="1:9" ht="12">
      <c r="A113" s="128" t="s">
        <v>75</v>
      </c>
      <c r="B113" s="126">
        <v>3855</v>
      </c>
      <c r="C113" s="126">
        <v>2680</v>
      </c>
      <c r="D113" s="126">
        <v>1935</v>
      </c>
      <c r="E113" s="126">
        <v>1290</v>
      </c>
      <c r="F113" s="126">
        <v>955</v>
      </c>
      <c r="G113" s="126">
        <v>945</v>
      </c>
      <c r="H113" s="126">
        <v>1450</v>
      </c>
      <c r="I113" s="126">
        <v>3275</v>
      </c>
    </row>
    <row r="114" spans="1:9" ht="12">
      <c r="A114" s="128" t="s">
        <v>76</v>
      </c>
      <c r="B114" s="126">
        <v>19885</v>
      </c>
      <c r="C114" s="126">
        <v>15925</v>
      </c>
      <c r="D114" s="126">
        <v>10275</v>
      </c>
      <c r="E114" s="126">
        <v>9310</v>
      </c>
      <c r="F114" s="126">
        <v>9575</v>
      </c>
      <c r="G114" s="126">
        <v>8225</v>
      </c>
      <c r="H114" s="126">
        <v>9430</v>
      </c>
      <c r="I114" s="126">
        <v>13205</v>
      </c>
    </row>
    <row r="115" spans="1:9" ht="12">
      <c r="A115" s="128" t="s">
        <v>77</v>
      </c>
      <c r="B115" s="126">
        <v>4515</v>
      </c>
      <c r="C115" s="126">
        <v>3005</v>
      </c>
      <c r="D115" s="126">
        <v>2740</v>
      </c>
      <c r="E115" s="126">
        <v>3420</v>
      </c>
      <c r="F115" s="126">
        <v>2565</v>
      </c>
      <c r="G115" s="126">
        <v>4485</v>
      </c>
      <c r="H115" s="126">
        <v>5615</v>
      </c>
      <c r="I115" s="126">
        <v>14780</v>
      </c>
    </row>
    <row r="116" spans="1:9" ht="12">
      <c r="A116" s="128" t="s">
        <v>78</v>
      </c>
      <c r="B116" s="126">
        <v>41840</v>
      </c>
      <c r="C116" s="126">
        <v>47620</v>
      </c>
      <c r="D116" s="126">
        <v>52725</v>
      </c>
      <c r="E116" s="126">
        <v>57330</v>
      </c>
      <c r="F116" s="126">
        <v>61440</v>
      </c>
      <c r="G116" s="126">
        <v>66265</v>
      </c>
      <c r="H116" s="126">
        <v>64310</v>
      </c>
      <c r="I116" s="126">
        <v>75750</v>
      </c>
    </row>
    <row r="117" spans="1:9" ht="12">
      <c r="A117" s="128" t="s">
        <v>79</v>
      </c>
      <c r="B117" s="129" t="s">
        <v>43</v>
      </c>
      <c r="C117" s="129" t="s">
        <v>43</v>
      </c>
      <c r="D117" s="129" t="s">
        <v>43</v>
      </c>
      <c r="E117" s="129" t="s">
        <v>43</v>
      </c>
      <c r="F117" s="129" t="s">
        <v>43</v>
      </c>
      <c r="G117" s="126">
        <v>1075</v>
      </c>
      <c r="H117" s="126">
        <v>450</v>
      </c>
      <c r="I117" s="126">
        <v>210</v>
      </c>
    </row>
    <row r="118" spans="1:9" ht="12">
      <c r="A118" s="128" t="s">
        <v>80</v>
      </c>
      <c r="B118" s="126">
        <v>30140</v>
      </c>
      <c r="C118" s="126">
        <v>17640</v>
      </c>
      <c r="D118" s="126">
        <v>10000</v>
      </c>
      <c r="E118" s="126">
        <v>40315</v>
      </c>
      <c r="F118" s="126">
        <v>17335</v>
      </c>
      <c r="G118" s="126">
        <v>26620</v>
      </c>
      <c r="H118" s="126">
        <v>64625</v>
      </c>
      <c r="I118" s="126">
        <v>84085</v>
      </c>
    </row>
    <row r="119" spans="1:9" ht="12">
      <c r="A119" s="128" t="s">
        <v>81</v>
      </c>
      <c r="B119" s="126">
        <v>3920</v>
      </c>
      <c r="C119" s="126">
        <v>3200</v>
      </c>
      <c r="D119" s="126">
        <v>2875</v>
      </c>
      <c r="E119" s="126">
        <v>1770</v>
      </c>
      <c r="F119" s="126">
        <v>1635</v>
      </c>
      <c r="G119" s="126">
        <v>1255</v>
      </c>
      <c r="H119" s="126">
        <v>1745</v>
      </c>
      <c r="I119" s="126">
        <v>2265</v>
      </c>
    </row>
    <row r="120" spans="1:9" ht="12">
      <c r="A120" s="128" t="s">
        <v>82</v>
      </c>
      <c r="B120" s="126">
        <v>55</v>
      </c>
      <c r="C120" s="126">
        <v>60</v>
      </c>
      <c r="D120" s="126">
        <v>65</v>
      </c>
      <c r="E120" s="126">
        <v>340</v>
      </c>
      <c r="F120" s="126">
        <v>205</v>
      </c>
      <c r="G120" s="126">
        <v>195</v>
      </c>
      <c r="H120" s="126">
        <v>375</v>
      </c>
      <c r="I120" s="126">
        <v>330</v>
      </c>
    </row>
    <row r="121" spans="1:9" ht="12">
      <c r="A121" s="128" t="s">
        <v>83</v>
      </c>
      <c r="B121" s="126">
        <v>520</v>
      </c>
      <c r="C121" s="126">
        <v>450</v>
      </c>
      <c r="D121" s="126">
        <v>495</v>
      </c>
      <c r="E121" s="126">
        <v>525</v>
      </c>
      <c r="F121" s="126">
        <v>645</v>
      </c>
      <c r="G121" s="126">
        <v>400</v>
      </c>
      <c r="H121" s="126">
        <v>440</v>
      </c>
      <c r="I121" s="126">
        <v>315</v>
      </c>
    </row>
    <row r="122" spans="1:9" ht="12">
      <c r="A122" s="128" t="s">
        <v>84</v>
      </c>
      <c r="B122" s="126">
        <v>455</v>
      </c>
      <c r="C122" s="126">
        <v>480</v>
      </c>
      <c r="D122" s="126">
        <v>780</v>
      </c>
      <c r="E122" s="126">
        <v>2150</v>
      </c>
      <c r="F122" s="126">
        <v>2050</v>
      </c>
      <c r="G122" s="126">
        <v>1070</v>
      </c>
      <c r="H122" s="126">
        <v>1150</v>
      </c>
      <c r="I122" s="126">
        <v>2505</v>
      </c>
    </row>
    <row r="123" spans="1:9" ht="12">
      <c r="A123" s="128" t="s">
        <v>85</v>
      </c>
      <c r="B123" s="126">
        <v>3175</v>
      </c>
      <c r="C123" s="126">
        <v>4665</v>
      </c>
      <c r="D123" s="126">
        <v>2095</v>
      </c>
      <c r="E123" s="126">
        <v>1690</v>
      </c>
      <c r="F123" s="126">
        <v>2155</v>
      </c>
      <c r="G123" s="126">
        <v>18895</v>
      </c>
      <c r="H123" s="126">
        <v>42775</v>
      </c>
      <c r="I123" s="126">
        <v>177135</v>
      </c>
    </row>
    <row r="124" spans="1:9" ht="12">
      <c r="A124" s="128" t="s">
        <v>86</v>
      </c>
      <c r="B124" s="126">
        <v>2605</v>
      </c>
      <c r="C124" s="126">
        <v>2385</v>
      </c>
      <c r="D124" s="126">
        <v>175</v>
      </c>
      <c r="E124" s="126">
        <v>1890</v>
      </c>
      <c r="F124" s="126">
        <v>2080</v>
      </c>
      <c r="G124" s="126">
        <v>2245</v>
      </c>
      <c r="H124" s="126">
        <v>1350</v>
      </c>
      <c r="I124" s="126">
        <v>1845</v>
      </c>
    </row>
    <row r="125" spans="1:9" ht="12">
      <c r="A125" s="128" t="s">
        <v>87</v>
      </c>
      <c r="B125" s="126">
        <v>15250</v>
      </c>
      <c r="C125" s="126">
        <v>16135</v>
      </c>
      <c r="D125" s="126">
        <v>15100</v>
      </c>
      <c r="E125" s="126">
        <v>14590</v>
      </c>
      <c r="F125" s="126">
        <v>13095</v>
      </c>
      <c r="G125" s="126">
        <v>13060</v>
      </c>
      <c r="H125" s="126">
        <v>24495</v>
      </c>
      <c r="I125" s="126">
        <v>44970</v>
      </c>
    </row>
    <row r="126" spans="1:9" ht="12">
      <c r="A126" s="128" t="s">
        <v>88</v>
      </c>
      <c r="B126" s="126">
        <v>12715</v>
      </c>
      <c r="C126" s="126">
        <v>15780</v>
      </c>
      <c r="D126" s="126">
        <v>11045</v>
      </c>
      <c r="E126" s="126">
        <v>14420</v>
      </c>
      <c r="F126" s="126">
        <v>17415</v>
      </c>
      <c r="G126" s="126">
        <v>17500</v>
      </c>
      <c r="H126" s="126">
        <v>28035</v>
      </c>
      <c r="I126" s="126">
        <v>88160</v>
      </c>
    </row>
    <row r="127" spans="1:9" ht="12">
      <c r="A127" s="128" t="s">
        <v>89</v>
      </c>
      <c r="B127" s="126">
        <v>8515</v>
      </c>
      <c r="C127" s="126">
        <v>10590</v>
      </c>
      <c r="D127" s="126">
        <v>6540</v>
      </c>
      <c r="E127" s="126">
        <v>6885</v>
      </c>
      <c r="F127" s="126">
        <v>10750</v>
      </c>
      <c r="G127" s="126">
        <v>15240</v>
      </c>
      <c r="H127" s="126">
        <v>8020</v>
      </c>
      <c r="I127" s="126">
        <v>12190</v>
      </c>
    </row>
    <row r="128" spans="1:9" ht="12">
      <c r="A128" s="128" t="s">
        <v>90</v>
      </c>
      <c r="B128" s="126">
        <v>160</v>
      </c>
      <c r="C128" s="126">
        <v>140</v>
      </c>
      <c r="D128" s="126">
        <v>155</v>
      </c>
      <c r="E128" s="126">
        <v>275</v>
      </c>
      <c r="F128" s="126">
        <v>295</v>
      </c>
      <c r="G128" s="126">
        <v>500</v>
      </c>
      <c r="H128" s="126">
        <v>440</v>
      </c>
      <c r="I128" s="126">
        <v>850</v>
      </c>
    </row>
    <row r="129" spans="1:9" ht="12">
      <c r="A129" s="128" t="s">
        <v>91</v>
      </c>
      <c r="B129" s="126">
        <v>1175</v>
      </c>
      <c r="C129" s="126">
        <v>960</v>
      </c>
      <c r="D129" s="126">
        <v>885</v>
      </c>
      <c r="E129" s="126">
        <v>1720</v>
      </c>
      <c r="F129" s="126">
        <v>2510</v>
      </c>
      <c r="G129" s="126">
        <v>1495</v>
      </c>
      <c r="H129" s="126">
        <v>1545</v>
      </c>
      <c r="I129" s="126">
        <v>1260</v>
      </c>
    </row>
    <row r="130" spans="1:9" ht="12">
      <c r="A130" s="128" t="s">
        <v>92</v>
      </c>
      <c r="B130" s="126">
        <v>255</v>
      </c>
      <c r="C130" s="126">
        <v>190</v>
      </c>
      <c r="D130" s="126">
        <v>240</v>
      </c>
      <c r="E130" s="126">
        <v>355</v>
      </c>
      <c r="F130" s="126">
        <v>295</v>
      </c>
      <c r="G130" s="126">
        <v>270</v>
      </c>
      <c r="H130" s="126">
        <v>385</v>
      </c>
      <c r="I130" s="126">
        <v>275</v>
      </c>
    </row>
    <row r="131" spans="1:9" ht="12">
      <c r="A131" s="128" t="s">
        <v>93</v>
      </c>
      <c r="B131" s="126">
        <v>895</v>
      </c>
      <c r="C131" s="126">
        <v>805</v>
      </c>
      <c r="D131" s="126">
        <v>540</v>
      </c>
      <c r="E131" s="126">
        <v>490</v>
      </c>
      <c r="F131" s="126">
        <v>730</v>
      </c>
      <c r="G131" s="126">
        <v>440</v>
      </c>
      <c r="H131" s="126">
        <v>330</v>
      </c>
      <c r="I131" s="126">
        <v>330</v>
      </c>
    </row>
    <row r="132" spans="1:9" ht="12">
      <c r="A132" s="128" t="s">
        <v>94</v>
      </c>
      <c r="B132" s="126">
        <v>3670</v>
      </c>
      <c r="C132" s="126">
        <v>4910</v>
      </c>
      <c r="D132" s="126">
        <v>3085</v>
      </c>
      <c r="E132" s="126">
        <v>2915</v>
      </c>
      <c r="F132" s="126">
        <v>3095</v>
      </c>
      <c r="G132" s="126">
        <v>3210</v>
      </c>
      <c r="H132" s="126">
        <v>3620</v>
      </c>
      <c r="I132" s="126">
        <v>32345</v>
      </c>
    </row>
    <row r="133" spans="1:9" ht="12">
      <c r="A133" s="128" t="s">
        <v>95</v>
      </c>
      <c r="B133" s="126">
        <v>24785</v>
      </c>
      <c r="C133" s="126">
        <v>24175</v>
      </c>
      <c r="D133" s="126">
        <v>31850</v>
      </c>
      <c r="E133" s="126">
        <v>29650</v>
      </c>
      <c r="F133" s="126">
        <v>43855</v>
      </c>
      <c r="G133" s="126">
        <v>54270</v>
      </c>
      <c r="H133" s="126">
        <v>81180</v>
      </c>
      <c r="I133" s="126">
        <v>162450</v>
      </c>
    </row>
    <row r="134" spans="1:9" ht="12">
      <c r="A134" s="128" t="s">
        <v>96</v>
      </c>
      <c r="B134" s="129" t="s">
        <v>43</v>
      </c>
      <c r="C134" s="126">
        <v>31665</v>
      </c>
      <c r="D134" s="126">
        <v>24335</v>
      </c>
      <c r="E134" s="126">
        <v>26915</v>
      </c>
      <c r="F134" s="126">
        <v>28800</v>
      </c>
      <c r="G134" s="126">
        <v>30585</v>
      </c>
      <c r="H134" s="126">
        <v>32785</v>
      </c>
      <c r="I134" s="126">
        <v>38800</v>
      </c>
    </row>
    <row r="135" spans="1:9" ht="12">
      <c r="A135" s="128" t="s">
        <v>313</v>
      </c>
      <c r="B135" s="126">
        <v>70</v>
      </c>
      <c r="C135" s="126">
        <v>35</v>
      </c>
      <c r="D135" s="126">
        <v>40</v>
      </c>
      <c r="E135" s="126">
        <v>75</v>
      </c>
      <c r="F135" s="126">
        <v>115</v>
      </c>
      <c r="G135" s="126">
        <v>125</v>
      </c>
      <c r="H135" s="126">
        <v>170</v>
      </c>
      <c r="I135" s="126">
        <v>345</v>
      </c>
    </row>
    <row r="136" spans="1:9" ht="12">
      <c r="A136" s="128" t="s">
        <v>314</v>
      </c>
      <c r="B136" s="126">
        <v>20</v>
      </c>
      <c r="C136" s="126">
        <v>280</v>
      </c>
      <c r="D136" s="126">
        <v>105</v>
      </c>
      <c r="E136" s="126">
        <v>75</v>
      </c>
      <c r="F136" s="126">
        <v>70</v>
      </c>
      <c r="G136" s="126">
        <v>55</v>
      </c>
      <c r="H136" s="126">
        <v>65</v>
      </c>
      <c r="I136" s="126">
        <v>150</v>
      </c>
    </row>
    <row r="137" spans="1:9" ht="12">
      <c r="A137" s="128" t="s">
        <v>315</v>
      </c>
      <c r="B137" s="126">
        <v>14395</v>
      </c>
      <c r="C137" s="126">
        <v>17125</v>
      </c>
      <c r="D137" s="126">
        <v>10015</v>
      </c>
      <c r="E137" s="126">
        <v>8990</v>
      </c>
      <c r="F137" s="126">
        <v>9675</v>
      </c>
      <c r="G137" s="126">
        <v>11930</v>
      </c>
      <c r="H137" s="126">
        <v>11415</v>
      </c>
      <c r="I137" s="126">
        <v>31110</v>
      </c>
    </row>
    <row r="138" spans="1:9" ht="12">
      <c r="A138" s="128" t="s">
        <v>316</v>
      </c>
      <c r="B138" s="126">
        <v>16520</v>
      </c>
      <c r="C138" s="126">
        <v>15900</v>
      </c>
      <c r="D138" s="126">
        <v>15425</v>
      </c>
      <c r="E138" s="126">
        <v>23615</v>
      </c>
      <c r="F138" s="126">
        <v>28400</v>
      </c>
      <c r="G138" s="126">
        <v>21305</v>
      </c>
      <c r="H138" s="126">
        <v>23555</v>
      </c>
      <c r="I138" s="126">
        <v>39445</v>
      </c>
    </row>
    <row r="139" spans="1:9" ht="12">
      <c r="A139" s="128" t="s">
        <v>138</v>
      </c>
      <c r="B139" s="126">
        <v>256155</v>
      </c>
      <c r="C139" s="126">
        <v>297175</v>
      </c>
      <c r="D139" s="126">
        <v>284985</v>
      </c>
      <c r="E139" s="126">
        <v>341795</v>
      </c>
      <c r="F139" s="126">
        <v>373550</v>
      </c>
      <c r="G139" s="126">
        <v>464505</v>
      </c>
      <c r="H139" s="126">
        <v>662165</v>
      </c>
      <c r="I139" s="126">
        <v>1392610</v>
      </c>
    </row>
    <row r="141" spans="1:2" ht="12">
      <c r="A141" s="89" t="s">
        <v>66</v>
      </c>
      <c r="B141" s="90"/>
    </row>
    <row r="142" spans="1:2" ht="12">
      <c r="A142" s="89" t="s">
        <v>43</v>
      </c>
      <c r="B142" s="89" t="s">
        <v>67</v>
      </c>
    </row>
    <row r="150" ht="12">
      <c r="A150" s="3" t="s">
        <v>385</v>
      </c>
    </row>
    <row r="151" ht="12">
      <c r="A151" s="123" t="s">
        <v>317</v>
      </c>
    </row>
    <row r="152" ht="12">
      <c r="A152" s="123" t="s">
        <v>318</v>
      </c>
    </row>
  </sheetData>
  <mergeCells count="1">
    <mergeCell ref="B30:M30"/>
  </mergeCells>
  <hyperlinks>
    <hyperlink ref="A152" r:id="rId1" display="http://popstats.unhcr.org/en/asylum_seekers"/>
    <hyperlink ref="A151" r:id="rId2" display="http://popstats.unhcr.org/en/overview#_ga=1.170479392.1027100409.1455645898"/>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171"/>
  <sheetViews>
    <sheetView showGridLines="0" tabSelected="1" workbookViewId="0" topLeftCell="A1">
      <selection activeCell="J13" sqref="J13"/>
    </sheetView>
  </sheetViews>
  <sheetFormatPr defaultColWidth="9.140625" defaultRowHeight="12"/>
  <cols>
    <col min="1" max="1" width="9.140625" style="42" customWidth="1"/>
    <col min="2" max="2" width="12.421875" style="42" customWidth="1"/>
    <col min="3" max="8" width="16.8515625" style="42" customWidth="1"/>
    <col min="9" max="9" width="21.28125" style="42" customWidth="1"/>
    <col min="10" max="10" width="12.421875" style="42" customWidth="1"/>
    <col min="11" max="12" width="15.7109375" style="42" customWidth="1"/>
    <col min="13" max="13" width="20.421875" style="42" customWidth="1"/>
    <col min="14" max="14" width="12.7109375" style="42" customWidth="1"/>
    <col min="15" max="15" width="18.421875" style="42" customWidth="1"/>
    <col min="16" max="16" width="21.140625" style="42" customWidth="1"/>
    <col min="17" max="17" width="11.57421875" style="42" customWidth="1"/>
    <col min="18" max="18" width="24.140625" style="42" customWidth="1"/>
    <col min="19" max="20" width="11.57421875" style="42" customWidth="1"/>
    <col min="21" max="16384" width="9.140625" style="42" customWidth="1"/>
  </cols>
  <sheetData>
    <row r="2" spans="1:9" ht="15">
      <c r="A2" s="49"/>
      <c r="B2" s="107" t="s">
        <v>413</v>
      </c>
      <c r="C2" s="49"/>
      <c r="D2" s="49"/>
      <c r="E2" s="49"/>
      <c r="F2" s="49"/>
      <c r="G2" s="49"/>
      <c r="H2" s="49"/>
      <c r="I2" s="49"/>
    </row>
    <row r="3" ht="12">
      <c r="B3" s="48"/>
    </row>
    <row r="4" spans="2:8" ht="12" customHeight="1">
      <c r="B4" s="4"/>
      <c r="C4" s="203" t="s">
        <v>400</v>
      </c>
      <c r="D4" s="207"/>
      <c r="E4" s="208"/>
      <c r="F4" s="207" t="s">
        <v>401</v>
      </c>
      <c r="G4" s="203" t="s">
        <v>438</v>
      </c>
      <c r="H4" s="203" t="s">
        <v>438</v>
      </c>
    </row>
    <row r="5" spans="2:8" ht="12" customHeight="1">
      <c r="B5" s="5"/>
      <c r="C5" s="204"/>
      <c r="D5" s="209"/>
      <c r="E5" s="210"/>
      <c r="F5" s="209"/>
      <c r="G5" s="204"/>
      <c r="H5" s="204"/>
    </row>
    <row r="6" spans="2:8" ht="12">
      <c r="B6" s="5"/>
      <c r="C6" s="154">
        <v>1960</v>
      </c>
      <c r="D6" s="7">
        <v>2015</v>
      </c>
      <c r="E6" s="171" t="s">
        <v>418</v>
      </c>
      <c r="F6" s="172">
        <v>2015</v>
      </c>
      <c r="G6" s="155" t="s">
        <v>402</v>
      </c>
      <c r="H6" s="155" t="s">
        <v>428</v>
      </c>
    </row>
    <row r="7" spans="1:8" ht="12">
      <c r="A7" s="50"/>
      <c r="B7" s="152" t="s">
        <v>51</v>
      </c>
      <c r="C7" s="173">
        <f>+H74/1000</f>
        <v>406.731754</v>
      </c>
      <c r="D7" s="174">
        <f>+I74/1000</f>
        <v>508.45085600000004</v>
      </c>
      <c r="E7" s="175">
        <f>+J74/1000</f>
        <v>522.9455389999999</v>
      </c>
      <c r="F7" s="176">
        <f>+D7*1000000/F125</f>
        <v>116.87804274329373</v>
      </c>
      <c r="G7" s="177">
        <f>(POWER(D7/C7,1/55)-1)*100</f>
        <v>0.4066695359224548</v>
      </c>
      <c r="H7" s="177">
        <f>(POWER(E7/D7,1/45)-1)*100</f>
        <v>0.06248342593790923</v>
      </c>
    </row>
    <row r="8" spans="1:8" ht="12">
      <c r="A8" s="50"/>
      <c r="B8" s="153" t="s">
        <v>7</v>
      </c>
      <c r="C8" s="178">
        <f>+H73/1000</f>
        <v>3018.343828</v>
      </c>
      <c r="D8" s="179">
        <f>+I73/1000</f>
        <v>7349.4720990000005</v>
      </c>
      <c r="E8" s="180">
        <f>+J73/1000</f>
        <v>10184.289992</v>
      </c>
      <c r="F8" s="179" t="s">
        <v>441</v>
      </c>
      <c r="G8" s="181">
        <f>(POWER(D8/C8,1/55)-1)*100</f>
        <v>1.6311978438454444</v>
      </c>
      <c r="H8" s="181">
        <f>(POWER(E8/D8,1/45)-1)*100</f>
        <v>0.727562520703362</v>
      </c>
    </row>
    <row r="9" spans="1:8" ht="12">
      <c r="A9" s="50"/>
      <c r="B9" s="8" t="s">
        <v>11</v>
      </c>
      <c r="C9" s="182">
        <f aca="true" t="shared" si="0" ref="C9:E23">+H75/1000</f>
        <v>20.619075000000002</v>
      </c>
      <c r="D9" s="183">
        <f t="shared" si="0"/>
        <v>43.416754999999995</v>
      </c>
      <c r="E9" s="184">
        <f t="shared" si="0"/>
        <v>57.470392999999994</v>
      </c>
      <c r="F9" s="183">
        <v>15.7051131110941</v>
      </c>
      <c r="G9" s="185">
        <f>(POWER(D9/C9,1/55)-1)*100</f>
        <v>1.3630768883366784</v>
      </c>
      <c r="H9" s="185">
        <f>(POWER(E9/D9,1/45)-1)*100</f>
        <v>0.6251112366516542</v>
      </c>
    </row>
    <row r="10" spans="1:8" ht="12">
      <c r="A10" s="50"/>
      <c r="B10" s="9" t="s">
        <v>154</v>
      </c>
      <c r="C10" s="182">
        <f t="shared" si="0"/>
        <v>10.292328</v>
      </c>
      <c r="D10" s="183">
        <f t="shared" si="0"/>
        <v>23.968973000000002</v>
      </c>
      <c r="E10" s="184">
        <f t="shared" si="0"/>
        <v>35.780305999999996</v>
      </c>
      <c r="F10" s="186">
        <v>3.07490634315244</v>
      </c>
      <c r="G10" s="187">
        <f>(POWER(D10/C10,1/55)-1)*100</f>
        <v>1.5488937145538229</v>
      </c>
      <c r="H10" s="188">
        <f>(POWER(E10/D10,1/45)-1)*100</f>
        <v>0.8942804018560624</v>
      </c>
    </row>
    <row r="11" spans="1:8" ht="12">
      <c r="A11" s="50"/>
      <c r="B11" s="9" t="s">
        <v>6</v>
      </c>
      <c r="C11" s="182">
        <f t="shared" si="0"/>
        <v>72.49358500000001</v>
      </c>
      <c r="D11" s="183">
        <f t="shared" si="0"/>
        <v>207.84752799999998</v>
      </c>
      <c r="E11" s="184">
        <f t="shared" si="0"/>
        <v>236.01366399999998</v>
      </c>
      <c r="F11" s="189">
        <v>24.6559519223176</v>
      </c>
      <c r="G11" s="187">
        <f aca="true" t="shared" si="1" ref="G11:G22">(POWER(D11/C11,1/55)-1)*100</f>
        <v>1.9335588121856429</v>
      </c>
      <c r="H11" s="188">
        <f aca="true" t="shared" si="2" ref="H11:H22">(POWER(E11/D11,1/45)-1)*100</f>
        <v>0.2828101092184454</v>
      </c>
    </row>
    <row r="12" spans="1:8" ht="12">
      <c r="A12" s="50"/>
      <c r="B12" s="9" t="s">
        <v>13</v>
      </c>
      <c r="C12" s="182">
        <f t="shared" si="0"/>
        <v>17.909232</v>
      </c>
      <c r="D12" s="183">
        <f t="shared" si="0"/>
        <v>35.939927000000004</v>
      </c>
      <c r="E12" s="184">
        <f t="shared" si="0"/>
        <v>45.534227</v>
      </c>
      <c r="F12" s="189">
        <v>3.91353756690211</v>
      </c>
      <c r="G12" s="187">
        <f t="shared" si="1"/>
        <v>1.2744758490449648</v>
      </c>
      <c r="H12" s="188">
        <f t="shared" si="2"/>
        <v>0.5271968950024908</v>
      </c>
    </row>
    <row r="13" spans="2:8" ht="12">
      <c r="B13" s="9" t="s">
        <v>53</v>
      </c>
      <c r="C13" s="182">
        <f t="shared" si="0"/>
        <v>644.450173</v>
      </c>
      <c r="D13" s="183">
        <f t="shared" si="0"/>
        <v>1376.048943</v>
      </c>
      <c r="E13" s="184">
        <f t="shared" si="0"/>
        <v>1276.757047</v>
      </c>
      <c r="F13" s="189">
        <v>145.867585421759</v>
      </c>
      <c r="G13" s="187">
        <f t="shared" si="1"/>
        <v>1.3887807924014561</v>
      </c>
      <c r="H13" s="188">
        <f t="shared" si="2"/>
        <v>-0.16629047704052047</v>
      </c>
    </row>
    <row r="14" spans="1:19" ht="12">
      <c r="A14" s="46"/>
      <c r="B14" s="9" t="s">
        <v>4</v>
      </c>
      <c r="C14" s="182">
        <f t="shared" si="0"/>
        <v>449.661874</v>
      </c>
      <c r="D14" s="183">
        <f t="shared" si="0"/>
        <v>1311.050527</v>
      </c>
      <c r="E14" s="184">
        <f t="shared" si="0"/>
        <v>1745.182406</v>
      </c>
      <c r="F14" s="189">
        <v>435.657170581093</v>
      </c>
      <c r="G14" s="187">
        <f t="shared" si="1"/>
        <v>1.9646651864589693</v>
      </c>
      <c r="H14" s="188">
        <f t="shared" si="2"/>
        <v>0.6376473385351966</v>
      </c>
      <c r="R14" s="46"/>
      <c r="S14" s="46"/>
    </row>
    <row r="15" spans="1:19" ht="12">
      <c r="A15" s="46"/>
      <c r="B15" s="9" t="s">
        <v>5</v>
      </c>
      <c r="C15" s="182">
        <f t="shared" si="0"/>
        <v>87.792512</v>
      </c>
      <c r="D15" s="183">
        <f t="shared" si="0"/>
        <v>257.563815</v>
      </c>
      <c r="E15" s="184">
        <f t="shared" si="0"/>
        <v>326.037518</v>
      </c>
      <c r="F15" s="189">
        <v>140.460914013811</v>
      </c>
      <c r="G15" s="187">
        <f t="shared" si="1"/>
        <v>1.9761659434321732</v>
      </c>
      <c r="H15" s="188">
        <f t="shared" si="2"/>
        <v>0.5252522961865846</v>
      </c>
      <c r="R15" s="46"/>
      <c r="S15" s="46"/>
    </row>
    <row r="16" spans="1:19" ht="12">
      <c r="A16" s="46"/>
      <c r="B16" s="9" t="s">
        <v>3</v>
      </c>
      <c r="C16" s="182">
        <f t="shared" si="0"/>
        <v>92.500754</v>
      </c>
      <c r="D16" s="183">
        <f t="shared" si="0"/>
        <v>126.573481</v>
      </c>
      <c r="E16" s="184">
        <f t="shared" si="0"/>
        <v>101.44001700000001</v>
      </c>
      <c r="F16" s="189">
        <v>347.806405069194</v>
      </c>
      <c r="G16" s="187">
        <f t="shared" si="1"/>
        <v>0.5718218244988194</v>
      </c>
      <c r="H16" s="188">
        <f t="shared" si="2"/>
        <v>-0.4906929464677856</v>
      </c>
      <c r="R16" s="46"/>
      <c r="S16" s="46"/>
    </row>
    <row r="17" spans="1:19" ht="12">
      <c r="A17" s="46"/>
      <c r="B17" s="9" t="s">
        <v>14</v>
      </c>
      <c r="C17" s="182">
        <f t="shared" si="0"/>
        <v>38.174114</v>
      </c>
      <c r="D17" s="183">
        <f t="shared" si="0"/>
        <v>127.017224</v>
      </c>
      <c r="E17" s="184">
        <f t="shared" si="0"/>
        <v>166.111338</v>
      </c>
      <c r="F17" s="189">
        <v>64.5005442526814</v>
      </c>
      <c r="G17" s="187">
        <f t="shared" si="1"/>
        <v>2.2098172634979374</v>
      </c>
      <c r="H17" s="188">
        <f t="shared" si="2"/>
        <v>0.598082693097024</v>
      </c>
      <c r="R17" s="46"/>
      <c r="S17" s="46"/>
    </row>
    <row r="18" spans="1:19" ht="12">
      <c r="A18" s="46"/>
      <c r="B18" s="9" t="s">
        <v>8</v>
      </c>
      <c r="C18" s="182">
        <f t="shared" si="0"/>
        <v>119.86028900000001</v>
      </c>
      <c r="D18" s="183">
        <f t="shared" si="0"/>
        <v>143.456918</v>
      </c>
      <c r="E18" s="184">
        <f t="shared" si="0"/>
        <v>124.603764</v>
      </c>
      <c r="F18" s="189">
        <v>8.75804930978875</v>
      </c>
      <c r="G18" s="187">
        <f t="shared" si="1"/>
        <v>0.32727612989402743</v>
      </c>
      <c r="H18" s="188">
        <f t="shared" si="2"/>
        <v>-0.31261246329939985</v>
      </c>
      <c r="R18" s="46"/>
      <c r="S18" s="46"/>
    </row>
    <row r="19" spans="1:19" ht="12">
      <c r="A19" s="52"/>
      <c r="B19" s="9" t="s">
        <v>15</v>
      </c>
      <c r="C19" s="182">
        <f t="shared" si="0"/>
        <v>4.086539</v>
      </c>
      <c r="D19" s="183">
        <f t="shared" si="0"/>
        <v>31.540371999999998</v>
      </c>
      <c r="E19" s="184">
        <f t="shared" si="0"/>
        <v>47.685553999999996</v>
      </c>
      <c r="F19" s="189">
        <v>14.3679065353609</v>
      </c>
      <c r="G19" s="187">
        <f t="shared" si="1"/>
        <v>3.7854724393974193</v>
      </c>
      <c r="H19" s="188">
        <f t="shared" si="2"/>
        <v>0.9228099312335258</v>
      </c>
      <c r="R19" s="46"/>
      <c r="S19" s="46"/>
    </row>
    <row r="20" spans="1:19" ht="12">
      <c r="A20" s="46"/>
      <c r="B20" s="9" t="s">
        <v>16</v>
      </c>
      <c r="C20" s="182">
        <f t="shared" si="0"/>
        <v>17.396366999999998</v>
      </c>
      <c r="D20" s="183">
        <f t="shared" si="0"/>
        <v>54.490406</v>
      </c>
      <c r="E20" s="184">
        <f t="shared" si="0"/>
        <v>67.18311100000001</v>
      </c>
      <c r="F20" s="189">
        <v>44.488911787254</v>
      </c>
      <c r="G20" s="187">
        <f t="shared" si="1"/>
        <v>2.0976305707402165</v>
      </c>
      <c r="H20" s="188">
        <f t="shared" si="2"/>
        <v>0.466411532856581</v>
      </c>
      <c r="R20" s="46"/>
      <c r="S20" s="46"/>
    </row>
    <row r="21" spans="1:19" ht="12">
      <c r="A21" s="46"/>
      <c r="B21" s="9" t="s">
        <v>17</v>
      </c>
      <c r="C21" s="182">
        <f t="shared" si="0"/>
        <v>25.074028</v>
      </c>
      <c r="D21" s="183">
        <f t="shared" si="0"/>
        <v>50.293439</v>
      </c>
      <c r="E21" s="184">
        <f t="shared" si="0"/>
        <v>47.926427000000004</v>
      </c>
      <c r="F21" s="189">
        <v>515.009780931811</v>
      </c>
      <c r="G21" s="187">
        <f t="shared" si="1"/>
        <v>1.2735727530789553</v>
      </c>
      <c r="H21" s="188">
        <f t="shared" si="2"/>
        <v>-0.10707056528319603</v>
      </c>
      <c r="R21" s="46"/>
      <c r="S21" s="46"/>
    </row>
    <row r="22" spans="1:19" ht="12">
      <c r="A22" s="46"/>
      <c r="B22" s="9" t="s">
        <v>10</v>
      </c>
      <c r="C22" s="190">
        <f t="shared" si="0"/>
        <v>27.553279999999997</v>
      </c>
      <c r="D22" s="191">
        <f t="shared" si="0"/>
        <v>78.66583</v>
      </c>
      <c r="E22" s="192">
        <f t="shared" si="0"/>
        <v>96.856115</v>
      </c>
      <c r="F22" s="189">
        <v>100.728646232605</v>
      </c>
      <c r="G22" s="187">
        <f t="shared" si="1"/>
        <v>1.92573913773737</v>
      </c>
      <c r="H22" s="188">
        <f t="shared" si="2"/>
        <v>0.4633315120038839</v>
      </c>
      <c r="R22" s="46"/>
      <c r="S22" s="46"/>
    </row>
    <row r="23" spans="1:19" ht="12">
      <c r="A23" s="46"/>
      <c r="B23" s="10" t="s">
        <v>9</v>
      </c>
      <c r="C23" s="193">
        <f t="shared" si="0"/>
        <v>186.176524</v>
      </c>
      <c r="D23" s="194">
        <f t="shared" si="0"/>
        <v>321.77363099999997</v>
      </c>
      <c r="E23" s="195">
        <f t="shared" si="0"/>
        <v>403.503684</v>
      </c>
      <c r="F23" s="194">
        <v>34.9222659503991</v>
      </c>
      <c r="G23" s="196">
        <f>(POWER(D23/C23,1/55)-1)*100</f>
        <v>0.9997884780638122</v>
      </c>
      <c r="H23" s="196">
        <f>(POWER(E23/D23,1/45)-1)*100</f>
        <v>0.5042388684711963</v>
      </c>
      <c r="R23" s="46"/>
      <c r="S23" s="46"/>
    </row>
    <row r="24" spans="1:20" ht="12">
      <c r="A24" s="46"/>
      <c r="S24" s="46"/>
      <c r="T24" s="46"/>
    </row>
    <row r="25" spans="1:20" ht="24" customHeight="1">
      <c r="A25" s="46"/>
      <c r="B25" s="206" t="s">
        <v>417</v>
      </c>
      <c r="C25" s="206"/>
      <c r="D25" s="206"/>
      <c r="E25" s="206"/>
      <c r="F25" s="206"/>
      <c r="G25" s="206"/>
      <c r="H25" s="206"/>
      <c r="S25" s="46"/>
      <c r="T25" s="46"/>
    </row>
    <row r="26" spans="1:20" ht="12" customHeight="1">
      <c r="A26" s="46"/>
      <c r="B26" s="206" t="s">
        <v>416</v>
      </c>
      <c r="C26" s="206"/>
      <c r="D26" s="206"/>
      <c r="E26" s="206"/>
      <c r="F26" s="206"/>
      <c r="G26" s="206"/>
      <c r="S26" s="46"/>
      <c r="T26" s="46"/>
    </row>
    <row r="27" spans="1:20" ht="12">
      <c r="A27" s="46"/>
      <c r="B27" s="42" t="s">
        <v>414</v>
      </c>
      <c r="C27" s="2"/>
      <c r="D27" s="2"/>
      <c r="E27" s="2"/>
      <c r="F27" s="2"/>
      <c r="G27" s="2"/>
      <c r="S27" s="46"/>
      <c r="T27" s="46"/>
    </row>
    <row r="28" spans="1:20" ht="12">
      <c r="A28" s="46"/>
      <c r="B28" s="42" t="s">
        <v>440</v>
      </c>
      <c r="S28" s="46"/>
      <c r="T28" s="46"/>
    </row>
    <row r="29" spans="1:20" ht="12">
      <c r="A29" s="46"/>
      <c r="S29" s="46"/>
      <c r="T29" s="46"/>
    </row>
    <row r="30" spans="2:21" ht="24" customHeight="1">
      <c r="B30" s="205" t="s">
        <v>394</v>
      </c>
      <c r="C30" s="205"/>
      <c r="D30" s="205"/>
      <c r="E30" s="205"/>
      <c r="F30" s="205"/>
      <c r="G30" s="205"/>
      <c r="S30" s="48"/>
      <c r="T30" s="48"/>
      <c r="U30" s="48"/>
    </row>
    <row r="31" ht="12">
      <c r="A31" s="46"/>
    </row>
    <row r="32" ht="12">
      <c r="A32" s="46"/>
    </row>
    <row r="33" ht="12">
      <c r="A33" s="46"/>
    </row>
    <row r="34" ht="12">
      <c r="O34" s="88"/>
    </row>
    <row r="37" spans="20:26" ht="12">
      <c r="T37" s="48"/>
      <c r="U37" s="48"/>
      <c r="V37" s="48"/>
      <c r="W37" s="48"/>
      <c r="X37" s="48"/>
      <c r="Y37" s="48"/>
      <c r="Z37" s="48"/>
    </row>
    <row r="56" ht="12">
      <c r="A56" s="3" t="s">
        <v>286</v>
      </c>
    </row>
    <row r="57" spans="1:19" ht="12">
      <c r="A57" s="42" t="s">
        <v>68</v>
      </c>
      <c r="N57" s="51"/>
      <c r="O57" s="51"/>
      <c r="P57" s="51"/>
      <c r="Q57" s="51"/>
      <c r="R57" s="48"/>
      <c r="S57" s="48"/>
    </row>
    <row r="58" spans="1:19" ht="12">
      <c r="A58" s="42" t="s">
        <v>128</v>
      </c>
      <c r="N58" s="51"/>
      <c r="O58" s="51"/>
      <c r="P58" s="51"/>
      <c r="Q58" s="51"/>
      <c r="R58" s="48"/>
      <c r="S58" s="48"/>
    </row>
    <row r="59" spans="1:19" ht="12">
      <c r="A59" s="123" t="s">
        <v>124</v>
      </c>
      <c r="N59" s="51"/>
      <c r="O59" s="51"/>
      <c r="P59" s="51"/>
      <c r="Q59" s="51"/>
      <c r="R59" s="48"/>
      <c r="S59" s="48"/>
    </row>
    <row r="60" spans="14:19" ht="12">
      <c r="N60" s="51"/>
      <c r="O60" s="51"/>
      <c r="P60" s="51"/>
      <c r="Q60" s="51"/>
      <c r="R60" s="48"/>
      <c r="S60" s="48"/>
    </row>
    <row r="61" spans="1:19" ht="12">
      <c r="A61" s="3" t="s">
        <v>334</v>
      </c>
      <c r="N61" s="51"/>
      <c r="O61" s="51"/>
      <c r="P61" s="51"/>
      <c r="Q61" s="51"/>
      <c r="R61" s="48"/>
      <c r="S61" s="48"/>
    </row>
    <row r="62" spans="1:19" ht="12">
      <c r="A62" s="123" t="s">
        <v>153</v>
      </c>
      <c r="N62" s="51"/>
      <c r="O62" s="51"/>
      <c r="P62" s="51"/>
      <c r="Q62" s="51"/>
      <c r="R62" s="48"/>
      <c r="S62" s="48"/>
    </row>
    <row r="63" spans="14:19" ht="12">
      <c r="N63" s="51"/>
      <c r="O63" s="51"/>
      <c r="P63" s="51"/>
      <c r="Q63" s="51"/>
      <c r="R63" s="48"/>
      <c r="S63" s="48"/>
    </row>
    <row r="64" spans="1:15" ht="12">
      <c r="A64" s="89" t="s">
        <v>54</v>
      </c>
      <c r="B64" s="90"/>
      <c r="C64" s="90"/>
      <c r="D64" s="90"/>
      <c r="E64" s="90"/>
      <c r="K64" s="73" t="s">
        <v>139</v>
      </c>
      <c r="L64" s="73" t="s">
        <v>140</v>
      </c>
      <c r="M64" s="74" t="s">
        <v>127</v>
      </c>
      <c r="N64" s="74" t="s">
        <v>126</v>
      </c>
      <c r="O64" s="73" t="s">
        <v>125</v>
      </c>
    </row>
    <row r="65" spans="11:15" ht="12">
      <c r="K65" s="70"/>
      <c r="L65" s="70">
        <v>2013</v>
      </c>
      <c r="M65" s="70">
        <v>506000000</v>
      </c>
      <c r="N65" s="71">
        <v>116.2</v>
      </c>
      <c r="O65" s="71">
        <f>+M65/N65</f>
        <v>4354561.101549054</v>
      </c>
    </row>
    <row r="66" spans="1:15" ht="12">
      <c r="A66" s="89" t="s">
        <v>55</v>
      </c>
      <c r="B66" s="91">
        <v>42425.274502314816</v>
      </c>
      <c r="C66" s="90"/>
      <c r="D66" s="90"/>
      <c r="E66" s="90"/>
      <c r="K66" s="70">
        <v>1</v>
      </c>
      <c r="L66" s="70">
        <v>2014</v>
      </c>
      <c r="M66" s="75">
        <f>+F73</f>
        <v>0</v>
      </c>
      <c r="N66" s="71">
        <f>+M66/O66</f>
        <v>0</v>
      </c>
      <c r="O66" s="71">
        <v>4354561.101549054</v>
      </c>
    </row>
    <row r="67" spans="1:15" ht="12">
      <c r="A67" s="89" t="s">
        <v>56</v>
      </c>
      <c r="B67" s="91">
        <v>42437.4656449537</v>
      </c>
      <c r="C67" s="90"/>
      <c r="D67" s="90"/>
      <c r="E67" s="90"/>
      <c r="K67" s="70">
        <v>2</v>
      </c>
      <c r="L67" s="70">
        <v>2014</v>
      </c>
      <c r="M67" s="75">
        <v>507425716</v>
      </c>
      <c r="N67" s="71">
        <f>+M67/O67</f>
        <v>116.64239291534287</v>
      </c>
      <c r="O67" s="72">
        <f>+F125</f>
        <v>4350268.4</v>
      </c>
    </row>
    <row r="68" spans="1:5" ht="12">
      <c r="A68" s="89" t="s">
        <v>57</v>
      </c>
      <c r="B68" s="89" t="s">
        <v>58</v>
      </c>
      <c r="C68" s="90"/>
      <c r="D68" s="90"/>
      <c r="E68" s="90"/>
    </row>
    <row r="70" spans="1:6" ht="12">
      <c r="A70" s="89" t="s">
        <v>59</v>
      </c>
      <c r="B70" s="89" t="s">
        <v>321</v>
      </c>
      <c r="C70" s="90"/>
      <c r="D70" s="90"/>
      <c r="E70" s="90"/>
      <c r="F70" s="90"/>
    </row>
    <row r="72" spans="1:11" ht="12">
      <c r="A72" s="94" t="s">
        <v>60</v>
      </c>
      <c r="B72" s="94" t="s">
        <v>61</v>
      </c>
      <c r="C72" s="94" t="s">
        <v>62</v>
      </c>
      <c r="D72" s="94" t="s">
        <v>63</v>
      </c>
      <c r="E72" s="94" t="s">
        <v>64</v>
      </c>
      <c r="H72" s="82">
        <v>1960</v>
      </c>
      <c r="I72" s="82" t="s">
        <v>64</v>
      </c>
      <c r="J72" s="82">
        <v>2060</v>
      </c>
      <c r="K72" s="82"/>
    </row>
    <row r="73" spans="1:11" ht="12">
      <c r="A73" s="94" t="s">
        <v>65</v>
      </c>
      <c r="B73" s="130">
        <v>406731754</v>
      </c>
      <c r="C73" s="130">
        <v>468334305</v>
      </c>
      <c r="D73" s="130">
        <v>506944075</v>
      </c>
      <c r="E73" s="130">
        <v>508450856</v>
      </c>
      <c r="G73" s="42" t="s">
        <v>7</v>
      </c>
      <c r="H73" s="108">
        <v>3018343.828</v>
      </c>
      <c r="I73" s="108">
        <v>7349472.099</v>
      </c>
      <c r="J73" s="108">
        <v>10184289.992</v>
      </c>
      <c r="K73" s="47"/>
    </row>
    <row r="74" spans="1:11" ht="12">
      <c r="A74" s="94" t="s">
        <v>65</v>
      </c>
      <c r="B74" s="92" t="s">
        <v>40</v>
      </c>
      <c r="C74" s="92" t="s">
        <v>40</v>
      </c>
      <c r="D74" s="92" t="s">
        <v>98</v>
      </c>
      <c r="E74" s="92" t="s">
        <v>322</v>
      </c>
      <c r="G74" s="42" t="s">
        <v>22</v>
      </c>
      <c r="H74" s="47">
        <v>406731.754</v>
      </c>
      <c r="I74" s="47">
        <v>508450.856</v>
      </c>
      <c r="J74" s="47">
        <v>522945.539</v>
      </c>
      <c r="K74" s="108"/>
    </row>
    <row r="75" spans="7:15" ht="12">
      <c r="G75" s="76" t="s">
        <v>11</v>
      </c>
      <c r="H75" s="108">
        <v>20619.075</v>
      </c>
      <c r="I75" s="108">
        <v>43416.755</v>
      </c>
      <c r="J75" s="108">
        <v>57470.393</v>
      </c>
      <c r="K75" s="108"/>
      <c r="N75" s="45"/>
      <c r="O75" s="45"/>
    </row>
    <row r="76" spans="1:15" ht="12">
      <c r="A76" s="89" t="s">
        <v>102</v>
      </c>
      <c r="B76" s="89" t="s">
        <v>103</v>
      </c>
      <c r="G76" s="76" t="s">
        <v>12</v>
      </c>
      <c r="H76" s="108">
        <v>10292.328</v>
      </c>
      <c r="I76" s="108">
        <v>23968.973</v>
      </c>
      <c r="J76" s="108">
        <v>35780.306</v>
      </c>
      <c r="K76" s="108"/>
      <c r="M76" s="45"/>
      <c r="N76" s="45"/>
      <c r="O76" s="45"/>
    </row>
    <row r="77" spans="1:15" ht="12">
      <c r="A77" s="89" t="s">
        <v>99</v>
      </c>
      <c r="B77" s="89" t="s">
        <v>108</v>
      </c>
      <c r="G77" s="76" t="s">
        <v>6</v>
      </c>
      <c r="H77" s="108">
        <v>72493.585</v>
      </c>
      <c r="I77" s="108">
        <v>207847.528</v>
      </c>
      <c r="J77" s="108">
        <v>236013.664</v>
      </c>
      <c r="K77" s="108"/>
      <c r="M77" s="45"/>
      <c r="N77" s="45"/>
      <c r="O77" s="45"/>
    </row>
    <row r="78" spans="1:15" ht="12">
      <c r="A78" s="89" t="s">
        <v>100</v>
      </c>
      <c r="B78" s="89" t="s">
        <v>115</v>
      </c>
      <c r="G78" s="76" t="s">
        <v>13</v>
      </c>
      <c r="H78" s="108">
        <v>17909.232</v>
      </c>
      <c r="I78" s="108">
        <v>35939.927</v>
      </c>
      <c r="J78" s="108">
        <v>45534.227</v>
      </c>
      <c r="K78" s="108"/>
      <c r="M78" s="45"/>
      <c r="N78" s="45"/>
      <c r="O78" s="45"/>
    </row>
    <row r="79" spans="7:15" ht="12">
      <c r="G79" s="76" t="s">
        <v>2</v>
      </c>
      <c r="H79" s="108">
        <v>644450.173</v>
      </c>
      <c r="I79" s="108">
        <v>1376048.943</v>
      </c>
      <c r="J79" s="108">
        <v>1276757.047</v>
      </c>
      <c r="K79" s="108"/>
      <c r="M79" s="45"/>
      <c r="N79" s="45"/>
      <c r="O79" s="45"/>
    </row>
    <row r="80" spans="7:15" ht="12">
      <c r="G80" s="76" t="s">
        <v>4</v>
      </c>
      <c r="H80" s="108">
        <v>449661.874</v>
      </c>
      <c r="I80" s="108">
        <v>1311050.527</v>
      </c>
      <c r="J80" s="108">
        <v>1745182.406</v>
      </c>
      <c r="K80" s="108"/>
      <c r="M80" s="45"/>
      <c r="N80" s="45"/>
      <c r="O80" s="45"/>
    </row>
    <row r="81" spans="1:15" ht="12">
      <c r="A81" s="42" t="s">
        <v>327</v>
      </c>
      <c r="B81" s="42">
        <v>2014</v>
      </c>
      <c r="C81" s="42">
        <v>116.4</v>
      </c>
      <c r="D81" s="42" t="s">
        <v>108</v>
      </c>
      <c r="G81" s="76" t="s">
        <v>5</v>
      </c>
      <c r="H81" s="108">
        <v>87792.512</v>
      </c>
      <c r="I81" s="108">
        <v>257563.815</v>
      </c>
      <c r="J81" s="108">
        <v>326037.518</v>
      </c>
      <c r="K81" s="108"/>
      <c r="M81" s="45"/>
      <c r="N81" s="45"/>
      <c r="O81" s="45"/>
    </row>
    <row r="82" spans="7:15" ht="12">
      <c r="G82" s="76" t="s">
        <v>3</v>
      </c>
      <c r="H82" s="108">
        <v>92500.754</v>
      </c>
      <c r="I82" s="108">
        <v>126573.481</v>
      </c>
      <c r="J82" s="108">
        <v>101440.017</v>
      </c>
      <c r="K82" s="108"/>
      <c r="M82" s="45"/>
      <c r="N82" s="45"/>
      <c r="O82" s="45"/>
    </row>
    <row r="83" spans="1:15" ht="12">
      <c r="A83" s="3"/>
      <c r="G83" s="76" t="s">
        <v>14</v>
      </c>
      <c r="H83" s="108">
        <v>38174.114</v>
      </c>
      <c r="I83" s="108">
        <v>127017.224</v>
      </c>
      <c r="J83" s="108">
        <v>166111.338</v>
      </c>
      <c r="K83" s="108"/>
      <c r="M83" s="45"/>
      <c r="N83" s="45"/>
      <c r="O83" s="45"/>
    </row>
    <row r="84" spans="1:15" ht="12">
      <c r="A84" s="42" t="s">
        <v>129</v>
      </c>
      <c r="G84" s="76" t="s">
        <v>141</v>
      </c>
      <c r="H84" s="108">
        <v>119860.289</v>
      </c>
      <c r="I84" s="108">
        <v>143456.918</v>
      </c>
      <c r="J84" s="108">
        <v>124603.764</v>
      </c>
      <c r="K84" s="108"/>
      <c r="M84" s="45"/>
      <c r="N84" s="45"/>
      <c r="O84" s="45"/>
    </row>
    <row r="85" spans="7:15" ht="12">
      <c r="G85" s="76" t="s">
        <v>15</v>
      </c>
      <c r="H85" s="108">
        <v>4086.539</v>
      </c>
      <c r="I85" s="108">
        <v>31540.372</v>
      </c>
      <c r="J85" s="108">
        <v>47685.554</v>
      </c>
      <c r="K85" s="108"/>
      <c r="M85" s="45"/>
      <c r="N85" s="45"/>
      <c r="O85" s="45"/>
    </row>
    <row r="86" spans="1:15" ht="12">
      <c r="A86" s="89" t="s">
        <v>130</v>
      </c>
      <c r="B86" s="90"/>
      <c r="C86" s="90"/>
      <c r="G86" s="76" t="s">
        <v>16</v>
      </c>
      <c r="H86" s="108">
        <v>17396.367</v>
      </c>
      <c r="I86" s="108">
        <v>54490.406</v>
      </c>
      <c r="J86" s="108">
        <v>67183.111</v>
      </c>
      <c r="K86" s="108"/>
      <c r="M86" s="45"/>
      <c r="N86" s="45"/>
      <c r="O86" s="45"/>
    </row>
    <row r="87" spans="7:15" ht="12">
      <c r="G87" s="76" t="s">
        <v>17</v>
      </c>
      <c r="H87" s="108">
        <v>25074.028</v>
      </c>
      <c r="I87" s="108">
        <v>50293.439</v>
      </c>
      <c r="J87" s="108">
        <v>47926.427</v>
      </c>
      <c r="K87" s="108"/>
      <c r="M87" s="45"/>
      <c r="N87" s="45"/>
      <c r="O87" s="45"/>
    </row>
    <row r="88" spans="1:15" ht="12">
      <c r="A88" s="89" t="s">
        <v>55</v>
      </c>
      <c r="B88" s="91">
        <v>42286.5978125</v>
      </c>
      <c r="C88" s="90"/>
      <c r="G88" s="76" t="s">
        <v>10</v>
      </c>
      <c r="H88" s="108">
        <v>27553.28</v>
      </c>
      <c r="I88" s="108">
        <v>78665.83</v>
      </c>
      <c r="J88" s="108">
        <v>96856.115</v>
      </c>
      <c r="K88" s="108"/>
      <c r="M88" s="45"/>
      <c r="N88" s="45"/>
      <c r="O88" s="45"/>
    </row>
    <row r="89" spans="1:15" ht="12">
      <c r="A89" s="89" t="s">
        <v>56</v>
      </c>
      <c r="B89" s="91">
        <v>42415.56680045139</v>
      </c>
      <c r="C89" s="90"/>
      <c r="G89" s="76" t="s">
        <v>143</v>
      </c>
      <c r="H89" s="108">
        <v>186176.524</v>
      </c>
      <c r="I89" s="108">
        <v>321773.631</v>
      </c>
      <c r="J89" s="108">
        <v>403503.684</v>
      </c>
      <c r="K89" s="108"/>
      <c r="O89" s="48"/>
    </row>
    <row r="90" spans="1:3" ht="12">
      <c r="A90" s="89" t="s">
        <v>57</v>
      </c>
      <c r="B90" s="89" t="s">
        <v>58</v>
      </c>
      <c r="C90" s="90"/>
    </row>
    <row r="92" spans="1:6" ht="12">
      <c r="A92" s="89" t="s">
        <v>131</v>
      </c>
      <c r="B92" s="89" t="s">
        <v>132</v>
      </c>
      <c r="C92" s="90"/>
      <c r="D92" s="89" t="s">
        <v>131</v>
      </c>
      <c r="E92" s="89" t="s">
        <v>132</v>
      </c>
      <c r="F92" s="90"/>
    </row>
    <row r="93" spans="1:6" ht="12">
      <c r="A93" s="89" t="s">
        <v>133</v>
      </c>
      <c r="B93" s="93" t="s">
        <v>134</v>
      </c>
      <c r="C93" s="90"/>
      <c r="D93" s="89" t="s">
        <v>133</v>
      </c>
      <c r="E93" s="93" t="s">
        <v>136</v>
      </c>
      <c r="F93" s="90"/>
    </row>
    <row r="95" spans="1:6" ht="12">
      <c r="A95" s="94" t="s">
        <v>60</v>
      </c>
      <c r="B95" s="94" t="s">
        <v>135</v>
      </c>
      <c r="C95" s="94" t="s">
        <v>63</v>
      </c>
      <c r="D95" s="94" t="s">
        <v>60</v>
      </c>
      <c r="E95" s="94" t="s">
        <v>135</v>
      </c>
      <c r="F95" s="94" t="s">
        <v>63</v>
      </c>
    </row>
    <row r="96" spans="1:6" ht="12">
      <c r="A96" s="94" t="s">
        <v>69</v>
      </c>
      <c r="B96" s="95">
        <v>30528</v>
      </c>
      <c r="C96" s="95">
        <v>30528</v>
      </c>
      <c r="D96" s="94" t="s">
        <v>69</v>
      </c>
      <c r="E96" s="95">
        <v>30326</v>
      </c>
      <c r="F96" s="95">
        <v>30326</v>
      </c>
    </row>
    <row r="97" spans="1:6" ht="12">
      <c r="A97" s="94" t="s">
        <v>70</v>
      </c>
      <c r="B97" s="95">
        <v>110899.7</v>
      </c>
      <c r="C97" s="95">
        <v>111002</v>
      </c>
      <c r="D97" s="94" t="s">
        <v>70</v>
      </c>
      <c r="E97" s="95">
        <v>108932</v>
      </c>
      <c r="F97" s="95">
        <v>108992</v>
      </c>
    </row>
    <row r="98" spans="1:6" ht="12">
      <c r="A98" s="94" t="s">
        <v>71</v>
      </c>
      <c r="B98" s="95">
        <v>78866.2</v>
      </c>
      <c r="C98" s="95">
        <v>78867</v>
      </c>
      <c r="D98" s="94" t="s">
        <v>71</v>
      </c>
      <c r="E98" s="95">
        <v>77226.5</v>
      </c>
      <c r="F98" s="95">
        <v>77223</v>
      </c>
    </row>
    <row r="99" spans="1:6" ht="12">
      <c r="A99" s="94" t="s">
        <v>72</v>
      </c>
      <c r="B99" s="95">
        <v>42915.7</v>
      </c>
      <c r="C99" s="95">
        <v>42921</v>
      </c>
      <c r="D99" s="94" t="s">
        <v>72</v>
      </c>
      <c r="E99" s="92" t="s">
        <v>43</v>
      </c>
      <c r="F99" s="95">
        <v>42921</v>
      </c>
    </row>
    <row r="100" spans="1:6" ht="12">
      <c r="A100" s="94" t="s">
        <v>73</v>
      </c>
      <c r="B100" s="95">
        <v>357167.9</v>
      </c>
      <c r="C100" s="95">
        <v>357340</v>
      </c>
      <c r="D100" s="94" t="s">
        <v>73</v>
      </c>
      <c r="E100" s="92" t="s">
        <v>43</v>
      </c>
      <c r="F100" s="96">
        <v>357340</v>
      </c>
    </row>
    <row r="101" spans="1:6" ht="12">
      <c r="A101" s="94" t="s">
        <v>74</v>
      </c>
      <c r="B101" s="95">
        <v>45227</v>
      </c>
      <c r="C101" s="95">
        <v>45227</v>
      </c>
      <c r="D101" s="94" t="s">
        <v>74</v>
      </c>
      <c r="E101" s="95">
        <v>43432</v>
      </c>
      <c r="F101" s="95">
        <v>43432</v>
      </c>
    </row>
    <row r="102" spans="1:6" ht="12">
      <c r="A102" s="94" t="s">
        <v>75</v>
      </c>
      <c r="B102" s="95">
        <v>69797</v>
      </c>
      <c r="C102" s="95">
        <v>69797</v>
      </c>
      <c r="D102" s="94" t="s">
        <v>75</v>
      </c>
      <c r="E102" s="95">
        <v>68394</v>
      </c>
      <c r="F102" s="95">
        <v>68394</v>
      </c>
    </row>
    <row r="103" spans="1:6" ht="12">
      <c r="A103" s="94" t="s">
        <v>76</v>
      </c>
      <c r="B103" s="95">
        <v>131957</v>
      </c>
      <c r="C103" s="95">
        <v>131957</v>
      </c>
      <c r="D103" s="94" t="s">
        <v>76</v>
      </c>
      <c r="E103" s="95">
        <v>130820</v>
      </c>
      <c r="F103" s="95">
        <v>130820</v>
      </c>
    </row>
    <row r="104" spans="1:6" ht="12">
      <c r="A104" s="94" t="s">
        <v>77</v>
      </c>
      <c r="B104" s="95">
        <v>505990.7</v>
      </c>
      <c r="C104" s="95">
        <v>505970</v>
      </c>
      <c r="D104" s="94" t="s">
        <v>77</v>
      </c>
      <c r="E104" s="95">
        <v>501756.9</v>
      </c>
      <c r="F104" s="95">
        <v>502315</v>
      </c>
    </row>
    <row r="105" spans="1:7" ht="12">
      <c r="A105" s="94" t="s">
        <v>78</v>
      </c>
      <c r="B105" s="95">
        <v>632833.6</v>
      </c>
      <c r="C105" s="95">
        <v>632833.6</v>
      </c>
      <c r="D105" s="94" t="s">
        <v>78</v>
      </c>
      <c r="E105" s="92" t="s">
        <v>43</v>
      </c>
      <c r="F105" s="96">
        <v>632833.6</v>
      </c>
      <c r="G105" s="95">
        <v>88868.2</v>
      </c>
    </row>
    <row r="106" spans="1:6" ht="12">
      <c r="A106" s="94" t="s">
        <v>79</v>
      </c>
      <c r="B106" s="92" t="s">
        <v>43</v>
      </c>
      <c r="C106" s="69"/>
      <c r="D106" s="94" t="s">
        <v>79</v>
      </c>
      <c r="E106" s="95">
        <v>56594</v>
      </c>
      <c r="F106" s="95">
        <v>56594</v>
      </c>
    </row>
    <row r="107" spans="1:6" ht="12">
      <c r="A107" s="94" t="s">
        <v>80</v>
      </c>
      <c r="B107" s="95">
        <v>302073</v>
      </c>
      <c r="C107" s="95">
        <v>302073</v>
      </c>
      <c r="D107" s="94" t="s">
        <v>80</v>
      </c>
      <c r="E107" s="92" t="s">
        <v>43</v>
      </c>
      <c r="F107" s="67">
        <v>295114</v>
      </c>
    </row>
    <row r="108" spans="1:6" ht="12">
      <c r="A108" s="94" t="s">
        <v>81</v>
      </c>
      <c r="B108" s="95">
        <v>9251</v>
      </c>
      <c r="C108" s="95">
        <v>9251</v>
      </c>
      <c r="D108" s="94" t="s">
        <v>81</v>
      </c>
      <c r="E108" s="95">
        <v>9214</v>
      </c>
      <c r="F108" s="95">
        <v>9214</v>
      </c>
    </row>
    <row r="109" spans="1:6" ht="12">
      <c r="A109" s="94" t="s">
        <v>82</v>
      </c>
      <c r="B109" s="95">
        <v>64573</v>
      </c>
      <c r="C109" s="95">
        <v>64573</v>
      </c>
      <c r="D109" s="94" t="s">
        <v>82</v>
      </c>
      <c r="E109" s="95">
        <v>62210</v>
      </c>
      <c r="F109" s="95">
        <v>62210</v>
      </c>
    </row>
    <row r="110" spans="1:6" ht="12">
      <c r="A110" s="94" t="s">
        <v>83</v>
      </c>
      <c r="B110" s="95">
        <v>65300</v>
      </c>
      <c r="C110" s="95">
        <v>65300</v>
      </c>
      <c r="D110" s="94" t="s">
        <v>83</v>
      </c>
      <c r="E110" s="95">
        <v>62675</v>
      </c>
      <c r="F110" s="95">
        <v>62675</v>
      </c>
    </row>
    <row r="111" spans="1:6" ht="12">
      <c r="A111" s="94" t="s">
        <v>84</v>
      </c>
      <c r="B111" s="95">
        <v>2586</v>
      </c>
      <c r="C111" s="95">
        <v>2586</v>
      </c>
      <c r="D111" s="94" t="s">
        <v>84</v>
      </c>
      <c r="E111" s="95">
        <v>2586</v>
      </c>
      <c r="F111" s="95">
        <v>2586</v>
      </c>
    </row>
    <row r="112" spans="1:6" ht="12">
      <c r="A112" s="94" t="s">
        <v>85</v>
      </c>
      <c r="B112" s="95">
        <v>93023.7</v>
      </c>
      <c r="C112" s="95">
        <v>93024</v>
      </c>
      <c r="D112" s="94" t="s">
        <v>85</v>
      </c>
      <c r="E112" s="92" t="s">
        <v>43</v>
      </c>
      <c r="F112" s="97">
        <v>93027.6</v>
      </c>
    </row>
    <row r="113" spans="1:6" ht="12">
      <c r="A113" s="94" t="s">
        <v>86</v>
      </c>
      <c r="B113" s="95">
        <v>316</v>
      </c>
      <c r="C113" s="95">
        <v>316</v>
      </c>
      <c r="D113" s="94" t="s">
        <v>86</v>
      </c>
      <c r="E113" s="95">
        <v>316</v>
      </c>
      <c r="F113" s="95">
        <v>316</v>
      </c>
    </row>
    <row r="114" spans="1:6" ht="12">
      <c r="A114" s="94" t="s">
        <v>87</v>
      </c>
      <c r="B114" s="95">
        <v>41540.4</v>
      </c>
      <c r="C114" s="95">
        <v>41540</v>
      </c>
      <c r="D114" s="94" t="s">
        <v>87</v>
      </c>
      <c r="E114" s="95">
        <v>33718.2</v>
      </c>
      <c r="F114" s="95">
        <v>33686</v>
      </c>
    </row>
    <row r="115" spans="1:6" ht="12">
      <c r="A115" s="94" t="s">
        <v>88</v>
      </c>
      <c r="B115" s="95">
        <v>83879</v>
      </c>
      <c r="C115" s="95">
        <v>83879</v>
      </c>
      <c r="D115" s="94" t="s">
        <v>88</v>
      </c>
      <c r="E115" s="95">
        <v>82409</v>
      </c>
      <c r="F115" s="95">
        <v>82409</v>
      </c>
    </row>
    <row r="116" spans="1:6" ht="12">
      <c r="A116" s="94" t="s">
        <v>89</v>
      </c>
      <c r="B116" s="95">
        <v>312679</v>
      </c>
      <c r="C116" s="95">
        <v>312679</v>
      </c>
      <c r="D116" s="94" t="s">
        <v>89</v>
      </c>
      <c r="E116" s="92" t="s">
        <v>43</v>
      </c>
      <c r="F116" s="96">
        <v>312679</v>
      </c>
    </row>
    <row r="117" spans="1:6" ht="12">
      <c r="A117" s="94" t="s">
        <v>90</v>
      </c>
      <c r="B117" s="95">
        <v>92212</v>
      </c>
      <c r="C117" s="95">
        <v>92225</v>
      </c>
      <c r="D117" s="94" t="s">
        <v>90</v>
      </c>
      <c r="E117" s="92" t="s">
        <v>43</v>
      </c>
      <c r="F117" s="96">
        <v>92225</v>
      </c>
    </row>
    <row r="118" spans="1:6" ht="12">
      <c r="A118" s="94" t="s">
        <v>91</v>
      </c>
      <c r="B118" s="95">
        <v>238391</v>
      </c>
      <c r="C118" s="95">
        <v>238391</v>
      </c>
      <c r="D118" s="94" t="s">
        <v>91</v>
      </c>
      <c r="E118" s="95">
        <v>230022</v>
      </c>
      <c r="F118" s="95">
        <v>230022</v>
      </c>
    </row>
    <row r="119" spans="1:6" ht="12">
      <c r="A119" s="94" t="s">
        <v>92</v>
      </c>
      <c r="B119" s="95">
        <v>20273</v>
      </c>
      <c r="C119" s="95">
        <v>20273</v>
      </c>
      <c r="D119" s="94" t="s">
        <v>92</v>
      </c>
      <c r="E119" s="95">
        <v>20138</v>
      </c>
      <c r="F119" s="95">
        <v>20138</v>
      </c>
    </row>
    <row r="120" spans="1:6" ht="12">
      <c r="A120" s="94" t="s">
        <v>93</v>
      </c>
      <c r="B120" s="95">
        <v>49036</v>
      </c>
      <c r="C120" s="95">
        <v>49035</v>
      </c>
      <c r="D120" s="94" t="s">
        <v>93</v>
      </c>
      <c r="E120" s="95">
        <v>49036</v>
      </c>
      <c r="F120" s="98">
        <v>49036</v>
      </c>
    </row>
    <row r="121" spans="1:6" ht="12">
      <c r="A121" s="94" t="s">
        <v>94</v>
      </c>
      <c r="B121" s="95">
        <v>338434.7</v>
      </c>
      <c r="C121" s="95">
        <v>338435</v>
      </c>
      <c r="D121" s="94" t="s">
        <v>94</v>
      </c>
      <c r="E121" s="95">
        <v>303890.9</v>
      </c>
      <c r="F121" s="95">
        <v>303891</v>
      </c>
    </row>
    <row r="122" spans="1:6" ht="12">
      <c r="A122" s="94" t="s">
        <v>95</v>
      </c>
      <c r="B122" s="95">
        <v>438575.8</v>
      </c>
      <c r="C122" s="95">
        <v>438574</v>
      </c>
      <c r="D122" s="94" t="s">
        <v>95</v>
      </c>
      <c r="E122" s="95">
        <v>407339.7</v>
      </c>
      <c r="F122" s="95">
        <v>407340</v>
      </c>
    </row>
    <row r="123" spans="1:6" ht="12">
      <c r="A123" s="94" t="s">
        <v>96</v>
      </c>
      <c r="B123" s="95">
        <v>248527.8</v>
      </c>
      <c r="C123" s="98">
        <v>248527.8</v>
      </c>
      <c r="D123" s="94" t="s">
        <v>96</v>
      </c>
      <c r="E123" s="95">
        <v>242509.2</v>
      </c>
      <c r="F123" s="98">
        <v>242509.2</v>
      </c>
    </row>
    <row r="124" spans="1:6" ht="12">
      <c r="A124" s="94" t="s">
        <v>10</v>
      </c>
      <c r="B124" s="95">
        <v>783562.4</v>
      </c>
      <c r="C124" s="95">
        <v>783562</v>
      </c>
      <c r="D124" s="94" t="s">
        <v>10</v>
      </c>
      <c r="E124" s="95">
        <v>769603.7</v>
      </c>
      <c r="F124" s="95">
        <v>769604</v>
      </c>
    </row>
    <row r="125" spans="3:7" ht="12">
      <c r="C125" s="46">
        <f>SUM(C96:C123)</f>
        <v>4407124.4</v>
      </c>
      <c r="D125" s="46" t="s">
        <v>134</v>
      </c>
      <c r="E125" s="46"/>
      <c r="F125" s="46">
        <f aca="true" t="shared" si="3" ref="F125">SUM(F96:F123)</f>
        <v>4350268.4</v>
      </c>
      <c r="G125" s="46"/>
    </row>
    <row r="126" spans="1:6" ht="12">
      <c r="A126" s="89"/>
      <c r="B126" s="90"/>
      <c r="C126" s="90"/>
      <c r="D126" s="89" t="s">
        <v>328</v>
      </c>
      <c r="E126" s="90"/>
      <c r="F126" s="116">
        <f>+F125-G105</f>
        <v>4261400.2</v>
      </c>
    </row>
    <row r="127" spans="1:6" ht="12">
      <c r="A127" s="89"/>
      <c r="B127" s="89"/>
      <c r="C127" s="90"/>
      <c r="D127" s="89"/>
      <c r="E127" s="89"/>
      <c r="F127" s="99">
        <v>2013</v>
      </c>
    </row>
    <row r="128" ht="12">
      <c r="F128" s="67">
        <v>2012</v>
      </c>
    </row>
    <row r="129" ht="12">
      <c r="F129" s="64">
        <v>2008</v>
      </c>
    </row>
    <row r="132" ht="12"/>
    <row r="133" ht="12">
      <c r="A133" s="3" t="s">
        <v>45</v>
      </c>
    </row>
    <row r="134" ht="12">
      <c r="A134" s="123" t="s">
        <v>153</v>
      </c>
    </row>
    <row r="135" ht="12">
      <c r="A135" s="42" t="s">
        <v>209</v>
      </c>
    </row>
    <row r="136" spans="1:8" ht="12">
      <c r="A136" s="79" t="s">
        <v>144</v>
      </c>
      <c r="B136" s="79" t="s">
        <v>145</v>
      </c>
      <c r="C136" s="80" t="s">
        <v>146</v>
      </c>
      <c r="D136" s="80" t="s">
        <v>147</v>
      </c>
      <c r="E136" s="81" t="s">
        <v>148</v>
      </c>
      <c r="F136" s="82" t="s">
        <v>63</v>
      </c>
      <c r="G136" s="82" t="s">
        <v>64</v>
      </c>
      <c r="H136" s="83" t="s">
        <v>150</v>
      </c>
    </row>
    <row r="137" spans="1:8" ht="12">
      <c r="A137" s="84">
        <v>226</v>
      </c>
      <c r="B137" s="85" t="s">
        <v>151</v>
      </c>
      <c r="C137" s="76" t="s">
        <v>11</v>
      </c>
      <c r="D137" s="77"/>
      <c r="E137" s="77">
        <v>32</v>
      </c>
      <c r="F137" s="78">
        <v>15.7051131110941</v>
      </c>
      <c r="G137" s="78">
        <v>15.8646960379144</v>
      </c>
      <c r="H137" s="78">
        <v>1</v>
      </c>
    </row>
    <row r="138" spans="1:8" ht="12">
      <c r="A138" s="84">
        <v>248</v>
      </c>
      <c r="B138" s="85" t="s">
        <v>151</v>
      </c>
      <c r="C138" s="76" t="s">
        <v>12</v>
      </c>
      <c r="D138" s="77">
        <v>24</v>
      </c>
      <c r="E138" s="77">
        <v>36</v>
      </c>
      <c r="F138" s="78">
        <v>3.07490634315244</v>
      </c>
      <c r="G138" s="78">
        <v>3.12002564336201</v>
      </c>
      <c r="H138" s="78">
        <v>2</v>
      </c>
    </row>
    <row r="139" spans="1:8" ht="12">
      <c r="A139" s="84">
        <v>228</v>
      </c>
      <c r="B139" s="85" t="s">
        <v>151</v>
      </c>
      <c r="C139" s="76" t="s">
        <v>6</v>
      </c>
      <c r="D139" s="77"/>
      <c r="E139" s="77">
        <v>76</v>
      </c>
      <c r="F139" s="78">
        <v>24.6559519223176</v>
      </c>
      <c r="G139" s="78">
        <v>24.8676772583374</v>
      </c>
      <c r="H139" s="78">
        <v>3</v>
      </c>
    </row>
    <row r="140" spans="1:8" ht="12">
      <c r="A140" s="84">
        <v>242</v>
      </c>
      <c r="B140" s="85" t="s">
        <v>151</v>
      </c>
      <c r="C140" s="76" t="s">
        <v>13</v>
      </c>
      <c r="D140" s="77"/>
      <c r="E140" s="77">
        <v>124</v>
      </c>
      <c r="F140" s="78">
        <v>3.91353756690211</v>
      </c>
      <c r="G140" s="78">
        <v>3.95226122806265</v>
      </c>
      <c r="H140" s="78">
        <v>4</v>
      </c>
    </row>
    <row r="141" spans="1:8" ht="12">
      <c r="A141" s="84">
        <v>79</v>
      </c>
      <c r="B141" s="85" t="s">
        <v>151</v>
      </c>
      <c r="C141" s="76" t="s">
        <v>2</v>
      </c>
      <c r="D141" s="77">
        <v>4</v>
      </c>
      <c r="E141" s="77">
        <v>156</v>
      </c>
      <c r="F141" s="78">
        <v>145.867585421759</v>
      </c>
      <c r="G141" s="78">
        <v>146.572008554132</v>
      </c>
      <c r="H141" s="78">
        <v>5</v>
      </c>
    </row>
    <row r="142" spans="1:8" ht="12">
      <c r="A142" s="84">
        <v>98</v>
      </c>
      <c r="B142" s="85" t="s">
        <v>151</v>
      </c>
      <c r="C142" s="76" t="s">
        <v>4</v>
      </c>
      <c r="D142" s="77"/>
      <c r="E142" s="77">
        <v>356</v>
      </c>
      <c r="F142" s="78">
        <v>435.657170581093</v>
      </c>
      <c r="G142" s="78">
        <v>440.957532818286</v>
      </c>
      <c r="H142" s="78">
        <v>6</v>
      </c>
    </row>
    <row r="143" spans="1:8" ht="12">
      <c r="A143" s="84">
        <v>107</v>
      </c>
      <c r="B143" s="85" t="s">
        <v>151</v>
      </c>
      <c r="C143" s="76" t="s">
        <v>5</v>
      </c>
      <c r="D143" s="77"/>
      <c r="E143" s="77">
        <v>360</v>
      </c>
      <c r="F143" s="78">
        <v>140.460914013811</v>
      </c>
      <c r="G143" s="78">
        <v>142.177125366395</v>
      </c>
      <c r="H143" s="78">
        <v>7</v>
      </c>
    </row>
    <row r="144" spans="1:8" ht="12">
      <c r="A144" s="84">
        <v>83</v>
      </c>
      <c r="B144" s="85" t="s">
        <v>151</v>
      </c>
      <c r="C144" s="76" t="s">
        <v>3</v>
      </c>
      <c r="D144" s="77"/>
      <c r="E144" s="77">
        <v>392</v>
      </c>
      <c r="F144" s="78">
        <v>347.806405069194</v>
      </c>
      <c r="G144" s="78">
        <v>347.199958853945</v>
      </c>
      <c r="H144" s="78">
        <v>8</v>
      </c>
    </row>
    <row r="145" spans="1:8" ht="12">
      <c r="A145" s="84">
        <v>222</v>
      </c>
      <c r="B145" s="85" t="s">
        <v>151</v>
      </c>
      <c r="C145" s="76" t="s">
        <v>14</v>
      </c>
      <c r="D145" s="77"/>
      <c r="E145" s="77">
        <v>484</v>
      </c>
      <c r="F145" s="78">
        <v>64.5005442526814</v>
      </c>
      <c r="G145" s="78">
        <v>65.3397587386507</v>
      </c>
      <c r="H145" s="78">
        <v>9</v>
      </c>
    </row>
    <row r="146" spans="1:8" ht="12">
      <c r="A146" s="84">
        <v>144</v>
      </c>
      <c r="B146" s="85" t="s">
        <v>151</v>
      </c>
      <c r="C146" s="76" t="s">
        <v>141</v>
      </c>
      <c r="D146" s="77"/>
      <c r="E146" s="77">
        <v>643</v>
      </c>
      <c r="F146" s="78">
        <v>8.75804930978875</v>
      </c>
      <c r="G146" s="78">
        <v>8.75972746929053</v>
      </c>
      <c r="H146" s="78">
        <v>10</v>
      </c>
    </row>
    <row r="147" spans="1:8" ht="12">
      <c r="A147" s="84">
        <v>129</v>
      </c>
      <c r="B147" s="85" t="s">
        <v>151</v>
      </c>
      <c r="C147" s="76" t="s">
        <v>15</v>
      </c>
      <c r="D147" s="77"/>
      <c r="E147" s="77">
        <v>682</v>
      </c>
      <c r="F147" s="78">
        <v>14.3679065353609</v>
      </c>
      <c r="G147" s="78">
        <v>14.6720559708609</v>
      </c>
      <c r="H147" s="78">
        <v>11</v>
      </c>
    </row>
    <row r="148" spans="1:8" ht="12">
      <c r="A148" s="84">
        <v>57</v>
      </c>
      <c r="B148" s="85" t="s">
        <v>151</v>
      </c>
      <c r="C148" s="76" t="s">
        <v>16</v>
      </c>
      <c r="D148" s="77"/>
      <c r="E148" s="77">
        <v>710</v>
      </c>
      <c r="F148" s="78">
        <v>44.488911787254</v>
      </c>
      <c r="G148" s="78">
        <v>44.9186836920591</v>
      </c>
      <c r="H148" s="78">
        <v>12</v>
      </c>
    </row>
    <row r="149" spans="1:8" ht="12">
      <c r="A149" s="84">
        <v>85</v>
      </c>
      <c r="B149" s="85" t="s">
        <v>151</v>
      </c>
      <c r="C149" s="76" t="s">
        <v>142</v>
      </c>
      <c r="D149" s="77"/>
      <c r="E149" s="77">
        <v>410</v>
      </c>
      <c r="F149" s="78">
        <v>515.009780931811</v>
      </c>
      <c r="G149" s="78">
        <v>517.26256299496</v>
      </c>
      <c r="H149" s="78">
        <v>13</v>
      </c>
    </row>
    <row r="150" spans="1:8" ht="12">
      <c r="A150" s="84">
        <v>132</v>
      </c>
      <c r="B150" s="85" t="s">
        <v>151</v>
      </c>
      <c r="C150" s="76" t="s">
        <v>10</v>
      </c>
      <c r="D150" s="77"/>
      <c r="E150" s="77">
        <v>792</v>
      </c>
      <c r="F150" s="78">
        <v>100.728646232605</v>
      </c>
      <c r="G150" s="78">
        <v>102.212530696568</v>
      </c>
      <c r="H150" s="78">
        <v>14</v>
      </c>
    </row>
    <row r="151" spans="1:8" ht="12">
      <c r="A151" s="84">
        <v>245</v>
      </c>
      <c r="B151" s="85" t="s">
        <v>151</v>
      </c>
      <c r="C151" s="76" t="s">
        <v>143</v>
      </c>
      <c r="D151" s="77"/>
      <c r="E151" s="77">
        <v>840</v>
      </c>
      <c r="F151" s="78">
        <v>34.9222659503991</v>
      </c>
      <c r="G151" s="78">
        <v>35.1764356507081</v>
      </c>
      <c r="H151" s="78">
        <v>15</v>
      </c>
    </row>
    <row r="152" spans="1:8" ht="12">
      <c r="A152" s="84"/>
      <c r="B152" s="85"/>
      <c r="C152" s="76"/>
      <c r="D152" s="77"/>
      <c r="E152" s="77"/>
      <c r="F152" s="78"/>
      <c r="G152" s="78"/>
      <c r="H152" s="78"/>
    </row>
    <row r="153" spans="1:5" ht="12">
      <c r="A153" s="3" t="s">
        <v>45</v>
      </c>
      <c r="D153" s="45"/>
      <c r="E153" s="45"/>
    </row>
    <row r="154" spans="1:5" ht="12">
      <c r="A154" s="123" t="s">
        <v>153</v>
      </c>
      <c r="D154" s="45"/>
      <c r="E154" s="45"/>
    </row>
    <row r="155" spans="1:5" ht="12">
      <c r="A155" s="123" t="s">
        <v>210</v>
      </c>
      <c r="D155" s="45"/>
      <c r="E155" s="45"/>
    </row>
    <row r="156" spans="1:8" ht="12">
      <c r="A156" s="79" t="s">
        <v>150</v>
      </c>
      <c r="B156" s="79" t="s">
        <v>159</v>
      </c>
      <c r="C156" s="80" t="s">
        <v>160</v>
      </c>
      <c r="D156" s="80" t="s">
        <v>161</v>
      </c>
      <c r="E156" s="81" t="s">
        <v>162</v>
      </c>
      <c r="F156" s="82">
        <v>1960</v>
      </c>
      <c r="G156" s="82">
        <v>2014</v>
      </c>
      <c r="H156" s="83">
        <v>2060</v>
      </c>
    </row>
    <row r="157" spans="1:8" ht="12">
      <c r="A157" s="131">
        <v>1</v>
      </c>
      <c r="B157" s="132" t="s">
        <v>163</v>
      </c>
      <c r="C157" s="133">
        <v>32</v>
      </c>
      <c r="D157" s="134" t="s">
        <v>40</v>
      </c>
      <c r="E157" s="135" t="s">
        <v>164</v>
      </c>
      <c r="F157" s="87">
        <v>20619</v>
      </c>
      <c r="G157" s="87">
        <v>42980</v>
      </c>
      <c r="H157" s="87">
        <v>57470</v>
      </c>
    </row>
    <row r="158" spans="1:8" ht="12">
      <c r="A158" s="131">
        <v>2</v>
      </c>
      <c r="B158" s="132" t="s">
        <v>165</v>
      </c>
      <c r="C158" s="133">
        <v>36</v>
      </c>
      <c r="D158" s="134">
        <v>28</v>
      </c>
      <c r="E158" s="135" t="s">
        <v>164</v>
      </c>
      <c r="F158" s="87">
        <v>10292</v>
      </c>
      <c r="G158" s="87">
        <v>23622</v>
      </c>
      <c r="H158" s="87">
        <v>35780</v>
      </c>
    </row>
    <row r="159" spans="1:8" ht="12">
      <c r="A159" s="131">
        <v>3</v>
      </c>
      <c r="B159" s="132" t="s">
        <v>166</v>
      </c>
      <c r="C159" s="133">
        <v>76</v>
      </c>
      <c r="D159" s="134" t="s">
        <v>40</v>
      </c>
      <c r="E159" s="135" t="s">
        <v>164</v>
      </c>
      <c r="F159" s="87">
        <v>72494</v>
      </c>
      <c r="G159" s="87">
        <v>206078</v>
      </c>
      <c r="H159" s="87">
        <v>236014</v>
      </c>
    </row>
    <row r="160" spans="1:8" ht="12">
      <c r="A160" s="131">
        <v>4</v>
      </c>
      <c r="B160" s="132" t="s">
        <v>167</v>
      </c>
      <c r="C160" s="133">
        <v>124</v>
      </c>
      <c r="D160" s="134" t="s">
        <v>40</v>
      </c>
      <c r="E160" s="135" t="s">
        <v>164</v>
      </c>
      <c r="F160" s="87">
        <v>17909</v>
      </c>
      <c r="G160" s="87">
        <v>35588</v>
      </c>
      <c r="H160" s="87">
        <v>45534</v>
      </c>
    </row>
    <row r="161" spans="1:8" ht="12">
      <c r="A161" s="131">
        <v>5</v>
      </c>
      <c r="B161" s="132" t="s">
        <v>168</v>
      </c>
      <c r="C161" s="133">
        <v>156</v>
      </c>
      <c r="D161" s="134">
        <v>4</v>
      </c>
      <c r="E161" s="135" t="s">
        <v>164</v>
      </c>
      <c r="F161" s="87">
        <v>644450</v>
      </c>
      <c r="G161" s="87">
        <v>1369436</v>
      </c>
      <c r="H161" s="87">
        <v>1276757</v>
      </c>
    </row>
    <row r="162" spans="1:8" ht="12">
      <c r="A162" s="131">
        <v>6</v>
      </c>
      <c r="B162" s="132" t="s">
        <v>169</v>
      </c>
      <c r="C162" s="133">
        <v>356</v>
      </c>
      <c r="D162" s="134" t="s">
        <v>40</v>
      </c>
      <c r="E162" s="135" t="s">
        <v>164</v>
      </c>
      <c r="F162" s="87">
        <v>449662</v>
      </c>
      <c r="G162" s="87">
        <v>1295292</v>
      </c>
      <c r="H162" s="87">
        <v>1745182</v>
      </c>
    </row>
    <row r="163" spans="1:8" ht="12">
      <c r="A163" s="131">
        <v>7</v>
      </c>
      <c r="B163" s="132" t="s">
        <v>170</v>
      </c>
      <c r="C163" s="133">
        <v>360</v>
      </c>
      <c r="D163" s="134" t="s">
        <v>40</v>
      </c>
      <c r="E163" s="135" t="s">
        <v>164</v>
      </c>
      <c r="F163" s="87">
        <v>87793</v>
      </c>
      <c r="G163" s="87">
        <v>254455</v>
      </c>
      <c r="H163" s="87">
        <v>326038</v>
      </c>
    </row>
    <row r="164" spans="1:8" ht="12">
      <c r="A164" s="131">
        <v>8</v>
      </c>
      <c r="B164" s="132" t="s">
        <v>171</v>
      </c>
      <c r="C164" s="133">
        <v>392</v>
      </c>
      <c r="D164" s="134" t="s">
        <v>40</v>
      </c>
      <c r="E164" s="135" t="s">
        <v>164</v>
      </c>
      <c r="F164" s="87">
        <v>92501</v>
      </c>
      <c r="G164" s="87">
        <v>126795</v>
      </c>
      <c r="H164" s="87">
        <v>101440</v>
      </c>
    </row>
    <row r="165" spans="1:8" ht="12">
      <c r="A165" s="131">
        <v>9</v>
      </c>
      <c r="B165" s="132" t="s">
        <v>172</v>
      </c>
      <c r="C165" s="133">
        <v>484</v>
      </c>
      <c r="D165" s="134" t="s">
        <v>40</v>
      </c>
      <c r="E165" s="135" t="s">
        <v>164</v>
      </c>
      <c r="F165" s="87">
        <v>38174</v>
      </c>
      <c r="G165" s="87">
        <v>125386</v>
      </c>
      <c r="H165" s="87">
        <v>166111</v>
      </c>
    </row>
    <row r="166" spans="1:8" ht="12">
      <c r="A166" s="131">
        <v>10</v>
      </c>
      <c r="B166" s="132" t="s">
        <v>173</v>
      </c>
      <c r="C166" s="133">
        <v>643</v>
      </c>
      <c r="D166" s="134" t="s">
        <v>40</v>
      </c>
      <c r="E166" s="135" t="s">
        <v>164</v>
      </c>
      <c r="F166" s="87">
        <v>119860</v>
      </c>
      <c r="G166" s="87">
        <v>143429</v>
      </c>
      <c r="H166" s="87">
        <v>124604</v>
      </c>
    </row>
    <row r="167" spans="1:8" ht="12">
      <c r="A167" s="131">
        <v>11</v>
      </c>
      <c r="B167" s="132" t="s">
        <v>174</v>
      </c>
      <c r="C167" s="133">
        <v>682</v>
      </c>
      <c r="D167" s="134" t="s">
        <v>40</v>
      </c>
      <c r="E167" s="135" t="s">
        <v>164</v>
      </c>
      <c r="F167" s="87">
        <v>4087</v>
      </c>
      <c r="G167" s="87">
        <v>30887</v>
      </c>
      <c r="H167" s="87">
        <v>47686</v>
      </c>
    </row>
    <row r="168" spans="1:8" ht="12">
      <c r="A168" s="131">
        <v>12</v>
      </c>
      <c r="B168" s="132" t="s">
        <v>175</v>
      </c>
      <c r="C168" s="133">
        <v>710</v>
      </c>
      <c r="D168" s="134" t="s">
        <v>40</v>
      </c>
      <c r="E168" s="135" t="s">
        <v>164</v>
      </c>
      <c r="F168" s="87">
        <v>17396</v>
      </c>
      <c r="G168" s="87">
        <v>53969</v>
      </c>
      <c r="H168" s="87">
        <v>67183</v>
      </c>
    </row>
    <row r="169" spans="1:8" ht="12">
      <c r="A169" s="131">
        <v>13</v>
      </c>
      <c r="B169" s="132" t="s">
        <v>176</v>
      </c>
      <c r="C169" s="133">
        <v>410</v>
      </c>
      <c r="D169" s="134" t="s">
        <v>40</v>
      </c>
      <c r="E169" s="135" t="s">
        <v>164</v>
      </c>
      <c r="F169" s="87">
        <v>25074</v>
      </c>
      <c r="G169" s="87">
        <v>50074</v>
      </c>
      <c r="H169" s="87">
        <v>47926</v>
      </c>
    </row>
    <row r="170" spans="1:8" ht="12">
      <c r="A170" s="131">
        <v>14</v>
      </c>
      <c r="B170" s="132" t="s">
        <v>177</v>
      </c>
      <c r="C170" s="133">
        <v>792</v>
      </c>
      <c r="D170" s="134" t="s">
        <v>40</v>
      </c>
      <c r="E170" s="135" t="s">
        <v>164</v>
      </c>
      <c r="F170" s="87">
        <v>27553</v>
      </c>
      <c r="G170" s="87">
        <v>77524</v>
      </c>
      <c r="H170" s="87">
        <v>96856</v>
      </c>
    </row>
    <row r="171" spans="1:8" ht="12">
      <c r="A171" s="131">
        <v>15</v>
      </c>
      <c r="B171" s="132" t="s">
        <v>178</v>
      </c>
      <c r="C171" s="133">
        <v>840</v>
      </c>
      <c r="D171" s="134" t="s">
        <v>40</v>
      </c>
      <c r="E171" s="135" t="s">
        <v>164</v>
      </c>
      <c r="F171" s="87">
        <v>186177</v>
      </c>
      <c r="G171" s="87">
        <v>319449</v>
      </c>
      <c r="H171" s="87">
        <v>403504</v>
      </c>
    </row>
  </sheetData>
  <mergeCells count="7">
    <mergeCell ref="G4:G5"/>
    <mergeCell ref="H4:H5"/>
    <mergeCell ref="B30:G30"/>
    <mergeCell ref="B26:G26"/>
    <mergeCell ref="C4:E5"/>
    <mergeCell ref="F4:F5"/>
    <mergeCell ref="B25:H25"/>
  </mergeCells>
  <hyperlinks>
    <hyperlink ref="A154" r:id="rId1" display="http://esa.un.org/unpd/wpp/Download/Standard/Population/"/>
    <hyperlink ref="A134" r:id="rId2" display="http://esa.un.org/unpd/wpp/Download/Standard/Population/"/>
    <hyperlink ref="A59" r:id="rId3" display="http://ec.europa.eu/eurostat/tgm/table.do?tab=table&amp;init=1&amp;language=en&amp;pcode=tps00003&amp;plugin=1"/>
    <hyperlink ref="A62" r:id="rId4" display="http://esa.un.org/unpd/wpp/Download/Standard/Population/"/>
  </hyperlinks>
  <printOptions/>
  <pageMargins left="0.75" right="0.75" top="1" bottom="1" header="0.5" footer="0.5"/>
  <pageSetup horizontalDpi="2400" verticalDpi="2400" orientation="portrait" paperSize="32767" r:id="rId7"/>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10"/>
  <sheetViews>
    <sheetView showGridLines="0" workbookViewId="0" topLeftCell="A1"/>
  </sheetViews>
  <sheetFormatPr defaultColWidth="9.57421875" defaultRowHeight="12"/>
  <cols>
    <col min="1" max="16384" width="9.57421875" style="11" customWidth="1"/>
  </cols>
  <sheetData>
    <row r="2" ht="15">
      <c r="B2" s="107" t="s">
        <v>203</v>
      </c>
    </row>
    <row r="3" ht="12">
      <c r="B3" s="43" t="s">
        <v>20</v>
      </c>
    </row>
    <row r="13" spans="22:23" ht="12">
      <c r="V13" s="141"/>
      <c r="W13" s="141"/>
    </row>
    <row r="14" spans="22:23" ht="12">
      <c r="V14" s="141"/>
      <c r="W14" s="141"/>
    </row>
    <row r="15" spans="22:23" ht="12">
      <c r="V15" s="141"/>
      <c r="W15" s="141"/>
    </row>
    <row r="16" spans="22:23" ht="12">
      <c r="V16" s="141"/>
      <c r="W16" s="141"/>
    </row>
    <row r="17" spans="22:23" ht="12">
      <c r="V17" s="141"/>
      <c r="W17" s="141"/>
    </row>
    <row r="18" spans="22:23" ht="12">
      <c r="V18" s="141"/>
      <c r="W18" s="141"/>
    </row>
    <row r="19" spans="22:23" ht="12">
      <c r="V19" s="141"/>
      <c r="W19" s="141"/>
    </row>
    <row r="20" spans="22:23" ht="12">
      <c r="V20" s="141"/>
      <c r="W20" s="141"/>
    </row>
    <row r="21" spans="22:23" ht="12">
      <c r="V21" s="141"/>
      <c r="W21" s="141"/>
    </row>
    <row r="22" spans="22:23" ht="12">
      <c r="V22" s="141"/>
      <c r="W22" s="141"/>
    </row>
    <row r="23" spans="22:23" ht="12">
      <c r="V23" s="141"/>
      <c r="W23" s="141"/>
    </row>
    <row r="24" spans="22:23" ht="12">
      <c r="V24" s="141"/>
      <c r="W24" s="141"/>
    </row>
    <row r="25" spans="22:23" ht="12">
      <c r="V25" s="141"/>
      <c r="W25" s="141"/>
    </row>
    <row r="26" spans="22:23" ht="12">
      <c r="V26" s="141"/>
      <c r="W26" s="141"/>
    </row>
    <row r="27" spans="22:23" ht="12">
      <c r="V27" s="141"/>
      <c r="W27" s="141"/>
    </row>
    <row r="28" spans="22:23" ht="12">
      <c r="V28" s="141"/>
      <c r="W28" s="141"/>
    </row>
    <row r="29" spans="2:23" ht="12">
      <c r="B29" s="11" t="s">
        <v>326</v>
      </c>
      <c r="V29" s="141"/>
      <c r="W29" s="141"/>
    </row>
    <row r="30" spans="2:10" ht="12">
      <c r="B30" s="2" t="s">
        <v>395</v>
      </c>
      <c r="D30" s="19"/>
      <c r="E30" s="19"/>
      <c r="F30" s="19"/>
      <c r="G30" s="19"/>
      <c r="J30" s="15"/>
    </row>
    <row r="31" spans="4:7" ht="12">
      <c r="D31" s="19"/>
      <c r="E31" s="19"/>
      <c r="F31" s="19"/>
      <c r="G31" s="19"/>
    </row>
    <row r="32" spans="11:13" ht="12">
      <c r="K32" s="13"/>
      <c r="M32" s="15"/>
    </row>
    <row r="33" spans="13:15" ht="12">
      <c r="M33" s="136"/>
      <c r="N33" s="137"/>
      <c r="O33" s="137"/>
    </row>
    <row r="34" spans="13:15" ht="12">
      <c r="M34" s="136"/>
      <c r="N34" s="136"/>
      <c r="O34" s="137"/>
    </row>
    <row r="35" ht="12">
      <c r="K35" s="13"/>
    </row>
    <row r="38" ht="12">
      <c r="K38" s="13"/>
    </row>
    <row r="41" ht="12">
      <c r="K41" s="13"/>
    </row>
    <row r="46" ht="12">
      <c r="K46" s="13"/>
    </row>
    <row r="47" spans="11:30" ht="12">
      <c r="K47" s="13"/>
      <c r="Q47" s="20"/>
      <c r="R47" s="20"/>
      <c r="S47" s="20"/>
      <c r="T47" s="20"/>
      <c r="U47" s="20"/>
      <c r="V47" s="20"/>
      <c r="W47" s="20"/>
      <c r="X47" s="21"/>
      <c r="Y47" s="21"/>
      <c r="Z47" s="21"/>
      <c r="AA47" s="22"/>
      <c r="AB47" s="21"/>
      <c r="AC47" s="22"/>
      <c r="AD47" s="20"/>
    </row>
    <row r="48" spans="17:30" ht="12">
      <c r="Q48" s="23"/>
      <c r="R48" s="23"/>
      <c r="S48" s="23"/>
      <c r="T48" s="23"/>
      <c r="U48" s="20"/>
      <c r="V48" s="20"/>
      <c r="X48" s="21"/>
      <c r="Y48" s="21"/>
      <c r="AA48" s="21"/>
      <c r="AB48" s="21"/>
      <c r="AC48" s="21"/>
      <c r="AD48" s="20"/>
    </row>
    <row r="49" spans="17:31" ht="12">
      <c r="Q49" s="24"/>
      <c r="R49" s="23"/>
      <c r="S49" s="24"/>
      <c r="T49" s="23"/>
      <c r="U49" s="25"/>
      <c r="V49" s="25"/>
      <c r="X49" s="21"/>
      <c r="Y49" s="21"/>
      <c r="Z49" s="21"/>
      <c r="AA49" s="22"/>
      <c r="AB49" s="21"/>
      <c r="AC49" s="22"/>
      <c r="AD49" s="25"/>
      <c r="AE49" s="25"/>
    </row>
    <row r="50" spans="17:31" ht="12">
      <c r="Q50" s="24"/>
      <c r="R50" s="23"/>
      <c r="S50" s="24"/>
      <c r="T50" s="23"/>
      <c r="U50" s="25"/>
      <c r="V50" s="25"/>
      <c r="X50" s="21"/>
      <c r="Y50" s="21"/>
      <c r="Z50" s="21"/>
      <c r="AA50" s="22"/>
      <c r="AB50" s="21"/>
      <c r="AC50" s="22"/>
      <c r="AD50" s="25"/>
      <c r="AE50" s="25"/>
    </row>
    <row r="51" spans="17:31" ht="12">
      <c r="Q51" s="24"/>
      <c r="R51" s="23"/>
      <c r="S51" s="24"/>
      <c r="T51" s="23"/>
      <c r="U51" s="25"/>
      <c r="V51" s="25"/>
      <c r="X51" s="21"/>
      <c r="Y51" s="21"/>
      <c r="Z51" s="21"/>
      <c r="AA51" s="22"/>
      <c r="AB51" s="21"/>
      <c r="AC51" s="22"/>
      <c r="AD51" s="25"/>
      <c r="AE51" s="25"/>
    </row>
    <row r="52" spans="17:31" ht="12">
      <c r="Q52" s="24"/>
      <c r="R52" s="23"/>
      <c r="S52" s="24"/>
      <c r="T52" s="23"/>
      <c r="U52" s="25"/>
      <c r="V52" s="25"/>
      <c r="X52" s="21"/>
      <c r="Y52" s="21"/>
      <c r="Z52" s="21"/>
      <c r="AA52" s="22"/>
      <c r="AB52" s="21"/>
      <c r="AC52" s="22"/>
      <c r="AD52" s="25"/>
      <c r="AE52" s="25"/>
    </row>
    <row r="53" spans="17:31" ht="12">
      <c r="Q53" s="24"/>
      <c r="R53" s="23"/>
      <c r="S53" s="24"/>
      <c r="T53" s="23"/>
      <c r="U53" s="25"/>
      <c r="V53" s="25"/>
      <c r="X53" s="21"/>
      <c r="Y53" s="21"/>
      <c r="Z53" s="21"/>
      <c r="AA53" s="22"/>
      <c r="AB53" s="21"/>
      <c r="AC53" s="22"/>
      <c r="AD53" s="25"/>
      <c r="AE53" s="25"/>
    </row>
    <row r="54" spans="17:31" ht="12">
      <c r="Q54" s="24"/>
      <c r="R54" s="23"/>
      <c r="S54" s="24"/>
      <c r="T54" s="23"/>
      <c r="U54" s="25"/>
      <c r="V54" s="25"/>
      <c r="X54" s="21"/>
      <c r="Y54" s="21"/>
      <c r="Z54" s="21"/>
      <c r="AA54" s="22"/>
      <c r="AB54" s="21"/>
      <c r="AC54" s="22"/>
      <c r="AD54" s="25"/>
      <c r="AE54" s="25"/>
    </row>
    <row r="55" spans="17:31" ht="12">
      <c r="Q55" s="24"/>
      <c r="R55" s="23"/>
      <c r="S55" s="24"/>
      <c r="T55" s="23"/>
      <c r="U55" s="25"/>
      <c r="V55" s="25"/>
      <c r="X55" s="21"/>
      <c r="Y55" s="21"/>
      <c r="Z55" s="21"/>
      <c r="AA55" s="22"/>
      <c r="AB55" s="21"/>
      <c r="AC55" s="22"/>
      <c r="AD55" s="25"/>
      <c r="AE55" s="25"/>
    </row>
    <row r="56" spans="17:31" ht="12">
      <c r="Q56" s="24"/>
      <c r="R56" s="23"/>
      <c r="S56" s="24"/>
      <c r="T56" s="23"/>
      <c r="U56" s="25"/>
      <c r="V56" s="25"/>
      <c r="X56" s="21"/>
      <c r="Y56" s="21"/>
      <c r="Z56" s="21"/>
      <c r="AA56" s="22"/>
      <c r="AB56" s="21"/>
      <c r="AC56" s="22"/>
      <c r="AD56" s="25"/>
      <c r="AE56" s="25"/>
    </row>
    <row r="57" spans="17:31" ht="12">
      <c r="Q57" s="24"/>
      <c r="R57" s="23"/>
      <c r="S57" s="24"/>
      <c r="T57" s="23"/>
      <c r="U57" s="25"/>
      <c r="V57" s="25"/>
      <c r="X57" s="21"/>
      <c r="Y57" s="21"/>
      <c r="Z57" s="21"/>
      <c r="AA57" s="22"/>
      <c r="AB57" s="21"/>
      <c r="AC57" s="22"/>
      <c r="AD57" s="25"/>
      <c r="AE57" s="25"/>
    </row>
    <row r="58" spans="17:31" ht="12">
      <c r="Q58" s="24"/>
      <c r="R58" s="23"/>
      <c r="S58" s="24"/>
      <c r="T58" s="23"/>
      <c r="U58" s="25"/>
      <c r="V58" s="25"/>
      <c r="X58" s="21"/>
      <c r="Y58" s="21"/>
      <c r="Z58" s="21"/>
      <c r="AA58" s="22"/>
      <c r="AB58" s="21"/>
      <c r="AC58" s="22"/>
      <c r="AD58" s="25"/>
      <c r="AE58" s="25"/>
    </row>
    <row r="59" spans="17:31" ht="12">
      <c r="Q59" s="24"/>
      <c r="R59" s="23"/>
      <c r="S59" s="24"/>
      <c r="T59" s="23"/>
      <c r="U59" s="25"/>
      <c r="V59" s="25"/>
      <c r="X59" s="21"/>
      <c r="Y59" s="21"/>
      <c r="Z59" s="21"/>
      <c r="AA59" s="22"/>
      <c r="AB59" s="21"/>
      <c r="AC59" s="22"/>
      <c r="AD59" s="25"/>
      <c r="AE59" s="25"/>
    </row>
    <row r="60" spans="17:31" ht="12">
      <c r="Q60" s="24"/>
      <c r="R60" s="23"/>
      <c r="S60" s="24"/>
      <c r="T60" s="23"/>
      <c r="U60" s="25"/>
      <c r="V60" s="25"/>
      <c r="X60" s="21"/>
      <c r="Y60" s="21"/>
      <c r="Z60" s="21"/>
      <c r="AA60" s="22"/>
      <c r="AB60" s="21"/>
      <c r="AC60" s="22"/>
      <c r="AD60" s="25"/>
      <c r="AE60" s="25"/>
    </row>
    <row r="61" spans="17:31" ht="12">
      <c r="Q61" s="24"/>
      <c r="R61" s="23"/>
      <c r="S61" s="24"/>
      <c r="T61" s="23"/>
      <c r="U61" s="25"/>
      <c r="V61" s="25"/>
      <c r="X61" s="21"/>
      <c r="Y61" s="21"/>
      <c r="Z61" s="21"/>
      <c r="AA61" s="22"/>
      <c r="AB61" s="21"/>
      <c r="AC61" s="22"/>
      <c r="AD61" s="25"/>
      <c r="AE61" s="25"/>
    </row>
    <row r="62" spans="17:31" ht="12">
      <c r="Q62" s="24"/>
      <c r="R62" s="23"/>
      <c r="S62" s="24"/>
      <c r="T62" s="23"/>
      <c r="U62" s="25"/>
      <c r="V62" s="25"/>
      <c r="X62" s="21"/>
      <c r="Y62" s="21"/>
      <c r="Z62" s="21"/>
      <c r="AA62" s="22"/>
      <c r="AB62" s="21"/>
      <c r="AC62" s="22"/>
      <c r="AD62" s="25"/>
      <c r="AE62" s="25"/>
    </row>
    <row r="63" spans="17:31" ht="12">
      <c r="Q63" s="24"/>
      <c r="R63" s="23"/>
      <c r="S63" s="24"/>
      <c r="T63" s="23"/>
      <c r="U63" s="25"/>
      <c r="V63" s="25"/>
      <c r="X63" s="21"/>
      <c r="Y63" s="21"/>
      <c r="Z63" s="21"/>
      <c r="AA63" s="22"/>
      <c r="AB63" s="21"/>
      <c r="AC63" s="22"/>
      <c r="AD63" s="25"/>
      <c r="AE63" s="25"/>
    </row>
    <row r="64" spans="17:31" ht="12">
      <c r="Q64" s="24"/>
      <c r="R64" s="23"/>
      <c r="S64" s="24"/>
      <c r="T64" s="23"/>
      <c r="U64" s="25"/>
      <c r="V64" s="25"/>
      <c r="X64" s="21"/>
      <c r="Y64" s="21"/>
      <c r="Z64" s="21"/>
      <c r="AA64" s="22"/>
      <c r="AB64" s="21"/>
      <c r="AC64" s="22"/>
      <c r="AD64" s="25"/>
      <c r="AE64" s="25"/>
    </row>
    <row r="65" spans="17:31" ht="12">
      <c r="Q65" s="24"/>
      <c r="R65" s="23"/>
      <c r="S65" s="24"/>
      <c r="T65" s="23"/>
      <c r="U65" s="25"/>
      <c r="V65" s="25"/>
      <c r="X65" s="21"/>
      <c r="Y65" s="21"/>
      <c r="Z65" s="21"/>
      <c r="AA65" s="22"/>
      <c r="AB65" s="21"/>
      <c r="AC65" s="22"/>
      <c r="AD65" s="25"/>
      <c r="AE65" s="25"/>
    </row>
    <row r="66" spans="18:31" ht="12">
      <c r="R66" s="26"/>
      <c r="T66" s="26"/>
      <c r="U66" s="25"/>
      <c r="V66" s="25"/>
      <c r="X66" s="21"/>
      <c r="Y66" s="21"/>
      <c r="Z66" s="21"/>
      <c r="AA66" s="22"/>
      <c r="AB66" s="21"/>
      <c r="AC66" s="22"/>
      <c r="AD66" s="25"/>
      <c r="AE66" s="25"/>
    </row>
    <row r="67" spans="17:22" ht="12">
      <c r="Q67" s="24"/>
      <c r="R67" s="23"/>
      <c r="S67" s="24"/>
      <c r="T67" s="23"/>
      <c r="U67" s="20"/>
      <c r="V67" s="20"/>
    </row>
    <row r="69" spans="18:31" ht="12">
      <c r="R69" s="26"/>
      <c r="T69" s="26"/>
      <c r="V69" s="26"/>
      <c r="AA69" s="17"/>
      <c r="AC69" s="17"/>
      <c r="AE69" s="17"/>
    </row>
    <row r="71" ht="12">
      <c r="A71" s="13" t="s">
        <v>286</v>
      </c>
    </row>
    <row r="72" ht="12">
      <c r="A72" s="11" t="s">
        <v>44</v>
      </c>
    </row>
    <row r="74" ht="12">
      <c r="A74" s="11" t="s">
        <v>335</v>
      </c>
    </row>
    <row r="75" ht="12">
      <c r="A75" s="11" t="s">
        <v>333</v>
      </c>
    </row>
    <row r="81" spans="1:5" ht="12">
      <c r="A81" s="136" t="s">
        <v>179</v>
      </c>
      <c r="B81" s="137"/>
      <c r="C81" s="137"/>
      <c r="D81" s="137"/>
      <c r="E81" s="137"/>
    </row>
    <row r="82" spans="18:20" ht="12">
      <c r="R82" s="89" t="s">
        <v>403</v>
      </c>
      <c r="S82" s="137"/>
      <c r="T82" s="137"/>
    </row>
    <row r="83" spans="1:20" ht="12">
      <c r="A83" s="136" t="s">
        <v>55</v>
      </c>
      <c r="B83" s="138">
        <v>42432.27486111112</v>
      </c>
      <c r="C83" s="137"/>
      <c r="D83" s="137"/>
      <c r="E83" s="137"/>
      <c r="I83" s="12"/>
      <c r="J83" s="12"/>
      <c r="K83" s="12"/>
      <c r="L83" s="12"/>
      <c r="M83" s="12"/>
      <c r="N83" s="12"/>
      <c r="O83" s="12"/>
      <c r="P83" s="12"/>
      <c r="Q83" s="12"/>
      <c r="R83" s="12"/>
      <c r="S83" s="12"/>
      <c r="T83" s="12"/>
    </row>
    <row r="84" spans="1:20" ht="12">
      <c r="A84" s="136" t="s">
        <v>56</v>
      </c>
      <c r="B84" s="138">
        <v>42437.573385358795</v>
      </c>
      <c r="C84" s="137"/>
      <c r="D84" s="137"/>
      <c r="E84" s="137"/>
      <c r="H84" s="13"/>
      <c r="I84" s="12"/>
      <c r="J84" s="12"/>
      <c r="K84" s="12"/>
      <c r="L84" s="12"/>
      <c r="M84" s="12"/>
      <c r="N84" s="12"/>
      <c r="O84" s="12"/>
      <c r="P84" s="12"/>
      <c r="Q84" s="12"/>
      <c r="R84" s="136" t="s">
        <v>55</v>
      </c>
      <c r="S84" s="138">
        <v>42298.27471064815</v>
      </c>
      <c r="T84" s="137"/>
    </row>
    <row r="85" spans="1:20" ht="12">
      <c r="A85" s="136" t="s">
        <v>57</v>
      </c>
      <c r="B85" s="136" t="s">
        <v>58</v>
      </c>
      <c r="C85" s="137"/>
      <c r="D85" s="137"/>
      <c r="E85" s="137"/>
      <c r="H85" s="13"/>
      <c r="I85" s="12"/>
      <c r="J85" s="12"/>
      <c r="K85" s="12"/>
      <c r="L85" s="12"/>
      <c r="M85" s="12"/>
      <c r="N85" s="12"/>
      <c r="O85" s="12"/>
      <c r="P85" s="12"/>
      <c r="Q85" s="12"/>
      <c r="R85" s="136" t="s">
        <v>56</v>
      </c>
      <c r="S85" s="138">
        <v>42415.67449804398</v>
      </c>
      <c r="T85" s="137"/>
    </row>
    <row r="86" spans="8:20" ht="12">
      <c r="H86" s="13"/>
      <c r="I86" s="12"/>
      <c r="J86" s="12"/>
      <c r="K86" s="12"/>
      <c r="L86" s="12"/>
      <c r="M86" s="12"/>
      <c r="N86" s="12"/>
      <c r="O86" s="12"/>
      <c r="P86" s="12"/>
      <c r="Q86" s="12"/>
      <c r="R86" s="136" t="s">
        <v>57</v>
      </c>
      <c r="S86" s="136" t="s">
        <v>58</v>
      </c>
      <c r="T86" s="137"/>
    </row>
    <row r="87" spans="1:20" ht="12">
      <c r="A87" s="136" t="s">
        <v>180</v>
      </c>
      <c r="B87" s="136" t="s">
        <v>65</v>
      </c>
      <c r="C87" s="137"/>
      <c r="D87" s="137"/>
      <c r="E87" s="137"/>
      <c r="I87" s="12"/>
      <c r="J87" s="12"/>
      <c r="K87" s="12"/>
      <c r="L87" s="12"/>
      <c r="M87" s="12"/>
      <c r="N87" s="12"/>
      <c r="O87" s="12"/>
      <c r="P87" s="12"/>
      <c r="Q87" s="12"/>
      <c r="R87" s="12"/>
      <c r="S87" s="12"/>
      <c r="T87" s="12"/>
    </row>
    <row r="88" spans="13:23" ht="12">
      <c r="M88" s="14"/>
      <c r="N88" s="14"/>
      <c r="O88" s="14"/>
      <c r="P88" s="14"/>
      <c r="Q88" s="14"/>
      <c r="R88" s="136" t="s">
        <v>180</v>
      </c>
      <c r="S88" s="136" t="s">
        <v>65</v>
      </c>
      <c r="T88" s="137"/>
      <c r="W88" s="11" t="s">
        <v>202</v>
      </c>
    </row>
    <row r="89" spans="1:5" ht="12">
      <c r="A89" s="139" t="s">
        <v>181</v>
      </c>
      <c r="B89" s="139" t="s">
        <v>63</v>
      </c>
      <c r="C89" s="139" t="s">
        <v>63</v>
      </c>
      <c r="D89" s="139" t="s">
        <v>64</v>
      </c>
      <c r="E89" s="139" t="s">
        <v>64</v>
      </c>
    </row>
    <row r="90" spans="1:23" ht="12">
      <c r="A90" s="139" t="s">
        <v>182</v>
      </c>
      <c r="B90" s="139" t="s">
        <v>183</v>
      </c>
      <c r="C90" s="139" t="s">
        <v>184</v>
      </c>
      <c r="D90" s="139" t="s">
        <v>183</v>
      </c>
      <c r="E90" s="139" t="s">
        <v>184</v>
      </c>
      <c r="R90" s="139" t="s">
        <v>181</v>
      </c>
      <c r="S90" s="139" t="s">
        <v>63</v>
      </c>
      <c r="T90" s="139" t="s">
        <v>63</v>
      </c>
      <c r="W90" s="11">
        <v>2014</v>
      </c>
    </row>
    <row r="91" spans="1:24" ht="12">
      <c r="A91" s="139" t="s">
        <v>138</v>
      </c>
      <c r="B91" s="140">
        <v>247379264</v>
      </c>
      <c r="C91" s="140">
        <v>259564811</v>
      </c>
      <c r="D91" s="140">
        <v>248212264</v>
      </c>
      <c r="E91" s="140">
        <v>260238592</v>
      </c>
      <c r="R91" s="139" t="s">
        <v>182</v>
      </c>
      <c r="S91" s="139" t="s">
        <v>183</v>
      </c>
      <c r="T91" s="139" t="s">
        <v>184</v>
      </c>
      <c r="W91" s="139" t="s">
        <v>183</v>
      </c>
      <c r="X91" s="139" t="s">
        <v>184</v>
      </c>
    </row>
    <row r="92" spans="1:26" ht="12">
      <c r="A92" s="139" t="s">
        <v>185</v>
      </c>
      <c r="B92" s="140">
        <v>13429459</v>
      </c>
      <c r="C92" s="140">
        <v>12753010</v>
      </c>
      <c r="D92" s="140">
        <v>13449146</v>
      </c>
      <c r="E92" s="140">
        <v>12769920</v>
      </c>
      <c r="I92" s="121" t="s">
        <v>22</v>
      </c>
      <c r="J92" s="121"/>
      <c r="K92" s="211" t="s">
        <v>7</v>
      </c>
      <c r="L92" s="211"/>
      <c r="O92" s="15"/>
      <c r="R92" s="139" t="s">
        <v>138</v>
      </c>
      <c r="S92" s="140">
        <v>247333260</v>
      </c>
      <c r="T92" s="140">
        <v>259514352</v>
      </c>
      <c r="U92" s="15">
        <f>+S92/($S$92+T92)*100</f>
        <v>48.798347697453494</v>
      </c>
      <c r="V92" s="15">
        <f>+T92/($S$92+$T$92)*100</f>
        <v>51.201652302546506</v>
      </c>
      <c r="W92" s="141">
        <v>3649702259</v>
      </c>
      <c r="X92" s="141">
        <v>3584873998</v>
      </c>
      <c r="Y92" s="15">
        <f>+W92/($W$92+$X$92)*100</f>
        <v>50.44804463106788</v>
      </c>
      <c r="Z92" s="15">
        <f>+X92/($W$92+$X$92)*100</f>
        <v>49.55195536893212</v>
      </c>
    </row>
    <row r="93" spans="1:26" ht="12">
      <c r="A93" s="139" t="s">
        <v>186</v>
      </c>
      <c r="B93" s="140">
        <v>13942197</v>
      </c>
      <c r="C93" s="140">
        <v>13224543</v>
      </c>
      <c r="D93" s="140">
        <v>13887409</v>
      </c>
      <c r="E93" s="140">
        <v>13155529</v>
      </c>
      <c r="I93" s="14" t="s">
        <v>0</v>
      </c>
      <c r="J93" s="14" t="s">
        <v>1</v>
      </c>
      <c r="K93" s="14" t="s">
        <v>0</v>
      </c>
      <c r="L93" s="14" t="s">
        <v>1</v>
      </c>
      <c r="O93" s="15"/>
      <c r="P93" s="15"/>
      <c r="Q93" s="15"/>
      <c r="U93" s="15"/>
      <c r="V93" s="15"/>
      <c r="Y93" s="15"/>
      <c r="Z93" s="15"/>
    </row>
    <row r="94" spans="1:26" ht="12">
      <c r="A94" s="139" t="s">
        <v>187</v>
      </c>
      <c r="B94" s="140">
        <v>15412325</v>
      </c>
      <c r="C94" s="140">
        <v>14821762</v>
      </c>
      <c r="D94" s="140">
        <v>15185870</v>
      </c>
      <c r="E94" s="140">
        <v>14559895</v>
      </c>
      <c r="H94" s="16" t="s">
        <v>23</v>
      </c>
      <c r="I94" s="15">
        <v>-2.6600318677243764</v>
      </c>
      <c r="J94" s="15">
        <v>2.5262601020205655</v>
      </c>
      <c r="K94" s="15">
        <v>-4.755299948177739</v>
      </c>
      <c r="L94" s="15">
        <v>4.443466342468329</v>
      </c>
      <c r="O94" s="15"/>
      <c r="P94" s="15"/>
      <c r="Q94" s="15"/>
      <c r="R94" s="139" t="s">
        <v>201</v>
      </c>
      <c r="S94" s="140">
        <v>13482308</v>
      </c>
      <c r="T94" s="140">
        <v>12804289</v>
      </c>
      <c r="U94" s="15">
        <f aca="true" t="shared" si="0" ref="U94:U110">+S94/($S$92+$T$92)*100</f>
        <v>2.6600318677243764</v>
      </c>
      <c r="V94" s="15">
        <f aca="true" t="shared" si="1" ref="V94:V110">+T94/($S$92+$T$92)*100</f>
        <v>2.5262601020205655</v>
      </c>
      <c r="W94" s="141">
        <v>344025801</v>
      </c>
      <c r="X94" s="141">
        <v>321465961</v>
      </c>
      <c r="Y94" s="15">
        <f aca="true" t="shared" si="2" ref="Y94:Y110">+W94/($W$92+$X$92)*100</f>
        <v>4.755299948177739</v>
      </c>
      <c r="Z94" s="15">
        <f aca="true" t="shared" si="3" ref="Z94:Z110">+X94/($W$92+$X$92)*100</f>
        <v>4.443466342468329</v>
      </c>
    </row>
    <row r="95" spans="1:26" ht="12">
      <c r="A95" s="139" t="s">
        <v>188</v>
      </c>
      <c r="B95" s="140">
        <v>16236552</v>
      </c>
      <c r="C95" s="140">
        <v>15915234</v>
      </c>
      <c r="D95" s="140">
        <v>16236228</v>
      </c>
      <c r="E95" s="140">
        <v>15865655</v>
      </c>
      <c r="H95" s="16" t="s">
        <v>24</v>
      </c>
      <c r="I95" s="15">
        <v>-2.6953341944521187</v>
      </c>
      <c r="J95" s="15">
        <v>2.5588738494441206</v>
      </c>
      <c r="K95" s="15">
        <v>-4.508393172086789</v>
      </c>
      <c r="L95" s="15">
        <v>4.209535585520057</v>
      </c>
      <c r="O95" s="15"/>
      <c r="P95" s="15"/>
      <c r="Q95" s="15"/>
      <c r="R95" s="139" t="s">
        <v>193</v>
      </c>
      <c r="S95" s="140">
        <v>13661237</v>
      </c>
      <c r="T95" s="140">
        <v>12969591</v>
      </c>
      <c r="U95" s="15">
        <f t="shared" si="0"/>
        <v>2.6953341944521187</v>
      </c>
      <c r="V95" s="15">
        <f t="shared" si="1"/>
        <v>2.5588738494441206</v>
      </c>
      <c r="W95" s="141">
        <v>326163142</v>
      </c>
      <c r="X95" s="141">
        <v>304542062</v>
      </c>
      <c r="Y95" s="15">
        <f t="shared" si="2"/>
        <v>4.508393172086789</v>
      </c>
      <c r="Z95" s="15">
        <f t="shared" si="3"/>
        <v>4.209535585520057</v>
      </c>
    </row>
    <row r="96" spans="1:26" ht="12">
      <c r="A96" s="139" t="s">
        <v>189</v>
      </c>
      <c r="B96" s="140">
        <v>17078272</v>
      </c>
      <c r="C96" s="140">
        <v>16894048</v>
      </c>
      <c r="D96" s="140">
        <v>16936138</v>
      </c>
      <c r="E96" s="140">
        <v>16748395</v>
      </c>
      <c r="H96" s="16" t="s">
        <v>25</v>
      </c>
      <c r="I96" s="15">
        <v>-2.648689405288152</v>
      </c>
      <c r="J96" s="15">
        <v>2.5160477623005946</v>
      </c>
      <c r="K96" s="15">
        <v>-4.297166108370181</v>
      </c>
      <c r="L96" s="15">
        <v>4.0131469444264924</v>
      </c>
      <c r="O96" s="15"/>
      <c r="P96" s="15"/>
      <c r="Q96" s="15"/>
      <c r="R96" s="139" t="s">
        <v>185</v>
      </c>
      <c r="S96" s="140">
        <v>13424819</v>
      </c>
      <c r="T96" s="140">
        <v>12752528</v>
      </c>
      <c r="U96" s="15">
        <f t="shared" si="0"/>
        <v>2.648689405288152</v>
      </c>
      <c r="V96" s="15">
        <f t="shared" si="1"/>
        <v>2.5160477623005946</v>
      </c>
      <c r="W96" s="141">
        <v>310881759</v>
      </c>
      <c r="X96" s="141">
        <v>290334176</v>
      </c>
      <c r="Y96" s="15">
        <f t="shared" si="2"/>
        <v>4.297166108370181</v>
      </c>
      <c r="Z96" s="15">
        <f t="shared" si="3"/>
        <v>4.0131469444264924</v>
      </c>
    </row>
    <row r="97" spans="1:26" ht="12">
      <c r="A97" s="139" t="s">
        <v>190</v>
      </c>
      <c r="B97" s="140">
        <v>17648716</v>
      </c>
      <c r="C97" s="140">
        <v>17437339</v>
      </c>
      <c r="D97" s="140">
        <v>17537495</v>
      </c>
      <c r="E97" s="140">
        <v>17346211</v>
      </c>
      <c r="H97" s="16" t="s">
        <v>26</v>
      </c>
      <c r="I97" s="15">
        <v>-2.750529088021036</v>
      </c>
      <c r="J97" s="15">
        <v>2.608590962444941</v>
      </c>
      <c r="K97" s="15">
        <v>-4.209051369185119</v>
      </c>
      <c r="L97" s="15">
        <v>3.9402213740464003</v>
      </c>
      <c r="O97" s="17"/>
      <c r="P97" s="15"/>
      <c r="Q97" s="15"/>
      <c r="R97" s="139" t="s">
        <v>186</v>
      </c>
      <c r="S97" s="140">
        <v>13940991</v>
      </c>
      <c r="T97" s="140">
        <v>13221581</v>
      </c>
      <c r="U97" s="15">
        <f t="shared" si="0"/>
        <v>2.750529088021036</v>
      </c>
      <c r="V97" s="15">
        <f t="shared" si="1"/>
        <v>2.608590962444941</v>
      </c>
      <c r="W97" s="141">
        <v>304507031</v>
      </c>
      <c r="X97" s="141">
        <v>285058320</v>
      </c>
      <c r="Y97" s="15">
        <f t="shared" si="2"/>
        <v>4.209051369185119</v>
      </c>
      <c r="Z97" s="15">
        <f t="shared" si="3"/>
        <v>3.9402213740464003</v>
      </c>
    </row>
    <row r="98" spans="1:26" ht="12">
      <c r="A98" s="139" t="s">
        <v>191</v>
      </c>
      <c r="B98" s="140">
        <v>18390074</v>
      </c>
      <c r="C98" s="140">
        <v>18269906</v>
      </c>
      <c r="D98" s="140">
        <v>18211840</v>
      </c>
      <c r="E98" s="140">
        <v>18099819</v>
      </c>
      <c r="H98" s="16" t="s">
        <v>27</v>
      </c>
      <c r="I98" s="15">
        <v>-3.040150853073369</v>
      </c>
      <c r="J98" s="15">
        <v>2.924111438844068</v>
      </c>
      <c r="K98" s="15">
        <v>-4.306363951842439</v>
      </c>
      <c r="L98" s="15">
        <v>4.0681361913246885</v>
      </c>
      <c r="O98" s="17"/>
      <c r="P98" s="15"/>
      <c r="Q98" s="15"/>
      <c r="R98" s="139" t="s">
        <v>187</v>
      </c>
      <c r="S98" s="140">
        <v>15408932</v>
      </c>
      <c r="T98" s="140">
        <v>14820789</v>
      </c>
      <c r="U98" s="15">
        <f t="shared" si="0"/>
        <v>3.040150853073369</v>
      </c>
      <c r="V98" s="15">
        <f t="shared" si="1"/>
        <v>2.924111438844068</v>
      </c>
      <c r="W98" s="141">
        <v>311547184</v>
      </c>
      <c r="X98" s="141">
        <v>294312415</v>
      </c>
      <c r="Y98" s="15">
        <f t="shared" si="2"/>
        <v>4.306363951842439</v>
      </c>
      <c r="Z98" s="15">
        <f t="shared" si="3"/>
        <v>4.0681361913246885</v>
      </c>
    </row>
    <row r="99" spans="1:26" ht="12">
      <c r="A99" s="139" t="s">
        <v>192</v>
      </c>
      <c r="B99" s="140">
        <v>18913134</v>
      </c>
      <c r="C99" s="140">
        <v>18928236</v>
      </c>
      <c r="D99" s="140">
        <v>18839666</v>
      </c>
      <c r="E99" s="140">
        <v>18850043</v>
      </c>
      <c r="H99" s="16" t="s">
        <v>28</v>
      </c>
      <c r="I99" s="15">
        <v>-3.2046756491377137</v>
      </c>
      <c r="J99" s="15">
        <v>3.1416219832165257</v>
      </c>
      <c r="K99" s="15">
        <v>-4.245055551150575</v>
      </c>
      <c r="L99" s="15">
        <v>4.069058304764788</v>
      </c>
      <c r="O99" s="17"/>
      <c r="P99" s="15"/>
      <c r="Q99" s="15"/>
      <c r="R99" s="139" t="s">
        <v>188</v>
      </c>
      <c r="S99" s="140">
        <v>16242822</v>
      </c>
      <c r="T99" s="140">
        <v>15923236</v>
      </c>
      <c r="U99" s="15">
        <f t="shared" si="0"/>
        <v>3.2046756491377137</v>
      </c>
      <c r="V99" s="15">
        <f t="shared" si="1"/>
        <v>3.1416219832165257</v>
      </c>
      <c r="W99" s="141">
        <v>307111781</v>
      </c>
      <c r="X99" s="141">
        <v>294379126</v>
      </c>
      <c r="Y99" s="15">
        <f t="shared" si="2"/>
        <v>4.245055551150575</v>
      </c>
      <c r="Z99" s="15">
        <f t="shared" si="3"/>
        <v>4.069058304764788</v>
      </c>
    </row>
    <row r="100" spans="1:26" ht="12">
      <c r="A100" s="139" t="s">
        <v>193</v>
      </c>
      <c r="B100" s="140">
        <v>13685466</v>
      </c>
      <c r="C100" s="140">
        <v>12991492</v>
      </c>
      <c r="D100" s="140">
        <v>13850670</v>
      </c>
      <c r="E100" s="140">
        <v>13151388</v>
      </c>
      <c r="H100" s="16" t="s">
        <v>29</v>
      </c>
      <c r="I100" s="15">
        <v>-3.373860031129041</v>
      </c>
      <c r="J100" s="15">
        <v>3.3370738264423347</v>
      </c>
      <c r="K100" s="15">
        <v>-3.764660766917395</v>
      </c>
      <c r="L100" s="15">
        <v>3.655119714083346</v>
      </c>
      <c r="O100" s="17"/>
      <c r="P100" s="15"/>
      <c r="Q100" s="15"/>
      <c r="R100" s="139" t="s">
        <v>189</v>
      </c>
      <c r="S100" s="140">
        <v>17100329</v>
      </c>
      <c r="T100" s="140">
        <v>16913879</v>
      </c>
      <c r="U100" s="15">
        <f t="shared" si="0"/>
        <v>3.373860031129041</v>
      </c>
      <c r="V100" s="15">
        <f t="shared" si="1"/>
        <v>3.3370738264423347</v>
      </c>
      <c r="W100" s="141">
        <v>272357254</v>
      </c>
      <c r="X100" s="141">
        <v>264432423</v>
      </c>
      <c r="Y100" s="15">
        <f t="shared" si="2"/>
        <v>3.764660766917395</v>
      </c>
      <c r="Z100" s="15">
        <f t="shared" si="3"/>
        <v>3.655119714083346</v>
      </c>
    </row>
    <row r="101" spans="1:26" ht="12">
      <c r="A101" s="139" t="s">
        <v>194</v>
      </c>
      <c r="B101" s="140">
        <v>17913956</v>
      </c>
      <c r="C101" s="140">
        <v>18243026</v>
      </c>
      <c r="D101" s="140">
        <v>18152089</v>
      </c>
      <c r="E101" s="140">
        <v>18456659</v>
      </c>
      <c r="H101" s="16" t="s">
        <v>30</v>
      </c>
      <c r="I101" s="15">
        <v>-3.4828762298676867</v>
      </c>
      <c r="J101" s="15">
        <v>3.439666990085375</v>
      </c>
      <c r="K101" s="15">
        <v>-3.442836776500924</v>
      </c>
      <c r="L101" s="15">
        <v>3.3543498109539662</v>
      </c>
      <c r="O101" s="17"/>
      <c r="P101" s="15"/>
      <c r="Q101" s="15"/>
      <c r="R101" s="139" t="s">
        <v>190</v>
      </c>
      <c r="S101" s="140">
        <v>17652875</v>
      </c>
      <c r="T101" s="140">
        <v>17433870</v>
      </c>
      <c r="U101" s="15">
        <f t="shared" si="0"/>
        <v>3.4828762298676867</v>
      </c>
      <c r="V101" s="15">
        <f t="shared" si="1"/>
        <v>3.439666990085375</v>
      </c>
      <c r="W101" s="141">
        <v>249074652</v>
      </c>
      <c r="X101" s="141">
        <v>242672995</v>
      </c>
      <c r="Y101" s="15">
        <f t="shared" si="2"/>
        <v>3.442836776500924</v>
      </c>
      <c r="Z101" s="15">
        <f t="shared" si="3"/>
        <v>3.3543498109539662</v>
      </c>
    </row>
    <row r="102" spans="1:26" ht="12">
      <c r="A102" s="139" t="s">
        <v>195</v>
      </c>
      <c r="B102" s="140">
        <v>16416002</v>
      </c>
      <c r="C102" s="140">
        <v>17184769</v>
      </c>
      <c r="D102" s="140">
        <v>16629018</v>
      </c>
      <c r="E102" s="140">
        <v>17364824</v>
      </c>
      <c r="H102" s="16" t="s">
        <v>31</v>
      </c>
      <c r="I102" s="15">
        <v>-3.627220601366866</v>
      </c>
      <c r="J102" s="15">
        <v>3.6049578941293308</v>
      </c>
      <c r="K102" s="15">
        <v>-3.360003825584114</v>
      </c>
      <c r="L102" s="15">
        <v>3.2769315932030545</v>
      </c>
      <c r="O102" s="17"/>
      <c r="P102" s="15"/>
      <c r="Q102" s="15"/>
      <c r="R102" s="139" t="s">
        <v>191</v>
      </c>
      <c r="S102" s="140">
        <v>18384481</v>
      </c>
      <c r="T102" s="140">
        <v>18271643</v>
      </c>
      <c r="U102" s="15">
        <f t="shared" si="0"/>
        <v>3.627220601366866</v>
      </c>
      <c r="V102" s="15">
        <f t="shared" si="1"/>
        <v>3.6049578941293308</v>
      </c>
      <c r="W102" s="141">
        <v>243082039</v>
      </c>
      <c r="X102" s="141">
        <v>237072115</v>
      </c>
      <c r="Y102" s="15">
        <f t="shared" si="2"/>
        <v>3.360003825584114</v>
      </c>
      <c r="Z102" s="15">
        <f t="shared" si="3"/>
        <v>3.2769315932030545</v>
      </c>
    </row>
    <row r="103" spans="1:26" ht="12">
      <c r="A103" s="139" t="s">
        <v>196</v>
      </c>
      <c r="B103" s="140">
        <v>14850066</v>
      </c>
      <c r="C103" s="140">
        <v>16062047</v>
      </c>
      <c r="D103" s="140">
        <v>14906499</v>
      </c>
      <c r="E103" s="140">
        <v>16130713</v>
      </c>
      <c r="H103" s="16" t="s">
        <v>32</v>
      </c>
      <c r="I103" s="15">
        <v>-3.7335693316830705</v>
      </c>
      <c r="J103" s="15">
        <v>3.734911747004541</v>
      </c>
      <c r="K103" s="15">
        <v>-3.0922201806020717</v>
      </c>
      <c r="L103" s="15">
        <v>3.0526773117680888</v>
      </c>
      <c r="O103" s="17"/>
      <c r="P103" s="15"/>
      <c r="Q103" s="15"/>
      <c r="R103" s="139" t="s">
        <v>192</v>
      </c>
      <c r="S103" s="140">
        <v>18923507</v>
      </c>
      <c r="T103" s="140">
        <v>18930311</v>
      </c>
      <c r="U103" s="15">
        <f t="shared" si="0"/>
        <v>3.7335693316830705</v>
      </c>
      <c r="V103" s="15">
        <f t="shared" si="1"/>
        <v>3.734911747004541</v>
      </c>
      <c r="W103" s="141">
        <v>223709027</v>
      </c>
      <c r="X103" s="141">
        <v>220848268</v>
      </c>
      <c r="Y103" s="15">
        <f t="shared" si="2"/>
        <v>3.0922201806020717</v>
      </c>
      <c r="Z103" s="15">
        <f t="shared" si="3"/>
        <v>3.0526773117680888</v>
      </c>
    </row>
    <row r="104" spans="1:26" ht="12">
      <c r="A104" s="139" t="s">
        <v>197</v>
      </c>
      <c r="B104" s="140">
        <v>12610312</v>
      </c>
      <c r="C104" s="140">
        <v>14108849</v>
      </c>
      <c r="D104" s="140">
        <v>13057244</v>
      </c>
      <c r="E104" s="140">
        <v>14610209</v>
      </c>
      <c r="H104" s="16" t="s">
        <v>33</v>
      </c>
      <c r="I104" s="15">
        <v>-3.5342863566653246</v>
      </c>
      <c r="J104" s="15">
        <v>3.599727130607454</v>
      </c>
      <c r="K104" s="15">
        <v>-2.6874509866680643</v>
      </c>
      <c r="L104" s="15">
        <v>2.690725041589675</v>
      </c>
      <c r="O104" s="17"/>
      <c r="P104" s="15"/>
      <c r="Q104" s="15"/>
      <c r="R104" s="139" t="s">
        <v>194</v>
      </c>
      <c r="S104" s="140">
        <v>17913446</v>
      </c>
      <c r="T104" s="140">
        <v>18245131</v>
      </c>
      <c r="U104" s="15">
        <f t="shared" si="0"/>
        <v>3.5342863566653246</v>
      </c>
      <c r="V104" s="15">
        <f t="shared" si="1"/>
        <v>3.599727130607454</v>
      </c>
      <c r="W104" s="141">
        <v>194425691</v>
      </c>
      <c r="X104" s="141">
        <v>194662555</v>
      </c>
      <c r="Y104" s="15">
        <f t="shared" si="2"/>
        <v>2.6874509866680643</v>
      </c>
      <c r="Z104" s="15">
        <f t="shared" si="3"/>
        <v>2.690725041589675</v>
      </c>
    </row>
    <row r="105" spans="1:26" ht="12">
      <c r="A105" s="139" t="s">
        <v>198</v>
      </c>
      <c r="B105" s="140">
        <v>10125355</v>
      </c>
      <c r="C105" s="140">
        <v>12145181</v>
      </c>
      <c r="D105" s="140">
        <v>10164176</v>
      </c>
      <c r="E105" s="140">
        <v>12119718</v>
      </c>
      <c r="H105" s="16" t="s">
        <v>34</v>
      </c>
      <c r="I105" s="15">
        <v>-3.2369922658331474</v>
      </c>
      <c r="J105" s="15">
        <v>3.3901469777468343</v>
      </c>
      <c r="K105" s="15">
        <v>-2.2573541724988413</v>
      </c>
      <c r="L105" s="15">
        <v>2.3110826821159596</v>
      </c>
      <c r="O105" s="17"/>
      <c r="P105" s="15"/>
      <c r="Q105" s="15"/>
      <c r="R105" s="139" t="s">
        <v>195</v>
      </c>
      <c r="S105" s="140">
        <v>16406618</v>
      </c>
      <c r="T105" s="140">
        <v>17182879</v>
      </c>
      <c r="U105" s="15">
        <f t="shared" si="0"/>
        <v>3.2369922658331474</v>
      </c>
      <c r="V105" s="15">
        <f t="shared" si="1"/>
        <v>3.3901469777468343</v>
      </c>
      <c r="W105" s="141">
        <v>163310009</v>
      </c>
      <c r="X105" s="141">
        <v>167197039</v>
      </c>
      <c r="Y105" s="15">
        <f t="shared" si="2"/>
        <v>2.2573541724988413</v>
      </c>
      <c r="Z105" s="15">
        <f t="shared" si="3"/>
        <v>2.3110826821159596</v>
      </c>
    </row>
    <row r="106" spans="1:26" ht="12">
      <c r="A106" s="139" t="s">
        <v>199</v>
      </c>
      <c r="B106" s="140">
        <v>8101745</v>
      </c>
      <c r="C106" s="140">
        <v>10860352</v>
      </c>
      <c r="D106" s="140">
        <v>8272480</v>
      </c>
      <c r="E106" s="140">
        <v>10995877</v>
      </c>
      <c r="H106" s="16" t="s">
        <v>35</v>
      </c>
      <c r="I106" s="15">
        <v>-2.9268552615771224</v>
      </c>
      <c r="J106" s="15">
        <v>3.1663929394225896</v>
      </c>
      <c r="K106" s="15">
        <v>-1.8951693524183693</v>
      </c>
      <c r="L106" s="15">
        <v>1.9917429422432031</v>
      </c>
      <c r="O106" s="17"/>
      <c r="P106" s="15"/>
      <c r="Q106" s="15"/>
      <c r="R106" s="139" t="s">
        <v>196</v>
      </c>
      <c r="S106" s="140">
        <v>14834696</v>
      </c>
      <c r="T106" s="140">
        <v>16048787</v>
      </c>
      <c r="U106" s="15">
        <f t="shared" si="0"/>
        <v>2.9268552615771224</v>
      </c>
      <c r="V106" s="15">
        <f t="shared" si="1"/>
        <v>3.1663929394225896</v>
      </c>
      <c r="W106" s="141">
        <v>137107472</v>
      </c>
      <c r="X106" s="141">
        <v>144094162</v>
      </c>
      <c r="Y106" s="15">
        <f t="shared" si="2"/>
        <v>1.8951693524183693</v>
      </c>
      <c r="Z106" s="15">
        <f t="shared" si="3"/>
        <v>1.9917429422432031</v>
      </c>
    </row>
    <row r="107" spans="1:26" ht="12">
      <c r="A107" s="139" t="s">
        <v>200</v>
      </c>
      <c r="B107" s="140">
        <v>9133750</v>
      </c>
      <c r="C107" s="140">
        <v>16915991</v>
      </c>
      <c r="D107" s="140">
        <v>9478892</v>
      </c>
      <c r="E107" s="140">
        <v>17282641</v>
      </c>
      <c r="H107" s="16" t="s">
        <v>36</v>
      </c>
      <c r="I107" s="15">
        <v>-2.48573825775468</v>
      </c>
      <c r="J107" s="15">
        <v>2.78102720941694</v>
      </c>
      <c r="K107" s="15">
        <v>-1.3445540491176828</v>
      </c>
      <c r="L107" s="15">
        <v>1.0991658277574776</v>
      </c>
      <c r="O107" s="17"/>
      <c r="P107" s="15"/>
      <c r="Q107" s="15"/>
      <c r="R107" s="139" t="s">
        <v>197</v>
      </c>
      <c r="S107" s="140">
        <v>12598905</v>
      </c>
      <c r="T107" s="140">
        <v>14095570</v>
      </c>
      <c r="U107" s="15">
        <f t="shared" si="0"/>
        <v>2.48573825775468</v>
      </c>
      <c r="V107" s="15">
        <f t="shared" si="1"/>
        <v>2.78102720941694</v>
      </c>
      <c r="W107" s="141">
        <v>97272788</v>
      </c>
      <c r="X107" s="141">
        <v>79519990</v>
      </c>
      <c r="Y107" s="15">
        <f t="shared" si="2"/>
        <v>1.3445540491176828</v>
      </c>
      <c r="Z107" s="15">
        <f t="shared" si="3"/>
        <v>1.0991658277574776</v>
      </c>
    </row>
    <row r="108" spans="1:26" ht="12">
      <c r="A108" s="139" t="s">
        <v>201</v>
      </c>
      <c r="B108" s="140">
        <v>13491883</v>
      </c>
      <c r="C108" s="140">
        <v>12809026</v>
      </c>
      <c r="D108" s="140">
        <v>13417404</v>
      </c>
      <c r="E108" s="140">
        <v>12731096</v>
      </c>
      <c r="H108" s="16" t="s">
        <v>37</v>
      </c>
      <c r="I108" s="15">
        <v>-1.997090794224754</v>
      </c>
      <c r="J108" s="15">
        <v>2.3945278053317534</v>
      </c>
      <c r="K108" s="15">
        <v>-0.9516263503807311</v>
      </c>
      <c r="L108" s="15">
        <v>1.4748057966320223</v>
      </c>
      <c r="O108" s="17"/>
      <c r="P108" s="15"/>
      <c r="Q108" s="15"/>
      <c r="R108" s="139" t="s">
        <v>198</v>
      </c>
      <c r="S108" s="140">
        <v>10122207</v>
      </c>
      <c r="T108" s="140">
        <v>12136607</v>
      </c>
      <c r="U108" s="15">
        <f t="shared" si="0"/>
        <v>1.997090794224754</v>
      </c>
      <c r="V108" s="15">
        <f t="shared" si="1"/>
        <v>2.3945278053317534</v>
      </c>
      <c r="W108" s="141">
        <v>68846134</v>
      </c>
      <c r="X108" s="141">
        <v>106695950</v>
      </c>
      <c r="Y108" s="15">
        <f t="shared" si="2"/>
        <v>0.9516263503807311</v>
      </c>
      <c r="Z108" s="15">
        <f t="shared" si="3"/>
        <v>1.4748057966320223</v>
      </c>
    </row>
    <row r="109" spans="8:26" ht="12">
      <c r="H109" s="16" t="s">
        <v>38</v>
      </c>
      <c r="I109" s="15">
        <v>-1.598163591624064</v>
      </c>
      <c r="J109" s="15">
        <v>2.1420424488455514</v>
      </c>
      <c r="K109" s="15">
        <v>-0.6828880261258956</v>
      </c>
      <c r="L109" s="15">
        <v>0.8650088516165598</v>
      </c>
      <c r="O109" s="17"/>
      <c r="P109" s="15"/>
      <c r="Q109" s="15"/>
      <c r="R109" s="139" t="s">
        <v>199</v>
      </c>
      <c r="S109" s="140">
        <v>8100254</v>
      </c>
      <c r="T109" s="140">
        <v>10856891</v>
      </c>
      <c r="U109" s="15">
        <f t="shared" si="0"/>
        <v>1.598163591624064</v>
      </c>
      <c r="V109" s="15">
        <f t="shared" si="1"/>
        <v>2.1420424488455514</v>
      </c>
      <c r="W109" s="141">
        <v>49404055</v>
      </c>
      <c r="X109" s="141">
        <v>62579725</v>
      </c>
      <c r="Y109" s="15">
        <f t="shared" si="2"/>
        <v>0.6828880261258956</v>
      </c>
      <c r="Z109" s="15">
        <f t="shared" si="3"/>
        <v>0.8650088516165598</v>
      </c>
    </row>
    <row r="110" spans="8:26" ht="12">
      <c r="H110" s="18" t="s">
        <v>39</v>
      </c>
      <c r="I110" s="15">
        <v>-1.8022839180309682</v>
      </c>
      <c r="J110" s="15">
        <v>3.335671235242991</v>
      </c>
      <c r="K110" s="15">
        <v>-0.6479486888350039</v>
      </c>
      <c r="L110" s="15">
        <v>1.0367783452061277</v>
      </c>
      <c r="O110" s="17"/>
      <c r="P110" s="15"/>
      <c r="Q110" s="15"/>
      <c r="R110" s="139" t="s">
        <v>200</v>
      </c>
      <c r="S110" s="140">
        <v>9134833</v>
      </c>
      <c r="T110" s="140">
        <v>16906770</v>
      </c>
      <c r="U110" s="15">
        <f t="shared" si="0"/>
        <v>1.8022839180309682</v>
      </c>
      <c r="V110" s="15">
        <f t="shared" si="1"/>
        <v>3.335671235242991</v>
      </c>
      <c r="W110" s="141">
        <v>46876342</v>
      </c>
      <c r="X110" s="141">
        <v>75006520</v>
      </c>
      <c r="Y110" s="15">
        <f t="shared" si="2"/>
        <v>0.6479486888350039</v>
      </c>
      <c r="Z110" s="15">
        <f t="shared" si="3"/>
        <v>1.0367783452061277</v>
      </c>
    </row>
  </sheetData>
  <mergeCells count="1">
    <mergeCell ref="K92:L92"/>
  </mergeCells>
  <printOptions/>
  <pageMargins left="0.75" right="0.75" top="1" bottom="1" header="0.5" footer="0.5"/>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52"/>
  <sheetViews>
    <sheetView showGridLines="0" workbookViewId="0" topLeftCell="A1"/>
  </sheetViews>
  <sheetFormatPr defaultColWidth="9.57421875" defaultRowHeight="12"/>
  <cols>
    <col min="1" max="16384" width="9.57421875" style="42" customWidth="1"/>
  </cols>
  <sheetData>
    <row r="2" ht="15">
      <c r="B2" s="107" t="s">
        <v>432</v>
      </c>
    </row>
    <row r="3" ht="12">
      <c r="B3" s="43" t="s">
        <v>42</v>
      </c>
    </row>
    <row r="5" ht="12">
      <c r="Y5" s="48"/>
    </row>
    <row r="6" ht="12">
      <c r="Y6" s="48"/>
    </row>
    <row r="7" ht="12">
      <c r="Y7" s="48"/>
    </row>
    <row r="8" ht="12">
      <c r="Z8" s="50"/>
    </row>
    <row r="9" spans="20:26" ht="12">
      <c r="T9" s="100"/>
      <c r="V9" s="78"/>
      <c r="W9" s="78"/>
      <c r="Z9" s="50"/>
    </row>
    <row r="10" spans="20:26" ht="12">
      <c r="T10" s="76"/>
      <c r="V10" s="78"/>
      <c r="W10" s="78"/>
      <c r="Z10" s="50"/>
    </row>
    <row r="11" spans="20:26" ht="12">
      <c r="T11" s="76"/>
      <c r="V11" s="78"/>
      <c r="W11" s="78"/>
      <c r="Z11" s="50"/>
    </row>
    <row r="12" spans="2:26" ht="12">
      <c r="B12" s="45"/>
      <c r="J12" s="131"/>
      <c r="T12" s="76"/>
      <c r="V12" s="78"/>
      <c r="W12" s="78"/>
      <c r="Z12" s="50"/>
    </row>
    <row r="13" spans="2:26" ht="12">
      <c r="B13" s="45"/>
      <c r="J13" s="58"/>
      <c r="T13" s="76"/>
      <c r="V13" s="78"/>
      <c r="W13" s="78"/>
      <c r="Z13" s="50"/>
    </row>
    <row r="14" spans="1:26" ht="12">
      <c r="A14" s="55"/>
      <c r="B14" s="45"/>
      <c r="J14" s="58"/>
      <c r="R14" s="50"/>
      <c r="T14" s="76"/>
      <c r="V14" s="78"/>
      <c r="W14" s="78"/>
      <c r="Z14" s="50"/>
    </row>
    <row r="15" spans="1:26" ht="12">
      <c r="A15" s="55"/>
      <c r="B15" s="45"/>
      <c r="J15" s="58"/>
      <c r="R15" s="50"/>
      <c r="T15" s="76"/>
      <c r="V15" s="78"/>
      <c r="W15" s="78"/>
      <c r="Z15" s="50"/>
    </row>
    <row r="16" spans="2:26" ht="12">
      <c r="B16" s="45"/>
      <c r="J16" s="58"/>
      <c r="R16" s="50"/>
      <c r="T16" s="76"/>
      <c r="V16" s="78"/>
      <c r="W16" s="78"/>
      <c r="Z16" s="50"/>
    </row>
    <row r="17" spans="2:26" ht="12">
      <c r="B17" s="45"/>
      <c r="J17" s="58"/>
      <c r="R17" s="50"/>
      <c r="T17" s="76"/>
      <c r="V17" s="78"/>
      <c r="W17" s="78"/>
      <c r="Z17" s="50"/>
    </row>
    <row r="18" spans="2:26" ht="12">
      <c r="B18" s="45"/>
      <c r="J18" s="58"/>
      <c r="T18" s="76"/>
      <c r="V18" s="78"/>
      <c r="W18" s="78"/>
      <c r="Z18" s="50"/>
    </row>
    <row r="19" spans="2:26" ht="12">
      <c r="B19" s="45"/>
      <c r="J19" s="58"/>
      <c r="T19" s="76"/>
      <c r="V19" s="78"/>
      <c r="W19" s="78"/>
      <c r="Z19" s="50"/>
    </row>
    <row r="20" spans="2:26" ht="12">
      <c r="B20" s="45"/>
      <c r="J20" s="58"/>
      <c r="T20" s="76"/>
      <c r="V20" s="78"/>
      <c r="W20" s="78"/>
      <c r="Z20" s="50"/>
    </row>
    <row r="21" spans="2:26" ht="12">
      <c r="B21" s="45"/>
      <c r="J21" s="58"/>
      <c r="T21" s="76"/>
      <c r="V21" s="78"/>
      <c r="W21" s="78"/>
      <c r="Z21" s="50"/>
    </row>
    <row r="22" spans="2:26" ht="12">
      <c r="B22" s="45"/>
      <c r="J22" s="58"/>
      <c r="T22" s="76"/>
      <c r="V22" s="78"/>
      <c r="W22" s="78"/>
      <c r="Z22" s="50"/>
    </row>
    <row r="23" spans="2:26" ht="12">
      <c r="B23" s="45"/>
      <c r="J23" s="58"/>
      <c r="T23" s="76"/>
      <c r="V23" s="78"/>
      <c r="W23" s="78"/>
      <c r="Z23" s="50"/>
    </row>
    <row r="24" spans="2:26" ht="12">
      <c r="B24" s="45"/>
      <c r="J24" s="58"/>
      <c r="T24" s="76"/>
      <c r="V24" s="78"/>
      <c r="W24" s="78"/>
      <c r="Z24" s="50"/>
    </row>
    <row r="25" spans="2:26" ht="12">
      <c r="B25" s="45"/>
      <c r="J25" s="58"/>
      <c r="Z25" s="50"/>
    </row>
    <row r="26" spans="2:26" ht="12">
      <c r="B26" s="45"/>
      <c r="J26" s="58"/>
      <c r="Z26" s="50"/>
    </row>
    <row r="27" spans="2:26" ht="12">
      <c r="B27" s="45"/>
      <c r="J27" s="58"/>
      <c r="Z27" s="50"/>
    </row>
    <row r="28" spans="2:26" ht="12">
      <c r="B28" s="45"/>
      <c r="J28" s="58"/>
      <c r="Z28" s="50"/>
    </row>
    <row r="29" spans="2:26" ht="12">
      <c r="B29" s="42" t="s">
        <v>376</v>
      </c>
      <c r="J29" s="58"/>
      <c r="Z29" s="50"/>
    </row>
    <row r="30" spans="2:26" ht="24" customHeight="1">
      <c r="B30" s="205" t="s">
        <v>405</v>
      </c>
      <c r="C30" s="205"/>
      <c r="D30" s="205"/>
      <c r="E30" s="205"/>
      <c r="F30" s="205"/>
      <c r="G30" s="205"/>
      <c r="H30" s="205"/>
      <c r="I30" s="205"/>
      <c r="J30" s="205"/>
      <c r="K30" s="205"/>
      <c r="L30" s="205"/>
      <c r="M30" s="205"/>
      <c r="N30" s="50"/>
      <c r="O30" s="45"/>
      <c r="Z30" s="50"/>
    </row>
    <row r="31" spans="4:26" ht="12">
      <c r="D31" s="45"/>
      <c r="N31" s="50"/>
      <c r="O31" s="45"/>
      <c r="Z31" s="50"/>
    </row>
    <row r="32" spans="4:26" ht="12">
      <c r="D32" s="45"/>
      <c r="N32" s="50"/>
      <c r="O32" s="45"/>
      <c r="Z32" s="50"/>
    </row>
    <row r="33" spans="4:26" ht="12">
      <c r="D33" s="45"/>
      <c r="N33" s="50"/>
      <c r="O33" s="45"/>
      <c r="Z33" s="50"/>
    </row>
    <row r="47" spans="19:22" ht="12">
      <c r="S47" s="50"/>
      <c r="T47" s="44">
        <v>1960</v>
      </c>
      <c r="U47" s="44">
        <v>2014</v>
      </c>
      <c r="V47" s="42" t="s">
        <v>404</v>
      </c>
    </row>
    <row r="48" spans="19:22" ht="12">
      <c r="S48" s="50" t="s">
        <v>52</v>
      </c>
      <c r="T48" s="102">
        <v>39.79723858294478</v>
      </c>
      <c r="U48" s="105">
        <v>23.7</v>
      </c>
      <c r="V48" s="105">
        <v>26.514938131851228</v>
      </c>
    </row>
    <row r="49" spans="19:22" ht="12">
      <c r="S49" s="50" t="s">
        <v>7</v>
      </c>
      <c r="T49" s="102">
        <v>63.68482620207714</v>
      </c>
      <c r="U49" s="102">
        <v>39.718961325574</v>
      </c>
      <c r="V49" s="68">
        <v>33.2247192790612</v>
      </c>
    </row>
    <row r="50" spans="19:22" ht="12">
      <c r="S50" s="50"/>
      <c r="T50" s="102"/>
      <c r="U50" s="102"/>
      <c r="V50" s="68"/>
    </row>
    <row r="51" spans="18:25" ht="12">
      <c r="R51" s="42">
        <v>1</v>
      </c>
      <c r="S51" s="50" t="s">
        <v>16</v>
      </c>
      <c r="T51" s="102">
        <v>74.18307586983957</v>
      </c>
      <c r="U51" s="102">
        <v>45.115392938446305</v>
      </c>
      <c r="V51" s="68">
        <v>24.0981105947775</v>
      </c>
      <c r="Y51" s="45"/>
    </row>
    <row r="52" spans="18:25" ht="12">
      <c r="R52" s="42">
        <v>2</v>
      </c>
      <c r="S52" s="50" t="s">
        <v>4</v>
      </c>
      <c r="T52" s="102">
        <v>71.15580764983751</v>
      </c>
      <c r="U52" s="102">
        <v>44.73704355312721</v>
      </c>
      <c r="V52" s="68">
        <v>28.5188910213602</v>
      </c>
      <c r="Y52" s="45"/>
    </row>
    <row r="53" spans="18:25" ht="12">
      <c r="R53" s="42">
        <v>5</v>
      </c>
      <c r="S53" s="50" t="s">
        <v>14</v>
      </c>
      <c r="T53" s="102">
        <v>90.57985809177745</v>
      </c>
      <c r="U53" s="102">
        <v>42.7631533055505</v>
      </c>
      <c r="V53" s="68">
        <v>30.08093155112</v>
      </c>
      <c r="Y53" s="45"/>
    </row>
    <row r="54" spans="18:25" ht="12">
      <c r="R54" s="42">
        <v>4</v>
      </c>
      <c r="S54" s="50" t="s">
        <v>15</v>
      </c>
      <c r="T54" s="102">
        <v>81.04767329024263</v>
      </c>
      <c r="U54" s="102">
        <v>42.15345952067094</v>
      </c>
      <c r="V54" s="68">
        <v>28.9469499761969</v>
      </c>
      <c r="Y54" s="45"/>
    </row>
    <row r="55" spans="18:25" ht="12">
      <c r="R55" s="42">
        <v>3</v>
      </c>
      <c r="S55" s="50" t="s">
        <v>5</v>
      </c>
      <c r="T55" s="102">
        <v>70.50672554380395</v>
      </c>
      <c r="U55" s="102">
        <v>41.82237364310537</v>
      </c>
      <c r="V55" s="68">
        <v>26.1685059283424</v>
      </c>
      <c r="Y55" s="45"/>
    </row>
    <row r="56" spans="18:25" ht="12">
      <c r="R56" s="42">
        <v>6</v>
      </c>
      <c r="S56" s="50" t="s">
        <v>11</v>
      </c>
      <c r="T56" s="102">
        <v>48.238365675425584</v>
      </c>
      <c r="U56" s="102">
        <v>39.70019629072017</v>
      </c>
      <c r="V56" s="68">
        <v>29.331518582872</v>
      </c>
      <c r="Y56" s="45"/>
    </row>
    <row r="57" spans="1:25" ht="12">
      <c r="A57" s="3" t="s">
        <v>217</v>
      </c>
      <c r="S57" s="50" t="s">
        <v>10</v>
      </c>
      <c r="T57" s="102">
        <v>78.61594828627712</v>
      </c>
      <c r="U57" s="102">
        <v>38.91735398631767</v>
      </c>
      <c r="V57" s="68">
        <v>29.3624291655973</v>
      </c>
      <c r="Y57" s="45"/>
    </row>
    <row r="58" spans="1:25" ht="12">
      <c r="A58" s="123" t="s">
        <v>204</v>
      </c>
      <c r="S58" s="42" t="s">
        <v>6</v>
      </c>
      <c r="T58" s="102">
        <v>81.02284294012105</v>
      </c>
      <c r="U58" s="102">
        <v>34.14784130184582</v>
      </c>
      <c r="V58" s="68">
        <v>24.9605559591405</v>
      </c>
      <c r="Y58" s="45"/>
    </row>
    <row r="59" spans="19:25" ht="12">
      <c r="S59" s="42" t="s">
        <v>9</v>
      </c>
      <c r="T59" s="102">
        <v>51.29458040441746</v>
      </c>
      <c r="U59" s="102">
        <v>28.63492921407808</v>
      </c>
      <c r="V59" s="68">
        <v>28.9682708453985</v>
      </c>
      <c r="X59" s="103" t="s">
        <v>212</v>
      </c>
      <c r="Y59" s="45"/>
    </row>
    <row r="60" spans="19:25" ht="12">
      <c r="S60" s="50" t="s">
        <v>12</v>
      </c>
      <c r="T60" s="102">
        <v>49.30442372680094</v>
      </c>
      <c r="U60" s="102">
        <v>28.11067305202432</v>
      </c>
      <c r="V60" s="68">
        <v>24.5370473806482</v>
      </c>
      <c r="X60" s="65" t="s">
        <v>211</v>
      </c>
      <c r="Y60" s="45"/>
    </row>
    <row r="61" spans="1:25" ht="12">
      <c r="A61" s="3" t="s">
        <v>219</v>
      </c>
      <c r="S61" s="50" t="s">
        <v>13</v>
      </c>
      <c r="T61" s="102">
        <v>57.569082664774506</v>
      </c>
      <c r="U61" s="102">
        <v>23.489668403765744</v>
      </c>
      <c r="V61" s="68">
        <v>23.7211518553102</v>
      </c>
      <c r="X61" s="66" t="s">
        <v>215</v>
      </c>
      <c r="Y61" s="45"/>
    </row>
    <row r="62" spans="1:25" ht="12">
      <c r="A62" s="42" t="s">
        <v>153</v>
      </c>
      <c r="S62" s="50" t="s">
        <v>2</v>
      </c>
      <c r="T62" s="102">
        <v>70.84953735039967</v>
      </c>
      <c r="U62" s="102">
        <v>23.37215442772485</v>
      </c>
      <c r="V62" s="68">
        <v>27.0944500058853</v>
      </c>
      <c r="Y62" s="45"/>
    </row>
    <row r="63" spans="19:25" ht="12">
      <c r="S63" s="50" t="s">
        <v>8</v>
      </c>
      <c r="T63" s="102">
        <v>47.784446495879834</v>
      </c>
      <c r="U63" s="102">
        <v>23.21917254728548</v>
      </c>
      <c r="V63" s="68">
        <v>25.2439727141216</v>
      </c>
      <c r="Y63" s="45"/>
    </row>
    <row r="64" spans="19:25" ht="12">
      <c r="S64" s="50" t="s">
        <v>3</v>
      </c>
      <c r="T64" s="102">
        <v>47.03939269894738</v>
      </c>
      <c r="U64" s="102">
        <v>21.08896700066588</v>
      </c>
      <c r="V64" s="68">
        <v>25.7222759361488</v>
      </c>
      <c r="Y64" s="45"/>
    </row>
    <row r="65" spans="19:25" ht="12">
      <c r="S65" s="50" t="s">
        <v>17</v>
      </c>
      <c r="T65" s="102">
        <v>73.90581070379271</v>
      </c>
      <c r="U65" s="102">
        <v>19.603468006836447</v>
      </c>
      <c r="V65" s="68">
        <v>26.6292866525501</v>
      </c>
      <c r="Y65" s="45"/>
    </row>
    <row r="67" ht="12">
      <c r="A67" s="3" t="s">
        <v>218</v>
      </c>
    </row>
    <row r="68" ht="12">
      <c r="A68" s="42" t="s">
        <v>46</v>
      </c>
    </row>
    <row r="69" spans="1:3" ht="12">
      <c r="A69" s="89" t="s">
        <v>205</v>
      </c>
      <c r="B69" s="90"/>
      <c r="C69" s="90"/>
    </row>
    <row r="71" spans="1:3" ht="12">
      <c r="A71" s="89" t="s">
        <v>55</v>
      </c>
      <c r="B71" s="91">
        <v>42298.274502314816</v>
      </c>
      <c r="C71" s="90"/>
    </row>
    <row r="72" spans="1:3" ht="12">
      <c r="A72" s="89" t="s">
        <v>56</v>
      </c>
      <c r="B72" s="91">
        <v>42415.74959552083</v>
      </c>
      <c r="C72" s="90"/>
    </row>
    <row r="73" spans="1:3" ht="12">
      <c r="A73" s="89" t="s">
        <v>57</v>
      </c>
      <c r="B73" s="89" t="s">
        <v>58</v>
      </c>
      <c r="C73" s="90"/>
    </row>
    <row r="75" spans="1:3" ht="12">
      <c r="A75" s="89" t="s">
        <v>180</v>
      </c>
      <c r="B75" s="89" t="s">
        <v>65</v>
      </c>
      <c r="C75" s="90"/>
    </row>
    <row r="77" spans="1:3" ht="12">
      <c r="A77" s="94" t="s">
        <v>206</v>
      </c>
      <c r="B77" s="94" t="s">
        <v>61</v>
      </c>
      <c r="C77" s="94" t="s">
        <v>63</v>
      </c>
    </row>
    <row r="78" spans="1:4" ht="12">
      <c r="A78" s="94" t="s">
        <v>207</v>
      </c>
      <c r="B78" s="92" t="s">
        <v>43</v>
      </c>
      <c r="C78" s="95">
        <v>23.7</v>
      </c>
      <c r="D78" s="117" t="s">
        <v>322</v>
      </c>
    </row>
    <row r="79" spans="1:4" ht="12">
      <c r="A79" s="94" t="s">
        <v>208</v>
      </c>
      <c r="B79" s="92" t="s">
        <v>43</v>
      </c>
      <c r="C79" s="95">
        <v>28.1</v>
      </c>
      <c r="D79" s="117" t="s">
        <v>322</v>
      </c>
    </row>
    <row r="81" spans="1:3" ht="12">
      <c r="A81" s="89" t="s">
        <v>66</v>
      </c>
      <c r="B81" s="90"/>
      <c r="C81" s="90"/>
    </row>
    <row r="82" spans="1:3" ht="12">
      <c r="A82" s="89" t="s">
        <v>43</v>
      </c>
      <c r="B82" s="89" t="s">
        <v>67</v>
      </c>
      <c r="C82" s="90"/>
    </row>
    <row r="85" spans="1:4" ht="12">
      <c r="A85" s="3" t="s">
        <v>218</v>
      </c>
      <c r="D85" s="90"/>
    </row>
    <row r="86" ht="12">
      <c r="A86" s="42" t="s">
        <v>216</v>
      </c>
    </row>
    <row r="87" spans="1:4" ht="12">
      <c r="A87" s="89" t="s">
        <v>222</v>
      </c>
      <c r="B87" s="90"/>
      <c r="D87" s="90"/>
    </row>
    <row r="88" ht="12">
      <c r="D88" s="90"/>
    </row>
    <row r="89" spans="1:4" ht="12">
      <c r="A89" s="89" t="s">
        <v>55</v>
      </c>
      <c r="B89" s="91">
        <v>41981.44525462963</v>
      </c>
      <c r="D89" s="90"/>
    </row>
    <row r="90" spans="1:2" ht="12">
      <c r="A90" s="89" t="s">
        <v>56</v>
      </c>
      <c r="B90" s="91">
        <v>42416.416026481485</v>
      </c>
    </row>
    <row r="91" spans="1:4" ht="12">
      <c r="A91" s="89" t="s">
        <v>57</v>
      </c>
      <c r="B91" s="89" t="s">
        <v>58</v>
      </c>
      <c r="D91" s="90"/>
    </row>
    <row r="93" spans="1:2" ht="12">
      <c r="A93" s="89" t="s">
        <v>180</v>
      </c>
      <c r="B93" s="89" t="s">
        <v>65</v>
      </c>
    </row>
    <row r="94" spans="1:2" ht="12">
      <c r="A94" s="89" t="s">
        <v>137</v>
      </c>
      <c r="B94" s="89" t="s">
        <v>138</v>
      </c>
    </row>
    <row r="96" spans="1:2" ht="12">
      <c r="A96" s="94" t="s">
        <v>223</v>
      </c>
      <c r="B96" s="94" t="s">
        <v>224</v>
      </c>
    </row>
    <row r="97" spans="1:4" ht="12">
      <c r="A97" s="94" t="s">
        <v>138</v>
      </c>
      <c r="B97" s="130">
        <v>522945539</v>
      </c>
      <c r="D97" s="90"/>
    </row>
    <row r="98" spans="1:4" ht="12">
      <c r="A98" s="94" t="s">
        <v>225</v>
      </c>
      <c r="B98" s="130">
        <v>5039620</v>
      </c>
      <c r="D98" s="90"/>
    </row>
    <row r="99" spans="1:2" ht="12">
      <c r="A99" s="94" t="s">
        <v>226</v>
      </c>
      <c r="B99" s="130">
        <v>5064802</v>
      </c>
    </row>
    <row r="100" spans="1:2" ht="12">
      <c r="A100" s="94" t="s">
        <v>227</v>
      </c>
      <c r="B100" s="130">
        <v>5091627</v>
      </c>
    </row>
    <row r="101" spans="1:2" ht="12">
      <c r="A101" s="94" t="s">
        <v>228</v>
      </c>
      <c r="B101" s="130">
        <v>5119571</v>
      </c>
    </row>
    <row r="102" spans="1:2" ht="12">
      <c r="A102" s="94" t="s">
        <v>229</v>
      </c>
      <c r="B102" s="130">
        <v>5148400</v>
      </c>
    </row>
    <row r="103" spans="1:2" ht="12">
      <c r="A103" s="94" t="s">
        <v>230</v>
      </c>
      <c r="B103" s="130">
        <v>5177709</v>
      </c>
    </row>
    <row r="104" spans="1:2" ht="12">
      <c r="A104" s="94" t="s">
        <v>231</v>
      </c>
      <c r="B104" s="130">
        <v>5207379</v>
      </c>
    </row>
    <row r="105" spans="1:2" ht="12">
      <c r="A105" s="94" t="s">
        <v>232</v>
      </c>
      <c r="B105" s="130">
        <v>5236962</v>
      </c>
    </row>
    <row r="106" spans="1:2" ht="12">
      <c r="A106" s="94" t="s">
        <v>233</v>
      </c>
      <c r="B106" s="130">
        <v>5266191</v>
      </c>
    </row>
    <row r="107" spans="1:2" ht="12">
      <c r="A107" s="94" t="s">
        <v>234</v>
      </c>
      <c r="B107" s="130">
        <v>5294587</v>
      </c>
    </row>
    <row r="108" spans="1:2" ht="12">
      <c r="A108" s="94" t="s">
        <v>235</v>
      </c>
      <c r="B108" s="130">
        <v>5321770</v>
      </c>
    </row>
    <row r="109" spans="1:2" ht="12">
      <c r="A109" s="94" t="s">
        <v>236</v>
      </c>
      <c r="B109" s="130">
        <v>5347115</v>
      </c>
    </row>
    <row r="110" spans="1:2" ht="12">
      <c r="A110" s="94" t="s">
        <v>237</v>
      </c>
      <c r="B110" s="130">
        <v>5370169</v>
      </c>
    </row>
    <row r="111" spans="1:2" ht="12">
      <c r="A111" s="94" t="s">
        <v>238</v>
      </c>
      <c r="B111" s="130">
        <v>5390436</v>
      </c>
    </row>
    <row r="112" spans="1:2" ht="12">
      <c r="A112" s="94" t="s">
        <v>239</v>
      </c>
      <c r="B112" s="130">
        <v>5407763</v>
      </c>
    </row>
    <row r="113" spans="1:2" ht="12">
      <c r="A113" s="94" t="s">
        <v>240</v>
      </c>
      <c r="B113" s="130">
        <v>5795718</v>
      </c>
    </row>
    <row r="114" spans="1:2" ht="12">
      <c r="A114" s="94" t="s">
        <v>241</v>
      </c>
      <c r="B114" s="130">
        <v>5848111</v>
      </c>
    </row>
    <row r="115" spans="1:2" ht="12">
      <c r="A115" s="94" t="s">
        <v>242</v>
      </c>
      <c r="B115" s="130">
        <v>5930292</v>
      </c>
    </row>
    <row r="116" spans="1:2" ht="12">
      <c r="A116" s="94" t="s">
        <v>243</v>
      </c>
      <c r="B116" s="130">
        <v>5971359</v>
      </c>
    </row>
    <row r="117" spans="1:2" ht="12">
      <c r="A117" s="94" t="s">
        <v>244</v>
      </c>
      <c r="B117" s="130">
        <v>6042396</v>
      </c>
    </row>
    <row r="118" spans="1:2" ht="12">
      <c r="A118" s="94" t="s">
        <v>245</v>
      </c>
      <c r="B118" s="130">
        <v>5967883</v>
      </c>
    </row>
    <row r="119" spans="1:2" ht="12">
      <c r="A119" s="94" t="s">
        <v>246</v>
      </c>
      <c r="B119" s="130">
        <v>5970309</v>
      </c>
    </row>
    <row r="120" spans="1:2" ht="12">
      <c r="A120" s="94" t="s">
        <v>247</v>
      </c>
      <c r="B120" s="130">
        <v>5846625</v>
      </c>
    </row>
    <row r="121" spans="1:2" ht="12">
      <c r="A121" s="94" t="s">
        <v>248</v>
      </c>
      <c r="B121" s="130">
        <v>5798108</v>
      </c>
    </row>
    <row r="122" spans="1:2" ht="12">
      <c r="A122" s="94" t="s">
        <v>249</v>
      </c>
      <c r="B122" s="130">
        <v>5738781</v>
      </c>
    </row>
    <row r="123" spans="1:2" ht="12">
      <c r="A123" s="94" t="s">
        <v>250</v>
      </c>
      <c r="B123" s="130">
        <v>5680019</v>
      </c>
    </row>
    <row r="124" spans="1:2" ht="12">
      <c r="A124" s="94" t="s">
        <v>251</v>
      </c>
      <c r="B124" s="130">
        <v>5603588</v>
      </c>
    </row>
    <row r="125" spans="1:2" ht="12">
      <c r="A125" s="94" t="s">
        <v>252</v>
      </c>
      <c r="B125" s="130">
        <v>5629487</v>
      </c>
    </row>
    <row r="126" spans="1:2" ht="12">
      <c r="A126" s="94" t="s">
        <v>253</v>
      </c>
      <c r="B126" s="130">
        <v>5557269</v>
      </c>
    </row>
    <row r="127" spans="1:2" ht="12">
      <c r="A127" s="94" t="s">
        <v>254</v>
      </c>
      <c r="B127" s="130">
        <v>5529813</v>
      </c>
    </row>
    <row r="128" spans="1:2" ht="12">
      <c r="A128" s="94" t="s">
        <v>255</v>
      </c>
      <c r="B128" s="130">
        <v>5338627</v>
      </c>
    </row>
    <row r="129" spans="1:2" ht="12">
      <c r="A129" s="94" t="s">
        <v>256</v>
      </c>
      <c r="B129" s="130">
        <v>5167776</v>
      </c>
    </row>
    <row r="130" spans="1:2" ht="12">
      <c r="A130" s="94" t="s">
        <v>257</v>
      </c>
      <c r="B130" s="130">
        <v>5002681</v>
      </c>
    </row>
    <row r="131" spans="1:2" ht="12">
      <c r="A131" s="94" t="s">
        <v>258</v>
      </c>
      <c r="B131" s="130">
        <v>4833165</v>
      </c>
    </row>
    <row r="132" spans="1:2" ht="12">
      <c r="A132" s="94" t="s">
        <v>259</v>
      </c>
      <c r="B132" s="130">
        <v>4640331</v>
      </c>
    </row>
    <row r="133" spans="1:2" ht="12">
      <c r="A133" s="94" t="s">
        <v>260</v>
      </c>
      <c r="B133" s="130">
        <v>4460760</v>
      </c>
    </row>
    <row r="134" spans="1:2" ht="12">
      <c r="A134" s="94" t="s">
        <v>261</v>
      </c>
      <c r="B134" s="130">
        <v>4163788</v>
      </c>
    </row>
    <row r="135" spans="1:2" ht="12">
      <c r="A135" s="94" t="s">
        <v>262</v>
      </c>
      <c r="B135" s="130">
        <v>3959927</v>
      </c>
    </row>
    <row r="136" spans="1:2" ht="12">
      <c r="A136" s="94" t="s">
        <v>263</v>
      </c>
      <c r="B136" s="130">
        <v>3702643</v>
      </c>
    </row>
    <row r="137" spans="1:2" ht="12">
      <c r="A137" s="94" t="s">
        <v>264</v>
      </c>
      <c r="B137" s="130">
        <v>3369095</v>
      </c>
    </row>
    <row r="138" spans="1:2" ht="12">
      <c r="A138" s="94" t="s">
        <v>265</v>
      </c>
      <c r="B138" s="130">
        <v>3055585</v>
      </c>
    </row>
    <row r="139" spans="1:2" ht="12">
      <c r="A139" s="94" t="s">
        <v>266</v>
      </c>
      <c r="B139" s="130">
        <v>2717347</v>
      </c>
    </row>
    <row r="140" spans="1:2" ht="12">
      <c r="A140" s="94" t="s">
        <v>267</v>
      </c>
      <c r="B140" s="130">
        <v>2365023</v>
      </c>
    </row>
    <row r="141" spans="1:2" ht="12">
      <c r="A141" s="94" t="s">
        <v>268</v>
      </c>
      <c r="B141" s="130">
        <v>1991272</v>
      </c>
    </row>
    <row r="142" spans="1:2" ht="12">
      <c r="A142" s="94" t="s">
        <v>269</v>
      </c>
      <c r="B142" s="130">
        <v>1660241</v>
      </c>
    </row>
    <row r="143" spans="1:2" ht="12">
      <c r="A143" s="94" t="s">
        <v>270</v>
      </c>
      <c r="B143" s="130">
        <v>1365005</v>
      </c>
    </row>
    <row r="144" spans="1:2" ht="12">
      <c r="A144" s="94" t="s">
        <v>271</v>
      </c>
      <c r="B144" s="130">
        <v>1059776</v>
      </c>
    </row>
    <row r="145" spans="1:2" ht="12">
      <c r="A145" s="94" t="s">
        <v>272</v>
      </c>
      <c r="B145" s="130">
        <v>798301</v>
      </c>
    </row>
    <row r="146" spans="1:2" ht="12">
      <c r="A146" s="94" t="s">
        <v>273</v>
      </c>
      <c r="B146" s="130">
        <v>593885</v>
      </c>
    </row>
    <row r="147" spans="1:2" ht="12">
      <c r="A147" s="94" t="s">
        <v>274</v>
      </c>
      <c r="B147" s="130">
        <v>426375</v>
      </c>
    </row>
    <row r="148" spans="1:2" ht="12">
      <c r="A148" s="94" t="s">
        <v>275</v>
      </c>
      <c r="B148" s="130">
        <v>880514</v>
      </c>
    </row>
    <row r="149" spans="1:2" ht="12">
      <c r="A149" s="42" t="s">
        <v>276</v>
      </c>
      <c r="B149" s="47">
        <f>SUM(B98:B112)</f>
        <v>78484101</v>
      </c>
    </row>
    <row r="150" spans="1:2" ht="12">
      <c r="A150" s="89" t="s">
        <v>277</v>
      </c>
      <c r="B150" s="142">
        <f>SUM(B113:B148)</f>
        <v>148461875</v>
      </c>
    </row>
    <row r="151" spans="1:2" ht="12">
      <c r="A151" s="89" t="s">
        <v>278</v>
      </c>
      <c r="B151" s="143">
        <f>+B97-B149-B150</f>
        <v>295999563</v>
      </c>
    </row>
    <row r="152" spans="1:2" ht="12">
      <c r="A152" s="42" t="s">
        <v>279</v>
      </c>
      <c r="B152" s="42">
        <f>+B149/B151*100</f>
        <v>26.514938131851228</v>
      </c>
    </row>
  </sheetData>
  <autoFilter ref="S50:V50">
    <sortState ref="S51:V152">
      <sortCondition descending="1" sortBy="value" ref="U51:U152"/>
    </sortState>
  </autoFilter>
  <mergeCells count="1">
    <mergeCell ref="B30:M30"/>
  </mergeCells>
  <hyperlinks>
    <hyperlink ref="A58" r:id="rId1" display="http://databank.worldbank.org/data/reports.aspx?source=health-nutrition-and-population-statistics:-population-estimates-and-projections"/>
  </hyperlinks>
  <printOptions/>
  <pageMargins left="0.75" right="0.75" top="1" bottom="1" header="0.5" footer="0.5"/>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70"/>
  <sheetViews>
    <sheetView showGridLines="0" workbookViewId="0" topLeftCell="A1"/>
  </sheetViews>
  <sheetFormatPr defaultColWidth="9.57421875" defaultRowHeight="12"/>
  <cols>
    <col min="1" max="16384" width="9.57421875" style="42" customWidth="1"/>
  </cols>
  <sheetData>
    <row r="2" ht="15">
      <c r="B2" s="107" t="s">
        <v>319</v>
      </c>
    </row>
    <row r="3" ht="12">
      <c r="B3" s="43" t="s">
        <v>41</v>
      </c>
    </row>
    <row r="5" ht="12">
      <c r="Y5" s="48"/>
    </row>
    <row r="6" ht="12">
      <c r="Y6" s="48"/>
    </row>
    <row r="7" ht="12">
      <c r="Y7" s="48"/>
    </row>
    <row r="8" ht="12">
      <c r="Z8" s="50"/>
    </row>
    <row r="9" spans="4:26" ht="12">
      <c r="D9" s="45"/>
      <c r="Z9" s="50"/>
    </row>
    <row r="10" ht="12">
      <c r="Z10" s="50"/>
    </row>
    <row r="11" spans="15:26" ht="12">
      <c r="O11" s="45"/>
      <c r="Z11" s="50"/>
    </row>
    <row r="12" spans="2:26" ht="12">
      <c r="B12" s="45"/>
      <c r="O12" s="45"/>
      <c r="Z12" s="50"/>
    </row>
    <row r="13" spans="2:26" ht="12">
      <c r="B13" s="45"/>
      <c r="O13" s="45"/>
      <c r="Z13" s="50"/>
    </row>
    <row r="14" spans="2:26" ht="12">
      <c r="B14" s="45"/>
      <c r="O14" s="45"/>
      <c r="Z14" s="50"/>
    </row>
    <row r="15" spans="2:26" ht="12">
      <c r="B15" s="45"/>
      <c r="O15" s="45"/>
      <c r="Z15" s="50"/>
    </row>
    <row r="16" spans="1:26" ht="12">
      <c r="A16" s="55"/>
      <c r="B16" s="45"/>
      <c r="O16" s="45"/>
      <c r="R16" s="50"/>
      <c r="Z16" s="50"/>
    </row>
    <row r="17" spans="2:26" ht="12">
      <c r="B17" s="45"/>
      <c r="O17" s="45"/>
      <c r="R17" s="50"/>
      <c r="Z17" s="50"/>
    </row>
    <row r="18" spans="2:26" ht="12">
      <c r="B18" s="45"/>
      <c r="O18" s="45"/>
      <c r="R18" s="50"/>
      <c r="Z18" s="50"/>
    </row>
    <row r="19" spans="2:26" ht="12">
      <c r="B19" s="45"/>
      <c r="O19" s="45"/>
      <c r="Z19" s="50"/>
    </row>
    <row r="20" spans="2:26" ht="12">
      <c r="B20" s="45"/>
      <c r="O20" s="45"/>
      <c r="Z20" s="50"/>
    </row>
    <row r="21" spans="2:26" ht="12">
      <c r="B21" s="45"/>
      <c r="O21" s="45"/>
      <c r="Z21" s="50"/>
    </row>
    <row r="22" spans="2:26" ht="12">
      <c r="B22" s="45"/>
      <c r="O22" s="45"/>
      <c r="Z22" s="50"/>
    </row>
    <row r="23" spans="2:26" ht="12">
      <c r="B23" s="45"/>
      <c r="O23" s="45"/>
      <c r="Z23" s="50"/>
    </row>
    <row r="24" spans="2:26" ht="12">
      <c r="B24" s="45"/>
      <c r="O24" s="45"/>
      <c r="Z24" s="50"/>
    </row>
    <row r="25" spans="2:26" ht="12">
      <c r="B25" s="45"/>
      <c r="O25" s="45"/>
      <c r="Z25" s="50"/>
    </row>
    <row r="26" spans="2:26" ht="12">
      <c r="B26" s="45"/>
      <c r="O26" s="45"/>
      <c r="Z26" s="50"/>
    </row>
    <row r="27" spans="2:26" ht="12">
      <c r="B27" s="45"/>
      <c r="O27" s="45"/>
      <c r="Z27" s="50"/>
    </row>
    <row r="28" spans="2:26" ht="12">
      <c r="B28" s="45"/>
      <c r="O28" s="45"/>
      <c r="Z28" s="50"/>
    </row>
    <row r="29" spans="2:26" ht="12">
      <c r="B29" s="42" t="s">
        <v>376</v>
      </c>
      <c r="O29" s="45"/>
      <c r="Z29" s="50"/>
    </row>
    <row r="30" spans="2:26" ht="24" customHeight="1">
      <c r="B30" s="205" t="s">
        <v>433</v>
      </c>
      <c r="C30" s="205"/>
      <c r="D30" s="205"/>
      <c r="E30" s="205"/>
      <c r="F30" s="205"/>
      <c r="G30" s="205"/>
      <c r="H30" s="205"/>
      <c r="I30" s="205"/>
      <c r="J30" s="205"/>
      <c r="K30" s="205"/>
      <c r="L30" s="205"/>
      <c r="M30" s="205"/>
      <c r="O30" s="45"/>
      <c r="Z30" s="50"/>
    </row>
    <row r="31" spans="4:26" ht="12">
      <c r="D31" s="45"/>
      <c r="N31" s="50"/>
      <c r="O31" s="45"/>
      <c r="Z31" s="50"/>
    </row>
    <row r="32" spans="4:26" ht="12">
      <c r="D32" s="45"/>
      <c r="N32" s="50"/>
      <c r="O32" s="45"/>
      <c r="Z32" s="50"/>
    </row>
    <row r="33" spans="4:26" ht="12">
      <c r="D33" s="45"/>
      <c r="N33" s="50"/>
      <c r="O33" s="45"/>
      <c r="Z33" s="50"/>
    </row>
    <row r="34" spans="4:26" ht="12">
      <c r="D34" s="45"/>
      <c r="N34" s="50"/>
      <c r="O34" s="45"/>
      <c r="Z34" s="50"/>
    </row>
    <row r="35" ht="12">
      <c r="A35" s="3" t="s">
        <v>217</v>
      </c>
    </row>
    <row r="36" ht="12">
      <c r="A36" s="123" t="s">
        <v>204</v>
      </c>
    </row>
    <row r="39" ht="12">
      <c r="A39" s="3" t="s">
        <v>219</v>
      </c>
    </row>
    <row r="40" ht="12">
      <c r="A40" s="42" t="s">
        <v>153</v>
      </c>
    </row>
    <row r="44" ht="12">
      <c r="A44" s="3" t="s">
        <v>220</v>
      </c>
    </row>
    <row r="45" ht="12">
      <c r="A45" s="42" t="s">
        <v>46</v>
      </c>
    </row>
    <row r="46" spans="1:3" ht="12">
      <c r="A46" s="89" t="s">
        <v>205</v>
      </c>
      <c r="B46" s="90"/>
      <c r="C46" s="90"/>
    </row>
    <row r="48" spans="1:3" ht="12">
      <c r="A48" s="89" t="s">
        <v>55</v>
      </c>
      <c r="B48" s="91">
        <v>42298.274502314816</v>
      </c>
      <c r="C48" s="90"/>
    </row>
    <row r="49" spans="1:3" ht="12">
      <c r="A49" s="89" t="s">
        <v>56</v>
      </c>
      <c r="B49" s="91">
        <v>42415.74959552083</v>
      </c>
      <c r="C49" s="90"/>
    </row>
    <row r="50" spans="1:3" ht="12">
      <c r="A50" s="89" t="s">
        <v>57</v>
      </c>
      <c r="B50" s="89" t="s">
        <v>58</v>
      </c>
      <c r="C50" s="90"/>
    </row>
    <row r="52" spans="1:22" ht="12">
      <c r="A52" s="89" t="s">
        <v>180</v>
      </c>
      <c r="B52" s="89" t="s">
        <v>65</v>
      </c>
      <c r="C52" s="90"/>
      <c r="K52" s="50"/>
      <c r="L52" s="104">
        <v>1960</v>
      </c>
      <c r="M52" s="44">
        <v>2014</v>
      </c>
      <c r="N52" s="42" t="s">
        <v>404</v>
      </c>
      <c r="V52" s="50"/>
    </row>
    <row r="53" spans="11:22" ht="12">
      <c r="K53" s="50" t="s">
        <v>415</v>
      </c>
      <c r="L53" s="102">
        <v>15.218574313698962</v>
      </c>
      <c r="M53" s="118">
        <v>28.1</v>
      </c>
      <c r="N53" s="105">
        <v>50.2</v>
      </c>
      <c r="O53" s="57"/>
      <c r="P53" s="57"/>
      <c r="V53" s="50"/>
    </row>
    <row r="54" spans="1:22" ht="12">
      <c r="A54" s="94" t="s">
        <v>206</v>
      </c>
      <c r="B54" s="94" t="s">
        <v>61</v>
      </c>
      <c r="C54" s="94" t="s">
        <v>63</v>
      </c>
      <c r="K54" s="50" t="s">
        <v>7</v>
      </c>
      <c r="L54" s="102">
        <v>8.552284932531462</v>
      </c>
      <c r="M54" s="102">
        <v>12.271084358636967</v>
      </c>
      <c r="N54" s="101">
        <v>29.4606315062361</v>
      </c>
      <c r="O54" s="100"/>
      <c r="P54" s="78"/>
      <c r="Q54" s="100"/>
      <c r="V54" s="50"/>
    </row>
    <row r="55" spans="1:22" ht="12">
      <c r="A55" s="94" t="s">
        <v>207</v>
      </c>
      <c r="B55" s="92" t="s">
        <v>43</v>
      </c>
      <c r="C55" s="95">
        <v>23.7</v>
      </c>
      <c r="D55" s="117" t="s">
        <v>322</v>
      </c>
      <c r="K55" s="50"/>
      <c r="L55" s="45"/>
      <c r="M55" s="45"/>
      <c r="V55" s="50"/>
    </row>
    <row r="56" spans="1:17" ht="12">
      <c r="A56" s="94" t="s">
        <v>208</v>
      </c>
      <c r="B56" s="92" t="s">
        <v>43</v>
      </c>
      <c r="C56" s="95">
        <v>28.1</v>
      </c>
      <c r="D56" s="117" t="s">
        <v>322</v>
      </c>
      <c r="K56" s="50" t="s">
        <v>3</v>
      </c>
      <c r="L56" s="102">
        <v>8.9307245556266</v>
      </c>
      <c r="M56" s="102">
        <v>41.895964958928076</v>
      </c>
      <c r="N56" s="101">
        <v>72.3812691668507</v>
      </c>
      <c r="O56" s="58"/>
      <c r="P56" s="78"/>
      <c r="Q56" s="76"/>
    </row>
    <row r="57" spans="11:17" ht="12">
      <c r="K57" s="50" t="s">
        <v>13</v>
      </c>
      <c r="L57" s="102">
        <v>13.093013320861255</v>
      </c>
      <c r="M57" s="102">
        <v>22.982942612427326</v>
      </c>
      <c r="N57" s="101">
        <v>48.5168388924469</v>
      </c>
      <c r="O57" s="58"/>
      <c r="P57" s="78"/>
      <c r="Q57" s="76"/>
    </row>
    <row r="58" spans="1:17" ht="12">
      <c r="A58" s="89" t="s">
        <v>66</v>
      </c>
      <c r="B58" s="90"/>
      <c r="C58" s="90"/>
      <c r="K58" s="50" t="s">
        <v>12</v>
      </c>
      <c r="L58" s="102">
        <v>14.05211111353086</v>
      </c>
      <c r="M58" s="102">
        <v>22.120438343892353</v>
      </c>
      <c r="N58" s="101">
        <v>41.0597597797239</v>
      </c>
      <c r="O58" s="58"/>
      <c r="P58" s="78"/>
      <c r="Q58" s="76"/>
    </row>
    <row r="59" spans="1:17" ht="12">
      <c r="A59" s="89" t="s">
        <v>43</v>
      </c>
      <c r="B59" s="89" t="s">
        <v>67</v>
      </c>
      <c r="C59" s="90"/>
      <c r="K59" s="42" t="s">
        <v>9</v>
      </c>
      <c r="L59" s="102">
        <v>15.230263956501117</v>
      </c>
      <c r="M59" s="102">
        <v>21.621459720791496</v>
      </c>
      <c r="N59" s="101">
        <v>39.7188450891467</v>
      </c>
      <c r="O59" s="58"/>
      <c r="P59" s="78"/>
      <c r="Q59" s="76"/>
    </row>
    <row r="60" spans="11:17" ht="12">
      <c r="K60" s="50" t="s">
        <v>8</v>
      </c>
      <c r="L60" s="102">
        <v>9.575729681579425</v>
      </c>
      <c r="M60" s="102">
        <v>18.789703754891036</v>
      </c>
      <c r="N60" s="101">
        <v>37.3521267098333</v>
      </c>
      <c r="O60" s="58"/>
      <c r="P60" s="78"/>
      <c r="Q60" s="76"/>
    </row>
    <row r="61" spans="1:17" ht="12">
      <c r="A61" s="3" t="s">
        <v>220</v>
      </c>
      <c r="K61" s="50" t="s">
        <v>17</v>
      </c>
      <c r="L61" s="102">
        <v>6.759543873750523</v>
      </c>
      <c r="M61" s="102">
        <v>17.362182740709997</v>
      </c>
      <c r="N61" s="101">
        <v>73.0087869679132</v>
      </c>
      <c r="O61" s="58"/>
      <c r="P61" s="78"/>
      <c r="Q61" s="76"/>
    </row>
    <row r="62" spans="1:17" ht="12">
      <c r="A62" s="42" t="s">
        <v>214</v>
      </c>
      <c r="K62" s="50" t="s">
        <v>11</v>
      </c>
      <c r="L62" s="102">
        <v>8.758858425171058</v>
      </c>
      <c r="M62" s="102">
        <v>16.93014841135273</v>
      </c>
      <c r="N62" s="101">
        <v>34.062545524352</v>
      </c>
      <c r="O62" s="58"/>
      <c r="P62" s="78"/>
      <c r="Q62" s="76"/>
    </row>
    <row r="63" spans="1:17" ht="12">
      <c r="A63" s="123" t="s">
        <v>213</v>
      </c>
      <c r="K63" s="50" t="s">
        <v>2</v>
      </c>
      <c r="L63" s="102">
        <v>6.47253502077037</v>
      </c>
      <c r="M63" s="102">
        <v>12.474351039739274</v>
      </c>
      <c r="N63" s="101">
        <v>61.0674899365426</v>
      </c>
      <c r="O63" s="58"/>
      <c r="P63" s="78"/>
      <c r="Q63" s="76"/>
    </row>
    <row r="64" spans="1:17" ht="12">
      <c r="A64" s="42" t="s">
        <v>221</v>
      </c>
      <c r="B64" s="62"/>
      <c r="K64" s="50" t="s">
        <v>10</v>
      </c>
      <c r="L64" s="102">
        <v>5.807191592698142</v>
      </c>
      <c r="M64" s="102">
        <v>11.082415874964784</v>
      </c>
      <c r="N64" s="101">
        <v>39.7757454578659</v>
      </c>
      <c r="O64" s="58"/>
      <c r="P64" s="78"/>
      <c r="Q64" s="76"/>
    </row>
    <row r="65" spans="11:22" ht="12">
      <c r="K65" s="42" t="s">
        <v>6</v>
      </c>
      <c r="L65" s="102">
        <v>5.865862515235678</v>
      </c>
      <c r="M65" s="102">
        <v>10.995047265346763</v>
      </c>
      <c r="N65" s="101">
        <v>45.1671550846311</v>
      </c>
      <c r="O65" s="58"/>
      <c r="P65" s="78"/>
      <c r="Q65" s="76"/>
      <c r="V65" s="103" t="s">
        <v>212</v>
      </c>
    </row>
    <row r="66" spans="11:22" ht="12">
      <c r="K66" s="50" t="s">
        <v>14</v>
      </c>
      <c r="L66" s="102">
        <v>6.633732050692844</v>
      </c>
      <c r="M66" s="102">
        <v>9.612597147782118</v>
      </c>
      <c r="N66" s="101">
        <v>37.8185990571033</v>
      </c>
      <c r="O66" s="58"/>
      <c r="P66" s="78"/>
      <c r="Q66" s="76"/>
      <c r="V66" s="65" t="s">
        <v>211</v>
      </c>
    </row>
    <row r="67" spans="11:22" ht="12">
      <c r="K67" s="50" t="s">
        <v>4</v>
      </c>
      <c r="L67" s="102">
        <v>5.403730447269002</v>
      </c>
      <c r="M67" s="102">
        <v>8.404895952224264</v>
      </c>
      <c r="N67" s="101">
        <v>26.3976006801072</v>
      </c>
      <c r="O67" s="58"/>
      <c r="P67" s="78"/>
      <c r="Q67" s="76"/>
      <c r="V67" s="66" t="s">
        <v>215</v>
      </c>
    </row>
    <row r="68" spans="11:17" ht="12">
      <c r="K68" s="50" t="s">
        <v>16</v>
      </c>
      <c r="L68" s="102">
        <v>7.003232002942976</v>
      </c>
      <c r="M68" s="102">
        <v>7.682740524424974</v>
      </c>
      <c r="N68" s="101">
        <v>19.9175653594299</v>
      </c>
      <c r="O68" s="58"/>
      <c r="P68" s="78"/>
      <c r="Q68" s="76"/>
    </row>
    <row r="69" spans="11:17" ht="12">
      <c r="K69" s="50" t="s">
        <v>5</v>
      </c>
      <c r="L69" s="102">
        <v>6.338433394533423</v>
      </c>
      <c r="M69" s="102">
        <v>7.635212699731526</v>
      </c>
      <c r="N69" s="101">
        <v>23.1846250824299</v>
      </c>
      <c r="O69" s="58"/>
      <c r="P69" s="78"/>
      <c r="Q69" s="76"/>
    </row>
    <row r="70" spans="11:17" ht="12">
      <c r="K70" s="50" t="s">
        <v>15</v>
      </c>
      <c r="L70" s="102">
        <v>6.803679856358177</v>
      </c>
      <c r="M70" s="102">
        <v>4.086902343739088</v>
      </c>
      <c r="N70" s="101">
        <v>27.1412504163042</v>
      </c>
      <c r="O70" s="58"/>
      <c r="P70" s="78"/>
      <c r="Q70" s="76"/>
    </row>
  </sheetData>
  <autoFilter ref="K55:N55">
    <sortState ref="K56:N70">
      <sortCondition descending="1" sortBy="value" ref="M56:M70"/>
    </sortState>
  </autoFilter>
  <mergeCells count="1">
    <mergeCell ref="B30:M30"/>
  </mergeCells>
  <hyperlinks>
    <hyperlink ref="A36" r:id="rId1" display="http://databank.worldbank.org/data/reports.aspx?source=health-nutrition-and-population-statistics:-population-estimates-and-projections"/>
    <hyperlink ref="A63" r:id="rId2" display="http://ec.europa.eu/eurostat/tgm/table.do?tab=table&amp;init=1&amp;language=en&amp;pcode=tsdde511&amp;plugin=1"/>
  </hyperlinks>
  <printOptions/>
  <pageMargins left="0.75" right="0.75" top="1" bottom="1" header="0.5" footer="0.5"/>
  <pageSetup orientation="portrait" paperSize="9"/>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79"/>
  <sheetViews>
    <sheetView showGridLines="0" workbookViewId="0" topLeftCell="A1"/>
  </sheetViews>
  <sheetFormatPr defaultColWidth="9.57421875" defaultRowHeight="12"/>
  <cols>
    <col min="1" max="16384" width="9.57421875" style="42" customWidth="1"/>
  </cols>
  <sheetData>
    <row r="2" ht="15">
      <c r="B2" s="107" t="s">
        <v>377</v>
      </c>
    </row>
    <row r="3" ht="12">
      <c r="B3" s="43" t="s">
        <v>50</v>
      </c>
    </row>
    <row r="5" ht="12">
      <c r="Y5" s="48"/>
    </row>
    <row r="6" ht="12">
      <c r="Y6" s="48"/>
    </row>
    <row r="7" ht="12">
      <c r="Y7" s="48"/>
    </row>
    <row r="8" ht="12">
      <c r="Z8" s="50"/>
    </row>
    <row r="9" ht="12">
      <c r="Z9" s="50"/>
    </row>
    <row r="10" ht="12">
      <c r="Z10" s="50"/>
    </row>
    <row r="11" spans="14:26" ht="12">
      <c r="N11" s="50"/>
      <c r="O11" s="45"/>
      <c r="Z11" s="50"/>
    </row>
    <row r="12" spans="2:26" ht="12">
      <c r="B12" s="45"/>
      <c r="N12" s="50"/>
      <c r="O12" s="45"/>
      <c r="Z12" s="50"/>
    </row>
    <row r="13" spans="2:26" ht="12">
      <c r="B13" s="45"/>
      <c r="N13" s="50"/>
      <c r="O13" s="45"/>
      <c r="R13" s="50"/>
      <c r="Z13" s="50"/>
    </row>
    <row r="14" spans="2:26" ht="12">
      <c r="B14" s="45"/>
      <c r="N14" s="50"/>
      <c r="O14" s="45"/>
      <c r="Z14" s="50"/>
    </row>
    <row r="15" spans="2:26" ht="12">
      <c r="B15" s="45"/>
      <c r="N15" s="50"/>
      <c r="O15" s="45"/>
      <c r="Z15" s="50"/>
    </row>
    <row r="16" spans="1:26" ht="12">
      <c r="A16" s="55"/>
      <c r="B16" s="45"/>
      <c r="N16" s="50"/>
      <c r="O16" s="45"/>
      <c r="R16" s="50"/>
      <c r="Z16" s="50"/>
    </row>
    <row r="17" spans="2:26" ht="12">
      <c r="B17" s="45"/>
      <c r="N17" s="50"/>
      <c r="O17" s="45"/>
      <c r="R17" s="50"/>
      <c r="Z17" s="50"/>
    </row>
    <row r="18" spans="2:26" ht="12">
      <c r="B18" s="45"/>
      <c r="N18" s="50"/>
      <c r="O18" s="45"/>
      <c r="Z18" s="50"/>
    </row>
    <row r="19" spans="2:26" ht="12">
      <c r="B19" s="45"/>
      <c r="N19" s="50"/>
      <c r="O19" s="45"/>
      <c r="Z19" s="50"/>
    </row>
    <row r="20" spans="2:26" ht="12">
      <c r="B20" s="45"/>
      <c r="N20" s="50"/>
      <c r="O20" s="45"/>
      <c r="Z20" s="50"/>
    </row>
    <row r="21" spans="2:26" ht="12">
      <c r="B21" s="45"/>
      <c r="N21" s="50"/>
      <c r="O21" s="45"/>
      <c r="Z21" s="50"/>
    </row>
    <row r="22" spans="2:26" ht="12">
      <c r="B22" s="45"/>
      <c r="N22" s="50"/>
      <c r="O22" s="45"/>
      <c r="Z22" s="50"/>
    </row>
    <row r="23" spans="2:26" ht="12">
      <c r="B23" s="45"/>
      <c r="N23" s="50"/>
      <c r="O23" s="45"/>
      <c r="Z23" s="50"/>
    </row>
    <row r="24" spans="2:26" ht="12">
      <c r="B24" s="45"/>
      <c r="N24" s="50"/>
      <c r="O24" s="45"/>
      <c r="Z24" s="50"/>
    </row>
    <row r="25" spans="2:26" ht="12">
      <c r="B25" s="45"/>
      <c r="O25" s="45"/>
      <c r="Z25" s="50"/>
    </row>
    <row r="26" spans="2:26" ht="12">
      <c r="B26" s="45"/>
      <c r="N26" s="50"/>
      <c r="O26" s="45"/>
      <c r="Z26" s="50"/>
    </row>
    <row r="27" spans="2:26" ht="12">
      <c r="B27" s="45"/>
      <c r="N27" s="50"/>
      <c r="O27" s="45"/>
      <c r="Z27" s="50"/>
    </row>
    <row r="28" spans="2:26" ht="12">
      <c r="B28" s="45"/>
      <c r="N28" s="50"/>
      <c r="O28" s="45"/>
      <c r="Z28" s="50"/>
    </row>
    <row r="29" spans="2:26" ht="12">
      <c r="B29" s="42" t="s">
        <v>280</v>
      </c>
      <c r="N29" s="50"/>
      <c r="O29" s="45"/>
      <c r="Z29" s="50"/>
    </row>
    <row r="30" spans="2:26" ht="24" customHeight="1">
      <c r="B30" s="205" t="s">
        <v>434</v>
      </c>
      <c r="C30" s="205"/>
      <c r="D30" s="205"/>
      <c r="E30" s="205"/>
      <c r="F30" s="205"/>
      <c r="G30" s="205"/>
      <c r="H30" s="205"/>
      <c r="I30" s="205"/>
      <c r="J30" s="205"/>
      <c r="K30" s="205"/>
      <c r="L30" s="205"/>
      <c r="M30" s="205"/>
      <c r="N30" s="50"/>
      <c r="O30" s="45"/>
      <c r="Z30" s="50"/>
    </row>
    <row r="31" spans="4:26" ht="12">
      <c r="D31" s="45"/>
      <c r="N31" s="50"/>
      <c r="O31" s="45"/>
      <c r="Z31" s="50"/>
    </row>
    <row r="35" ht="12">
      <c r="A35" s="3" t="s">
        <v>286</v>
      </c>
    </row>
    <row r="36" ht="12">
      <c r="A36" s="42" t="s">
        <v>48</v>
      </c>
    </row>
    <row r="37" ht="12">
      <c r="A37" s="3" t="s">
        <v>375</v>
      </c>
    </row>
    <row r="38" ht="12">
      <c r="A38" s="42" t="s">
        <v>374</v>
      </c>
    </row>
    <row r="43" spans="1:16" ht="12">
      <c r="A43" s="89" t="s">
        <v>336</v>
      </c>
      <c r="B43" s="90"/>
      <c r="C43" s="90"/>
      <c r="D43" s="90"/>
      <c r="E43" s="90"/>
      <c r="F43" s="90"/>
      <c r="G43" s="90"/>
      <c r="H43" s="90"/>
      <c r="I43" s="90"/>
      <c r="J43" s="90"/>
      <c r="K43" s="90"/>
      <c r="L43" s="90"/>
      <c r="M43" s="90"/>
      <c r="N43" s="90"/>
      <c r="O43" s="90"/>
      <c r="P43" s="90"/>
    </row>
    <row r="45" spans="1:27" ht="12">
      <c r="A45" s="89" t="s">
        <v>55</v>
      </c>
      <c r="B45" s="91">
        <v>42436.47951388889</v>
      </c>
      <c r="C45" s="90"/>
      <c r="D45" s="90"/>
      <c r="E45" s="90"/>
      <c r="F45" s="90"/>
      <c r="G45" s="90"/>
      <c r="H45" s="90"/>
      <c r="I45" s="90"/>
      <c r="J45" s="90"/>
      <c r="K45" s="90"/>
      <c r="L45" s="90"/>
      <c r="M45" s="90"/>
      <c r="N45" s="90"/>
      <c r="O45" s="90"/>
      <c r="P45" s="90"/>
      <c r="S45" s="44">
        <v>2003</v>
      </c>
      <c r="T45" s="44">
        <v>2013</v>
      </c>
      <c r="X45" s="58"/>
      <c r="Y45" s="144" t="s">
        <v>346</v>
      </c>
      <c r="Z45" s="144" t="s">
        <v>349</v>
      </c>
      <c r="AA45" s="58"/>
    </row>
    <row r="46" spans="1:27" ht="12">
      <c r="A46" s="89" t="s">
        <v>56</v>
      </c>
      <c r="B46" s="91">
        <v>42437.65413938658</v>
      </c>
      <c r="C46" s="90"/>
      <c r="D46" s="90"/>
      <c r="E46" s="90"/>
      <c r="F46" s="90"/>
      <c r="G46" s="90"/>
      <c r="H46" s="90"/>
      <c r="I46" s="90"/>
      <c r="J46" s="90"/>
      <c r="K46" s="90"/>
      <c r="L46" s="90"/>
      <c r="M46" s="90"/>
      <c r="N46" s="90"/>
      <c r="O46" s="90"/>
      <c r="P46" s="90"/>
      <c r="R46" s="42" t="s">
        <v>52</v>
      </c>
      <c r="S46" s="45">
        <v>1.47</v>
      </c>
      <c r="T46" s="106">
        <v>1.54</v>
      </c>
      <c r="U46" s="54"/>
      <c r="X46" s="58" t="s">
        <v>22</v>
      </c>
      <c r="Y46" s="145">
        <v>1.47</v>
      </c>
      <c r="Z46" s="145">
        <v>1.54</v>
      </c>
      <c r="AA46" s="57"/>
    </row>
    <row r="47" spans="1:27" ht="12">
      <c r="A47" s="89" t="s">
        <v>57</v>
      </c>
      <c r="B47" s="89" t="s">
        <v>58</v>
      </c>
      <c r="C47" s="90"/>
      <c r="D47" s="90"/>
      <c r="E47" s="90"/>
      <c r="F47" s="90"/>
      <c r="G47" s="90"/>
      <c r="H47" s="90"/>
      <c r="I47" s="90"/>
      <c r="J47" s="90"/>
      <c r="K47" s="90"/>
      <c r="L47" s="90"/>
      <c r="M47" s="90"/>
      <c r="N47" s="90"/>
      <c r="O47" s="90"/>
      <c r="P47" s="90"/>
      <c r="R47" s="42" t="s">
        <v>7</v>
      </c>
      <c r="S47" s="45">
        <v>2.6089213229096764</v>
      </c>
      <c r="T47" s="45">
        <v>2.4827184037069636</v>
      </c>
      <c r="U47" s="54"/>
      <c r="X47" s="58" t="s">
        <v>7</v>
      </c>
      <c r="Y47" s="58">
        <v>2.6089213229096764</v>
      </c>
      <c r="Z47" s="58">
        <v>2.4827184037069636</v>
      </c>
      <c r="AA47" s="57"/>
    </row>
    <row r="48" spans="19:21" ht="12">
      <c r="S48" s="45"/>
      <c r="T48" s="45"/>
      <c r="U48" s="54"/>
    </row>
    <row r="49" spans="1:28" ht="12">
      <c r="A49" s="89" t="s">
        <v>59</v>
      </c>
      <c r="B49" s="89" t="s">
        <v>337</v>
      </c>
      <c r="C49" s="90"/>
      <c r="D49" s="90"/>
      <c r="E49" s="90"/>
      <c r="F49" s="90"/>
      <c r="G49" s="90"/>
      <c r="H49" s="90"/>
      <c r="I49" s="90"/>
      <c r="J49" s="90"/>
      <c r="K49" s="90"/>
      <c r="L49" s="90"/>
      <c r="M49" s="90"/>
      <c r="N49" s="90"/>
      <c r="O49" s="90"/>
      <c r="P49" s="90"/>
      <c r="R49" s="42" t="s">
        <v>15</v>
      </c>
      <c r="S49" s="45">
        <v>3.504</v>
      </c>
      <c r="T49" s="45">
        <v>2.818</v>
      </c>
      <c r="X49" s="58" t="s">
        <v>15</v>
      </c>
      <c r="Y49" s="58">
        <v>3.504</v>
      </c>
      <c r="Z49" s="58">
        <v>2.818</v>
      </c>
      <c r="AA49" s="57"/>
      <c r="AB49" s="42">
        <f>+Z49-Y49</f>
        <v>-0.6859999999999999</v>
      </c>
    </row>
    <row r="50" spans="18:28" ht="12">
      <c r="R50" s="50" t="s">
        <v>5</v>
      </c>
      <c r="S50" s="45">
        <v>2.471</v>
      </c>
      <c r="T50" s="45">
        <v>2.484</v>
      </c>
      <c r="X50" s="58" t="s">
        <v>5</v>
      </c>
      <c r="Y50" s="58">
        <v>2.471</v>
      </c>
      <c r="Z50" s="58">
        <v>2.484</v>
      </c>
      <c r="AA50" s="57"/>
      <c r="AB50" s="42">
        <f aca="true" t="shared" si="0" ref="AB50:AB63">+Z50-Y50</f>
        <v>0.0129999999999999</v>
      </c>
    </row>
    <row r="51" spans="1:28" ht="12">
      <c r="A51" s="94" t="s">
        <v>60</v>
      </c>
      <c r="B51" s="94" t="s">
        <v>149</v>
      </c>
      <c r="C51" s="94" t="s">
        <v>338</v>
      </c>
      <c r="D51" s="94" t="s">
        <v>339</v>
      </c>
      <c r="E51" s="146" t="s">
        <v>340</v>
      </c>
      <c r="F51" s="94" t="s">
        <v>341</v>
      </c>
      <c r="G51" s="94" t="s">
        <v>295</v>
      </c>
      <c r="H51" s="94" t="s">
        <v>296</v>
      </c>
      <c r="I51" s="94" t="s">
        <v>297</v>
      </c>
      <c r="J51" s="94" t="s">
        <v>298</v>
      </c>
      <c r="K51" s="94" t="s">
        <v>299</v>
      </c>
      <c r="L51" s="94" t="s">
        <v>300</v>
      </c>
      <c r="M51" s="94" t="s">
        <v>301</v>
      </c>
      <c r="N51" s="94" t="s">
        <v>302</v>
      </c>
      <c r="O51" s="146" t="s">
        <v>135</v>
      </c>
      <c r="P51" s="94" t="s">
        <v>63</v>
      </c>
      <c r="R51" s="50" t="s">
        <v>4</v>
      </c>
      <c r="S51" s="45">
        <v>3.105</v>
      </c>
      <c r="T51" s="45">
        <v>2.465</v>
      </c>
      <c r="X51" s="58" t="s">
        <v>4</v>
      </c>
      <c r="Y51" s="58">
        <v>3.105</v>
      </c>
      <c r="Z51" s="58">
        <v>2.465</v>
      </c>
      <c r="AA51" s="57"/>
      <c r="AB51" s="42">
        <f t="shared" si="0"/>
        <v>-0.6400000000000001</v>
      </c>
    </row>
    <row r="52" spans="1:28" ht="12">
      <c r="A52" s="94" t="s">
        <v>65</v>
      </c>
      <c r="B52" s="92" t="s">
        <v>43</v>
      </c>
      <c r="C52" s="145">
        <v>1.46</v>
      </c>
      <c r="D52" s="145">
        <v>1.46</v>
      </c>
      <c r="E52" s="145">
        <v>1.47</v>
      </c>
      <c r="F52" s="145">
        <v>1.5</v>
      </c>
      <c r="G52" s="145">
        <v>1.51</v>
      </c>
      <c r="H52" s="145">
        <v>1.54</v>
      </c>
      <c r="I52" s="145">
        <v>1.56</v>
      </c>
      <c r="J52" s="145">
        <v>1.61</v>
      </c>
      <c r="K52" s="145">
        <v>1.61</v>
      </c>
      <c r="L52" s="145">
        <v>1.62</v>
      </c>
      <c r="M52" s="145">
        <v>1.58</v>
      </c>
      <c r="N52" s="145">
        <v>1.58</v>
      </c>
      <c r="O52" s="145">
        <v>1.54</v>
      </c>
      <c r="P52" s="145">
        <v>1.58</v>
      </c>
      <c r="R52" s="50" t="s">
        <v>16</v>
      </c>
      <c r="S52" s="45">
        <v>2.763</v>
      </c>
      <c r="T52" s="45">
        <v>2.387</v>
      </c>
      <c r="X52" s="58" t="s">
        <v>16</v>
      </c>
      <c r="Y52" s="58">
        <v>2.763</v>
      </c>
      <c r="Z52" s="58">
        <v>2.387</v>
      </c>
      <c r="AA52" s="57"/>
      <c r="AB52" s="42">
        <f t="shared" si="0"/>
        <v>-0.3759999999999999</v>
      </c>
    </row>
    <row r="53" spans="18:28" ht="12">
      <c r="R53" s="50" t="s">
        <v>11</v>
      </c>
      <c r="S53" s="45">
        <v>2.495</v>
      </c>
      <c r="T53" s="45">
        <v>2.335</v>
      </c>
      <c r="X53" s="58" t="s">
        <v>11</v>
      </c>
      <c r="Y53" s="58">
        <v>2.495</v>
      </c>
      <c r="Z53" s="58">
        <v>2.335</v>
      </c>
      <c r="AA53" s="57"/>
      <c r="AB53" s="42">
        <f t="shared" si="0"/>
        <v>-0.16000000000000014</v>
      </c>
    </row>
    <row r="54" spans="1:28" ht="12">
      <c r="A54" s="89" t="s">
        <v>66</v>
      </c>
      <c r="B54" s="90"/>
      <c r="C54" s="90"/>
      <c r="D54" s="90"/>
      <c r="E54" s="90"/>
      <c r="F54" s="90"/>
      <c r="G54" s="90"/>
      <c r="H54" s="90"/>
      <c r="I54" s="90"/>
      <c r="J54" s="90"/>
      <c r="K54" s="90"/>
      <c r="L54" s="90"/>
      <c r="M54" s="90"/>
      <c r="N54" s="90"/>
      <c r="O54" s="90"/>
      <c r="P54" s="90"/>
      <c r="R54" s="42" t="s">
        <v>14</v>
      </c>
      <c r="S54" s="45">
        <v>2.604</v>
      </c>
      <c r="T54" s="45">
        <v>2.272</v>
      </c>
      <c r="X54" s="58" t="s">
        <v>14</v>
      </c>
      <c r="Y54" s="58">
        <v>2.604</v>
      </c>
      <c r="Z54" s="58">
        <v>2.272</v>
      </c>
      <c r="AA54" s="57"/>
      <c r="AB54" s="42">
        <f t="shared" si="0"/>
        <v>-0.3320000000000003</v>
      </c>
    </row>
    <row r="55" spans="1:28" ht="12">
      <c r="A55" s="89" t="s">
        <v>43</v>
      </c>
      <c r="B55" s="89" t="s">
        <v>67</v>
      </c>
      <c r="C55" s="90"/>
      <c r="D55" s="90"/>
      <c r="E55" s="90"/>
      <c r="F55" s="90"/>
      <c r="G55" s="90"/>
      <c r="H55" s="90"/>
      <c r="I55" s="90"/>
      <c r="J55" s="90"/>
      <c r="K55" s="90"/>
      <c r="L55" s="90"/>
      <c r="M55" s="90"/>
      <c r="N55" s="90"/>
      <c r="O55" s="90"/>
      <c r="P55" s="90"/>
      <c r="R55" s="50" t="s">
        <v>10</v>
      </c>
      <c r="S55" s="45">
        <v>2.311</v>
      </c>
      <c r="T55" s="45">
        <v>2.041</v>
      </c>
      <c r="X55" s="58" t="s">
        <v>10</v>
      </c>
      <c r="Y55" s="58">
        <v>2.311</v>
      </c>
      <c r="Z55" s="58">
        <v>2.041</v>
      </c>
      <c r="AA55" s="57"/>
      <c r="AB55" s="42">
        <f t="shared" si="0"/>
        <v>-0.27</v>
      </c>
    </row>
    <row r="56" spans="18:28" ht="12">
      <c r="R56" s="50" t="s">
        <v>12</v>
      </c>
      <c r="S56" s="45">
        <v>1.748</v>
      </c>
      <c r="T56" s="45">
        <v>1.921</v>
      </c>
      <c r="X56" s="58" t="s">
        <v>12</v>
      </c>
      <c r="Y56" s="58">
        <v>1.748</v>
      </c>
      <c r="Z56" s="58">
        <v>1.921</v>
      </c>
      <c r="AA56" s="57"/>
      <c r="AB56" s="42">
        <f t="shared" si="0"/>
        <v>0.17300000000000004</v>
      </c>
    </row>
    <row r="57" spans="1:28" ht="12">
      <c r="A57" s="58" t="s">
        <v>342</v>
      </c>
      <c r="B57" s="58" t="s">
        <v>343</v>
      </c>
      <c r="C57" s="58" t="s">
        <v>344</v>
      </c>
      <c r="D57" s="58" t="s">
        <v>345</v>
      </c>
      <c r="E57" s="144" t="s">
        <v>346</v>
      </c>
      <c r="F57" s="58" t="s">
        <v>347</v>
      </c>
      <c r="G57" s="58" t="s">
        <v>348</v>
      </c>
      <c r="H57" s="144" t="s">
        <v>349</v>
      </c>
      <c r="I57" s="58" t="s">
        <v>350</v>
      </c>
      <c r="J57" s="58" t="s">
        <v>351</v>
      </c>
      <c r="R57" s="50" t="s">
        <v>9</v>
      </c>
      <c r="S57" s="45">
        <v>2.0475</v>
      </c>
      <c r="T57" s="45">
        <v>1.8695</v>
      </c>
      <c r="X57" s="58" t="s">
        <v>9</v>
      </c>
      <c r="Y57" s="58">
        <v>2.0475</v>
      </c>
      <c r="Z57" s="58">
        <v>1.8695</v>
      </c>
      <c r="AA57" s="57"/>
      <c r="AB57" s="42">
        <f t="shared" si="0"/>
        <v>-0.17799999999999994</v>
      </c>
    </row>
    <row r="58" spans="1:28" ht="12">
      <c r="A58" s="58" t="s">
        <v>352</v>
      </c>
      <c r="B58" s="58" t="s">
        <v>353</v>
      </c>
      <c r="C58" s="58" t="s">
        <v>11</v>
      </c>
      <c r="D58" s="58" t="s">
        <v>354</v>
      </c>
      <c r="E58" s="58">
        <v>2.495</v>
      </c>
      <c r="F58" s="58">
        <v>2.474</v>
      </c>
      <c r="G58" s="58">
        <v>2.452</v>
      </c>
      <c r="H58" s="58">
        <v>2.335</v>
      </c>
      <c r="I58" s="58" t="s">
        <v>355</v>
      </c>
      <c r="J58" s="58" t="s">
        <v>355</v>
      </c>
      <c r="R58" s="50" t="s">
        <v>6</v>
      </c>
      <c r="S58" s="45">
        <v>2.202</v>
      </c>
      <c r="T58" s="45">
        <v>1.801</v>
      </c>
      <c r="X58" s="58" t="s">
        <v>6</v>
      </c>
      <c r="Y58" s="58">
        <v>2.202</v>
      </c>
      <c r="Z58" s="58">
        <v>1.801</v>
      </c>
      <c r="AA58" s="57"/>
      <c r="AB58" s="42">
        <f t="shared" si="0"/>
        <v>-0.401</v>
      </c>
    </row>
    <row r="59" spans="1:28" ht="12">
      <c r="A59" s="58" t="s">
        <v>352</v>
      </c>
      <c r="B59" s="58" t="s">
        <v>353</v>
      </c>
      <c r="C59" s="58" t="s">
        <v>12</v>
      </c>
      <c r="D59" s="58" t="s">
        <v>356</v>
      </c>
      <c r="E59" s="58">
        <v>1.748</v>
      </c>
      <c r="F59" s="58">
        <v>1.768</v>
      </c>
      <c r="G59" s="58">
        <v>1.807</v>
      </c>
      <c r="H59" s="58">
        <v>1.921</v>
      </c>
      <c r="I59" s="58" t="s">
        <v>355</v>
      </c>
      <c r="J59" s="58" t="s">
        <v>355</v>
      </c>
      <c r="R59" s="50" t="s">
        <v>8</v>
      </c>
      <c r="S59" s="45">
        <v>1.31</v>
      </c>
      <c r="T59" s="45">
        <v>1.7</v>
      </c>
      <c r="X59" s="58" t="s">
        <v>141</v>
      </c>
      <c r="Y59" s="58">
        <v>1.31</v>
      </c>
      <c r="Z59" s="58">
        <v>1.7</v>
      </c>
      <c r="AB59" s="42">
        <f t="shared" si="0"/>
        <v>0.3899999999999999</v>
      </c>
    </row>
    <row r="60" spans="1:28" ht="12">
      <c r="A60" s="58" t="s">
        <v>352</v>
      </c>
      <c r="B60" s="58" t="s">
        <v>353</v>
      </c>
      <c r="C60" s="58" t="s">
        <v>6</v>
      </c>
      <c r="D60" s="58" t="s">
        <v>357</v>
      </c>
      <c r="E60" s="58">
        <v>2.202</v>
      </c>
      <c r="F60" s="58">
        <v>2.135</v>
      </c>
      <c r="G60" s="58">
        <v>2.066</v>
      </c>
      <c r="H60" s="58">
        <v>1.801</v>
      </c>
      <c r="I60" s="58" t="s">
        <v>355</v>
      </c>
      <c r="J60" s="58" t="s">
        <v>355</v>
      </c>
      <c r="R60" s="50" t="s">
        <v>2</v>
      </c>
      <c r="S60" s="45">
        <v>1.546</v>
      </c>
      <c r="T60" s="45">
        <v>1.668</v>
      </c>
      <c r="X60" s="58" t="s">
        <v>2</v>
      </c>
      <c r="Y60" s="58">
        <v>1.546</v>
      </c>
      <c r="Z60" s="58">
        <v>1.668</v>
      </c>
      <c r="AA60" s="57"/>
      <c r="AB60" s="42">
        <f t="shared" si="0"/>
        <v>0.12199999999999989</v>
      </c>
    </row>
    <row r="61" spans="1:28" ht="12">
      <c r="A61" s="58" t="s">
        <v>352</v>
      </c>
      <c r="B61" s="58" t="s">
        <v>353</v>
      </c>
      <c r="C61" s="58" t="s">
        <v>13</v>
      </c>
      <c r="D61" s="58" t="s">
        <v>358</v>
      </c>
      <c r="E61" s="58">
        <v>1.53</v>
      </c>
      <c r="F61" s="58">
        <v>1.53</v>
      </c>
      <c r="G61" s="58">
        <v>1.54</v>
      </c>
      <c r="H61" s="58">
        <v>1.61</v>
      </c>
      <c r="I61" s="58" t="s">
        <v>355</v>
      </c>
      <c r="J61" s="58" t="s">
        <v>355</v>
      </c>
      <c r="R61" s="50" t="s">
        <v>13</v>
      </c>
      <c r="S61" s="45">
        <v>1.53</v>
      </c>
      <c r="T61" s="45">
        <v>1.61</v>
      </c>
      <c r="X61" s="58" t="s">
        <v>13</v>
      </c>
      <c r="Y61" s="58">
        <v>1.53</v>
      </c>
      <c r="Z61" s="58">
        <v>1.61</v>
      </c>
      <c r="AA61" s="57"/>
      <c r="AB61" s="42">
        <f t="shared" si="0"/>
        <v>0.08000000000000007</v>
      </c>
    </row>
    <row r="62" spans="1:28" ht="12">
      <c r="A62" s="58" t="s">
        <v>352</v>
      </c>
      <c r="B62" s="58" t="s">
        <v>353</v>
      </c>
      <c r="C62" s="58" t="s">
        <v>2</v>
      </c>
      <c r="D62" s="58" t="s">
        <v>359</v>
      </c>
      <c r="E62" s="58">
        <v>1.546</v>
      </c>
      <c r="F62" s="58">
        <v>1.566</v>
      </c>
      <c r="G62" s="58">
        <v>1.585</v>
      </c>
      <c r="H62" s="58">
        <v>1.668</v>
      </c>
      <c r="I62" s="58" t="s">
        <v>355</v>
      </c>
      <c r="J62" s="58" t="s">
        <v>355</v>
      </c>
      <c r="R62" s="50" t="s">
        <v>3</v>
      </c>
      <c r="S62" s="45">
        <v>1.29</v>
      </c>
      <c r="T62" s="45">
        <v>1.43</v>
      </c>
      <c r="X62" s="58" t="s">
        <v>3</v>
      </c>
      <c r="Y62" s="58">
        <v>1.29</v>
      </c>
      <c r="Z62" s="58">
        <v>1.43</v>
      </c>
      <c r="AA62" s="57"/>
      <c r="AB62" s="42">
        <f t="shared" si="0"/>
        <v>0.1399999999999999</v>
      </c>
    </row>
    <row r="63" spans="1:28" ht="12">
      <c r="A63" s="58" t="s">
        <v>352</v>
      </c>
      <c r="B63" s="58" t="s">
        <v>353</v>
      </c>
      <c r="C63" s="58" t="s">
        <v>4</v>
      </c>
      <c r="D63" s="58" t="s">
        <v>360</v>
      </c>
      <c r="E63" s="58">
        <v>3.105</v>
      </c>
      <c r="F63" s="58">
        <v>3.036</v>
      </c>
      <c r="G63" s="58">
        <v>2.966</v>
      </c>
      <c r="H63" s="58">
        <v>2.465</v>
      </c>
      <c r="I63" s="58" t="s">
        <v>355</v>
      </c>
      <c r="J63" s="58" t="s">
        <v>355</v>
      </c>
      <c r="R63" s="50" t="s">
        <v>17</v>
      </c>
      <c r="S63" s="45">
        <v>1.18</v>
      </c>
      <c r="T63" s="45">
        <v>1.187</v>
      </c>
      <c r="X63" s="58" t="s">
        <v>363</v>
      </c>
      <c r="Y63" s="58">
        <v>1.18</v>
      </c>
      <c r="Z63" s="58">
        <v>1.187</v>
      </c>
      <c r="AA63" s="57"/>
      <c r="AB63" s="42">
        <f t="shared" si="0"/>
        <v>0.007000000000000117</v>
      </c>
    </row>
    <row r="64" spans="1:10" ht="12">
      <c r="A64" s="58" t="s">
        <v>352</v>
      </c>
      <c r="B64" s="58" t="s">
        <v>353</v>
      </c>
      <c r="C64" s="58" t="s">
        <v>5</v>
      </c>
      <c r="D64" s="58" t="s">
        <v>361</v>
      </c>
      <c r="E64" s="58">
        <v>2.471</v>
      </c>
      <c r="F64" s="58">
        <v>2.475</v>
      </c>
      <c r="G64" s="58">
        <v>2.481</v>
      </c>
      <c r="H64" s="58">
        <v>2.484</v>
      </c>
      <c r="I64" s="58" t="s">
        <v>355</v>
      </c>
      <c r="J64" s="58" t="s">
        <v>355</v>
      </c>
    </row>
    <row r="65" spans="1:10" ht="12">
      <c r="A65" s="58" t="s">
        <v>352</v>
      </c>
      <c r="B65" s="58" t="s">
        <v>353</v>
      </c>
      <c r="C65" s="58" t="s">
        <v>3</v>
      </c>
      <c r="D65" s="58" t="s">
        <v>362</v>
      </c>
      <c r="E65" s="58">
        <v>1.29</v>
      </c>
      <c r="F65" s="58">
        <v>1.29</v>
      </c>
      <c r="G65" s="58">
        <v>1.26</v>
      </c>
      <c r="H65" s="58">
        <v>1.43</v>
      </c>
      <c r="I65" s="58" t="s">
        <v>355</v>
      </c>
      <c r="J65" s="58" t="s">
        <v>355</v>
      </c>
    </row>
    <row r="66" spans="1:10" ht="12">
      <c r="A66" s="58" t="s">
        <v>352</v>
      </c>
      <c r="B66" s="58" t="s">
        <v>353</v>
      </c>
      <c r="C66" s="58" t="s">
        <v>363</v>
      </c>
      <c r="D66" s="58" t="s">
        <v>364</v>
      </c>
      <c r="E66" s="58">
        <v>1.18</v>
      </c>
      <c r="F66" s="58">
        <v>1.154</v>
      </c>
      <c r="G66" s="58">
        <v>1.076</v>
      </c>
      <c r="H66" s="58">
        <v>1.187</v>
      </c>
      <c r="I66" s="58" t="s">
        <v>355</v>
      </c>
      <c r="J66" s="58" t="s">
        <v>355</v>
      </c>
    </row>
    <row r="67" spans="1:10" ht="12">
      <c r="A67" s="58" t="s">
        <v>352</v>
      </c>
      <c r="B67" s="58" t="s">
        <v>353</v>
      </c>
      <c r="C67" s="58" t="s">
        <v>14</v>
      </c>
      <c r="D67" s="58" t="s">
        <v>365</v>
      </c>
      <c r="E67" s="58">
        <v>2.604</v>
      </c>
      <c r="F67" s="58">
        <v>2.561</v>
      </c>
      <c r="G67" s="58">
        <v>2.521</v>
      </c>
      <c r="H67" s="58">
        <v>2.272</v>
      </c>
      <c r="I67" s="58" t="s">
        <v>355</v>
      </c>
      <c r="J67" s="58" t="s">
        <v>355</v>
      </c>
    </row>
    <row r="68" spans="1:10" ht="12">
      <c r="A68" s="58" t="s">
        <v>352</v>
      </c>
      <c r="B68" s="58" t="s">
        <v>353</v>
      </c>
      <c r="C68" s="58" t="s">
        <v>141</v>
      </c>
      <c r="D68" s="58" t="s">
        <v>366</v>
      </c>
      <c r="E68" s="58">
        <v>1.31</v>
      </c>
      <c r="F68" s="58">
        <v>1.33</v>
      </c>
      <c r="G68" s="58">
        <v>1.29</v>
      </c>
      <c r="H68" s="58">
        <v>1.7</v>
      </c>
      <c r="I68" s="58" t="s">
        <v>355</v>
      </c>
      <c r="J68" s="58" t="s">
        <v>355</v>
      </c>
    </row>
    <row r="69" spans="1:10" ht="12">
      <c r="A69" s="58" t="s">
        <v>352</v>
      </c>
      <c r="B69" s="58" t="s">
        <v>353</v>
      </c>
      <c r="C69" s="58" t="s">
        <v>16</v>
      </c>
      <c r="D69" s="58" t="s">
        <v>367</v>
      </c>
      <c r="E69" s="58">
        <v>2.763</v>
      </c>
      <c r="F69" s="58">
        <v>2.721</v>
      </c>
      <c r="G69" s="58">
        <v>2.675</v>
      </c>
      <c r="H69" s="58">
        <v>2.387</v>
      </c>
      <c r="I69" s="58" t="s">
        <v>355</v>
      </c>
      <c r="J69" s="58" t="s">
        <v>355</v>
      </c>
    </row>
    <row r="70" spans="1:10" ht="12">
      <c r="A70" s="58" t="s">
        <v>352</v>
      </c>
      <c r="B70" s="58" t="s">
        <v>353</v>
      </c>
      <c r="C70" s="58" t="s">
        <v>15</v>
      </c>
      <c r="D70" s="58" t="s">
        <v>368</v>
      </c>
      <c r="E70" s="58">
        <v>3.504</v>
      </c>
      <c r="F70" s="58">
        <v>3.392</v>
      </c>
      <c r="G70" s="58">
        <v>3.3</v>
      </c>
      <c r="H70" s="58">
        <v>2.818</v>
      </c>
      <c r="I70" s="58" t="s">
        <v>355</v>
      </c>
      <c r="J70" s="58" t="s">
        <v>355</v>
      </c>
    </row>
    <row r="71" spans="1:10" ht="12">
      <c r="A71" s="58" t="s">
        <v>352</v>
      </c>
      <c r="B71" s="58" t="s">
        <v>353</v>
      </c>
      <c r="C71" s="58" t="s">
        <v>7</v>
      </c>
      <c r="D71" s="58" t="s">
        <v>369</v>
      </c>
      <c r="E71" s="58">
        <v>2.6089213229096764</v>
      </c>
      <c r="F71" s="58">
        <v>2.595431361026734</v>
      </c>
      <c r="G71" s="58">
        <v>2.5769404058154413</v>
      </c>
      <c r="H71" s="58">
        <v>2.4827184037069636</v>
      </c>
      <c r="I71" s="58" t="s">
        <v>355</v>
      </c>
      <c r="J71" s="58" t="s">
        <v>355</v>
      </c>
    </row>
    <row r="72" spans="1:10" ht="12">
      <c r="A72" s="58" t="s">
        <v>352</v>
      </c>
      <c r="B72" s="58" t="s">
        <v>353</v>
      </c>
      <c r="C72" s="58" t="s">
        <v>9</v>
      </c>
      <c r="D72" s="58" t="s">
        <v>370</v>
      </c>
      <c r="E72" s="58">
        <v>2.0475</v>
      </c>
      <c r="F72" s="58">
        <v>2.0515</v>
      </c>
      <c r="G72" s="58">
        <v>2.057</v>
      </c>
      <c r="H72" s="58">
        <v>1.8695</v>
      </c>
      <c r="I72" s="58" t="s">
        <v>355</v>
      </c>
      <c r="J72" s="58" t="s">
        <v>355</v>
      </c>
    </row>
    <row r="73" spans="1:10" ht="12">
      <c r="A73" s="58" t="s">
        <v>352</v>
      </c>
      <c r="B73" s="58" t="s">
        <v>353</v>
      </c>
      <c r="C73" s="58" t="s">
        <v>10</v>
      </c>
      <c r="D73" s="58" t="s">
        <v>371</v>
      </c>
      <c r="E73" s="58">
        <v>2.311</v>
      </c>
      <c r="F73" s="58">
        <v>2.27</v>
      </c>
      <c r="G73" s="58">
        <v>2.234</v>
      </c>
      <c r="H73" s="58">
        <v>2.041</v>
      </c>
      <c r="I73" s="58" t="s">
        <v>355</v>
      </c>
      <c r="J73" s="58" t="s">
        <v>355</v>
      </c>
    </row>
    <row r="74" spans="1:10" ht="12">
      <c r="A74" s="58" t="s">
        <v>352</v>
      </c>
      <c r="B74" s="58" t="s">
        <v>353</v>
      </c>
      <c r="C74" s="58" t="s">
        <v>372</v>
      </c>
      <c r="D74" s="58" t="s">
        <v>373</v>
      </c>
      <c r="E74" s="58">
        <v>1.463864733814395</v>
      </c>
      <c r="F74" s="58">
        <v>1.4911250175951627</v>
      </c>
      <c r="G74" s="58">
        <v>1.50144850184643</v>
      </c>
      <c r="H74" s="58">
        <v>1.5764910945896449</v>
      </c>
      <c r="I74" s="58" t="s">
        <v>355</v>
      </c>
      <c r="J74" s="58" t="s">
        <v>355</v>
      </c>
    </row>
    <row r="78" ht="12">
      <c r="A78" s="3" t="s">
        <v>375</v>
      </c>
    </row>
    <row r="79" ht="12">
      <c r="A79" s="42" t="s">
        <v>374</v>
      </c>
    </row>
  </sheetData>
  <autoFilter ref="R48:T48">
    <sortState ref="R49:T79">
      <sortCondition descending="1" sortBy="value" ref="T49:T79"/>
    </sortState>
  </autoFilter>
  <mergeCells count="1">
    <mergeCell ref="B30:M30"/>
  </mergeCells>
  <conditionalFormatting sqref="AB49:AB63">
    <cfRule type="cellIs" priority="1" dxfId="0" operator="lessThan">
      <formula>-0.4</formula>
    </cfRule>
  </conditionalFormatting>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9"/>
  <sheetViews>
    <sheetView showGridLines="0" workbookViewId="0" topLeftCell="A1"/>
  </sheetViews>
  <sheetFormatPr defaultColWidth="9.57421875" defaultRowHeight="12"/>
  <cols>
    <col min="1" max="16384" width="9.57421875" style="42" customWidth="1"/>
  </cols>
  <sheetData>
    <row r="2" ht="15">
      <c r="B2" s="107" t="s">
        <v>384</v>
      </c>
    </row>
    <row r="3" ht="12">
      <c r="B3" s="43" t="s">
        <v>21</v>
      </c>
    </row>
    <row r="5" ht="12">
      <c r="Y5" s="48"/>
    </row>
    <row r="6" ht="12">
      <c r="Y6" s="48"/>
    </row>
    <row r="7" spans="10:25" ht="12">
      <c r="J7" s="58"/>
      <c r="K7" s="58"/>
      <c r="L7" s="58"/>
      <c r="Y7" s="48"/>
    </row>
    <row r="8" ht="12">
      <c r="Z8" s="50"/>
    </row>
    <row r="9" spans="10:26" ht="12">
      <c r="J9" s="58"/>
      <c r="K9" s="57"/>
      <c r="L9" s="57"/>
      <c r="Z9" s="50"/>
    </row>
    <row r="10" spans="10:26" ht="12">
      <c r="J10" s="58"/>
      <c r="K10" s="57"/>
      <c r="L10" s="57"/>
      <c r="Z10" s="50"/>
    </row>
    <row r="11" spans="12:26" ht="12">
      <c r="L11" s="57"/>
      <c r="N11" s="50"/>
      <c r="O11" s="45"/>
      <c r="Z11" s="50"/>
    </row>
    <row r="12" spans="2:26" ht="12">
      <c r="B12" s="45"/>
      <c r="L12" s="57"/>
      <c r="N12" s="50"/>
      <c r="O12" s="45"/>
      <c r="Z12" s="50"/>
    </row>
    <row r="13" spans="2:26" ht="12">
      <c r="B13" s="45"/>
      <c r="L13" s="57"/>
      <c r="N13" s="50"/>
      <c r="O13" s="45"/>
      <c r="R13" s="50"/>
      <c r="Z13" s="50"/>
    </row>
    <row r="14" spans="2:26" ht="12">
      <c r="B14" s="45"/>
      <c r="L14" s="57"/>
      <c r="N14" s="50"/>
      <c r="O14" s="45"/>
      <c r="Z14" s="50"/>
    </row>
    <row r="15" spans="2:26" ht="12">
      <c r="B15" s="45"/>
      <c r="L15" s="57"/>
      <c r="N15" s="50"/>
      <c r="O15" s="45"/>
      <c r="Z15" s="50"/>
    </row>
    <row r="16" spans="1:26" ht="12">
      <c r="A16" s="55"/>
      <c r="B16" s="45"/>
      <c r="L16" s="57"/>
      <c r="N16" s="50"/>
      <c r="O16" s="45"/>
      <c r="R16" s="50"/>
      <c r="Z16" s="50"/>
    </row>
    <row r="17" spans="2:26" ht="12">
      <c r="B17" s="45"/>
      <c r="L17" s="57"/>
      <c r="N17" s="50"/>
      <c r="O17" s="45"/>
      <c r="R17" s="50"/>
      <c r="Z17" s="50"/>
    </row>
    <row r="18" spans="2:26" ht="12">
      <c r="B18" s="45"/>
      <c r="L18" s="57"/>
      <c r="N18" s="50"/>
      <c r="O18" s="45"/>
      <c r="Z18" s="50"/>
    </row>
    <row r="19" spans="2:26" ht="12">
      <c r="B19" s="45"/>
      <c r="L19" s="57"/>
      <c r="N19" s="50"/>
      <c r="O19" s="45"/>
      <c r="Z19" s="50"/>
    </row>
    <row r="20" spans="2:26" ht="12">
      <c r="B20" s="45"/>
      <c r="L20" s="57"/>
      <c r="N20" s="50"/>
      <c r="O20" s="45"/>
      <c r="Z20" s="50"/>
    </row>
    <row r="21" spans="2:26" ht="12">
      <c r="B21" s="45"/>
      <c r="L21" s="57"/>
      <c r="N21" s="50"/>
      <c r="O21" s="45"/>
      <c r="Z21" s="50"/>
    </row>
    <row r="22" spans="2:26" ht="12">
      <c r="B22" s="45"/>
      <c r="L22" s="57"/>
      <c r="N22" s="50"/>
      <c r="O22" s="45"/>
      <c r="Z22" s="50"/>
    </row>
    <row r="23" spans="2:26" ht="12">
      <c r="B23" s="45"/>
      <c r="L23" s="57"/>
      <c r="N23" s="50"/>
      <c r="O23" s="45"/>
      <c r="Z23" s="50"/>
    </row>
    <row r="24" spans="2:26" ht="12">
      <c r="B24" s="45"/>
      <c r="N24" s="50"/>
      <c r="O24" s="45"/>
      <c r="Z24" s="50"/>
    </row>
    <row r="25" spans="2:26" ht="12">
      <c r="B25" s="45"/>
      <c r="N25" s="50"/>
      <c r="O25" s="45"/>
      <c r="Z25" s="50"/>
    </row>
    <row r="26" spans="2:26" ht="12">
      <c r="B26" s="45"/>
      <c r="N26" s="50"/>
      <c r="O26" s="45"/>
      <c r="Z26" s="50"/>
    </row>
    <row r="27" spans="2:26" ht="12">
      <c r="B27" s="45"/>
      <c r="N27" s="50"/>
      <c r="O27" s="45"/>
      <c r="Z27" s="50"/>
    </row>
    <row r="28" spans="2:26" ht="12">
      <c r="B28" s="45"/>
      <c r="N28" s="50"/>
      <c r="O28" s="45"/>
      <c r="Z28" s="50"/>
    </row>
    <row r="29" spans="2:26" ht="12">
      <c r="B29" s="42" t="s">
        <v>280</v>
      </c>
      <c r="N29" s="50"/>
      <c r="O29" s="45"/>
      <c r="Z29" s="50"/>
    </row>
    <row r="30" spans="2:26" ht="12">
      <c r="B30" s="48" t="s">
        <v>406</v>
      </c>
      <c r="C30" s="50"/>
      <c r="D30" s="45"/>
      <c r="E30" s="54"/>
      <c r="F30" s="54"/>
      <c r="J30" s="58"/>
      <c r="K30" s="57"/>
      <c r="L30" s="57"/>
      <c r="N30" s="50"/>
      <c r="O30" s="45"/>
      <c r="Z30" s="50"/>
    </row>
    <row r="31" spans="4:26" ht="12">
      <c r="D31" s="45"/>
      <c r="J31" s="58"/>
      <c r="K31" s="57"/>
      <c r="L31" s="57"/>
      <c r="N31" s="50"/>
      <c r="O31" s="45"/>
      <c r="Z31" s="50"/>
    </row>
    <row r="32" spans="4:26" ht="12">
      <c r="D32" s="45"/>
      <c r="N32" s="50"/>
      <c r="O32" s="45"/>
      <c r="Z32" s="50"/>
    </row>
    <row r="33" spans="4:26" ht="12">
      <c r="D33" s="45"/>
      <c r="N33" s="50"/>
      <c r="O33" s="45"/>
      <c r="Z33" s="50"/>
    </row>
    <row r="37" ht="12">
      <c r="A37" s="3" t="s">
        <v>45</v>
      </c>
    </row>
    <row r="38" ht="12">
      <c r="A38" s="42" t="s">
        <v>47</v>
      </c>
    </row>
    <row r="39" ht="12">
      <c r="D39" s="45"/>
    </row>
    <row r="41" spans="1:18" ht="12">
      <c r="A41" s="89" t="s">
        <v>54</v>
      </c>
      <c r="B41" s="90"/>
      <c r="C41" s="90"/>
      <c r="D41" s="90"/>
      <c r="E41" s="90"/>
      <c r="F41" s="90"/>
      <c r="G41" s="90"/>
      <c r="K41" s="44">
        <v>2003</v>
      </c>
      <c r="L41" s="44">
        <v>2013</v>
      </c>
      <c r="Q41" s="58"/>
      <c r="R41" s="57"/>
    </row>
    <row r="42" spans="3:18" ht="12">
      <c r="C42" s="50"/>
      <c r="J42" s="42" t="s">
        <v>52</v>
      </c>
      <c r="K42" s="57">
        <v>10.340274757351878</v>
      </c>
      <c r="L42" s="57">
        <v>10.014734964407788</v>
      </c>
      <c r="M42" s="45"/>
      <c r="O42" s="42" t="s">
        <v>372</v>
      </c>
      <c r="P42" s="42" t="s">
        <v>373</v>
      </c>
      <c r="Q42" s="58">
        <v>10.340274757351878</v>
      </c>
      <c r="R42" s="57">
        <v>10.014734964407788</v>
      </c>
    </row>
    <row r="43" spans="1:18" ht="12">
      <c r="A43" s="89" t="s">
        <v>55</v>
      </c>
      <c r="B43" s="91">
        <v>42296.70508101852</v>
      </c>
      <c r="C43" s="90"/>
      <c r="D43" s="90"/>
      <c r="E43" s="90"/>
      <c r="F43" s="90"/>
      <c r="G43" s="90"/>
      <c r="J43" s="42" t="s">
        <v>7</v>
      </c>
      <c r="K43" s="57">
        <v>20.802134031394267</v>
      </c>
      <c r="L43" s="57">
        <v>19.387527456129185</v>
      </c>
      <c r="M43" s="45"/>
      <c r="O43" s="42" t="s">
        <v>7</v>
      </c>
      <c r="P43" s="42" t="s">
        <v>369</v>
      </c>
      <c r="Q43" s="58">
        <v>20.802134031394267</v>
      </c>
      <c r="R43" s="57">
        <v>19.387527456129185</v>
      </c>
    </row>
    <row r="44" spans="1:18" ht="12">
      <c r="A44" s="89" t="s">
        <v>56</v>
      </c>
      <c r="B44" s="91">
        <v>42416.45649331019</v>
      </c>
      <c r="C44" s="90"/>
      <c r="D44" s="90"/>
      <c r="E44" s="90"/>
      <c r="F44" s="90"/>
      <c r="G44" s="90"/>
      <c r="K44" s="45"/>
      <c r="L44" s="45"/>
      <c r="M44" s="45"/>
      <c r="Q44" s="58"/>
      <c r="R44" s="57"/>
    </row>
    <row r="45" spans="1:18" ht="12">
      <c r="A45" s="89" t="s">
        <v>57</v>
      </c>
      <c r="B45" s="89" t="s">
        <v>58</v>
      </c>
      <c r="C45" s="90"/>
      <c r="D45" s="90"/>
      <c r="E45" s="90"/>
      <c r="F45" s="90"/>
      <c r="G45" s="90"/>
      <c r="J45" s="50" t="s">
        <v>16</v>
      </c>
      <c r="K45" s="45">
        <v>23.375</v>
      </c>
      <c r="L45" s="45">
        <v>20.85</v>
      </c>
      <c r="M45" s="45"/>
      <c r="O45" s="42" t="s">
        <v>16</v>
      </c>
      <c r="P45" s="42" t="s">
        <v>367</v>
      </c>
      <c r="Q45" s="58">
        <v>23.375</v>
      </c>
      <c r="R45" s="57">
        <v>20.85</v>
      </c>
    </row>
    <row r="46" spans="10:18" ht="12">
      <c r="J46" s="50" t="s">
        <v>15</v>
      </c>
      <c r="K46" s="45">
        <v>24.246</v>
      </c>
      <c r="L46" s="45">
        <v>20.576</v>
      </c>
      <c r="M46" s="45"/>
      <c r="O46" s="42" t="s">
        <v>15</v>
      </c>
      <c r="P46" s="42" t="s">
        <v>368</v>
      </c>
      <c r="Q46" s="58">
        <v>24.246</v>
      </c>
      <c r="R46" s="57">
        <v>20.576</v>
      </c>
    </row>
    <row r="47" spans="1:18" ht="12">
      <c r="A47" s="94" t="s">
        <v>59</v>
      </c>
      <c r="B47" s="94" t="s">
        <v>281</v>
      </c>
      <c r="C47" s="94" t="s">
        <v>281</v>
      </c>
      <c r="D47" s="94" t="s">
        <v>281</v>
      </c>
      <c r="E47" s="94" t="s">
        <v>282</v>
      </c>
      <c r="F47" s="94" t="s">
        <v>282</v>
      </c>
      <c r="G47" s="94" t="s">
        <v>282</v>
      </c>
      <c r="J47" s="50" t="s">
        <v>5</v>
      </c>
      <c r="K47" s="45">
        <v>21.5</v>
      </c>
      <c r="L47" s="45">
        <v>20.297</v>
      </c>
      <c r="M47" s="45"/>
      <c r="O47" s="42" t="s">
        <v>5</v>
      </c>
      <c r="P47" s="42" t="s">
        <v>361</v>
      </c>
      <c r="Q47" s="58">
        <v>21.5</v>
      </c>
      <c r="R47" s="57">
        <v>20.297</v>
      </c>
    </row>
    <row r="48" spans="1:18" ht="12">
      <c r="A48" s="94" t="s">
        <v>60</v>
      </c>
      <c r="B48" s="94" t="s">
        <v>149</v>
      </c>
      <c r="C48" s="94" t="s">
        <v>63</v>
      </c>
      <c r="D48" s="94" t="s">
        <v>64</v>
      </c>
      <c r="E48" s="94" t="s">
        <v>149</v>
      </c>
      <c r="F48" s="94" t="s">
        <v>63</v>
      </c>
      <c r="G48" s="94" t="s">
        <v>64</v>
      </c>
      <c r="J48" s="50" t="s">
        <v>4</v>
      </c>
      <c r="K48" s="45">
        <v>25.087</v>
      </c>
      <c r="L48" s="45">
        <v>20.291</v>
      </c>
      <c r="M48" s="45"/>
      <c r="O48" s="42" t="s">
        <v>4</v>
      </c>
      <c r="P48" s="42" t="s">
        <v>360</v>
      </c>
      <c r="Q48" s="58">
        <v>25.087</v>
      </c>
      <c r="R48" s="57">
        <v>20.291</v>
      </c>
    </row>
    <row r="49" spans="1:18" ht="12">
      <c r="A49" s="94" t="s">
        <v>65</v>
      </c>
      <c r="B49" s="95">
        <v>10.6</v>
      </c>
      <c r="C49" s="95">
        <v>10.1</v>
      </c>
      <c r="D49" s="92" t="s">
        <v>43</v>
      </c>
      <c r="E49" s="95">
        <v>10</v>
      </c>
      <c r="F49" s="95">
        <v>9.7</v>
      </c>
      <c r="G49" s="92" t="s">
        <v>43</v>
      </c>
      <c r="J49" s="50" t="s">
        <v>14</v>
      </c>
      <c r="K49" s="45">
        <v>22.777</v>
      </c>
      <c r="L49" s="45">
        <v>19.104</v>
      </c>
      <c r="M49" s="45"/>
      <c r="O49" s="42" t="s">
        <v>14</v>
      </c>
      <c r="P49" s="42" t="s">
        <v>365</v>
      </c>
      <c r="Q49" s="58">
        <v>22.777</v>
      </c>
      <c r="R49" s="57">
        <v>19.104</v>
      </c>
    </row>
    <row r="50" spans="3:18" ht="12">
      <c r="C50" s="50"/>
      <c r="J50" s="50" t="s">
        <v>11</v>
      </c>
      <c r="K50" s="45">
        <v>19.089</v>
      </c>
      <c r="L50" s="45">
        <v>17.716</v>
      </c>
      <c r="M50" s="45"/>
      <c r="O50" s="42" t="s">
        <v>11</v>
      </c>
      <c r="P50" s="42" t="s">
        <v>354</v>
      </c>
      <c r="Q50" s="58">
        <v>19.089</v>
      </c>
      <c r="R50" s="57">
        <v>17.716</v>
      </c>
    </row>
    <row r="51" spans="1:18" ht="12">
      <c r="A51" s="89" t="s">
        <v>66</v>
      </c>
      <c r="B51" s="90"/>
      <c r="C51" s="90"/>
      <c r="D51" s="90"/>
      <c r="E51" s="90"/>
      <c r="F51" s="90"/>
      <c r="G51" s="90"/>
      <c r="J51" s="50" t="s">
        <v>10</v>
      </c>
      <c r="K51" s="45">
        <v>20.176</v>
      </c>
      <c r="L51" s="45">
        <v>16.836</v>
      </c>
      <c r="M51" s="45"/>
      <c r="O51" s="42" t="s">
        <v>10</v>
      </c>
      <c r="P51" s="42" t="s">
        <v>371</v>
      </c>
      <c r="Q51" s="58">
        <v>20.176</v>
      </c>
      <c r="R51" s="57">
        <v>16.836</v>
      </c>
    </row>
    <row r="52" spans="1:18" ht="12">
      <c r="A52" s="89" t="s">
        <v>43</v>
      </c>
      <c r="B52" s="89" t="s">
        <v>67</v>
      </c>
      <c r="C52" s="90"/>
      <c r="D52" s="90"/>
      <c r="E52" s="90"/>
      <c r="F52" s="90"/>
      <c r="G52" s="90"/>
      <c r="J52" s="42" t="s">
        <v>6</v>
      </c>
      <c r="K52" s="45">
        <v>19.39</v>
      </c>
      <c r="L52" s="45">
        <v>14.931</v>
      </c>
      <c r="M52" s="45"/>
      <c r="O52" s="42" t="s">
        <v>6</v>
      </c>
      <c r="P52" s="42" t="s">
        <v>357</v>
      </c>
      <c r="Q52" s="58">
        <v>19.39</v>
      </c>
      <c r="R52" s="57">
        <v>14.931</v>
      </c>
    </row>
    <row r="53" spans="10:18" ht="12">
      <c r="J53" s="50" t="s">
        <v>12</v>
      </c>
      <c r="K53" s="45">
        <v>12.6</v>
      </c>
      <c r="L53" s="45">
        <v>13.2</v>
      </c>
      <c r="M53" s="45"/>
      <c r="O53" s="42" t="s">
        <v>12</v>
      </c>
      <c r="P53" s="42" t="s">
        <v>356</v>
      </c>
      <c r="Q53" s="58">
        <v>12.6</v>
      </c>
      <c r="R53" s="57">
        <v>13.2</v>
      </c>
    </row>
    <row r="54" spans="10:18" ht="12">
      <c r="J54" s="50" t="s">
        <v>8</v>
      </c>
      <c r="K54" s="45">
        <v>10.2</v>
      </c>
      <c r="L54" s="45">
        <v>13.2</v>
      </c>
      <c r="M54" s="45"/>
      <c r="O54" s="42" t="s">
        <v>141</v>
      </c>
      <c r="P54" s="42" t="s">
        <v>366</v>
      </c>
      <c r="Q54" s="42">
        <v>10.2</v>
      </c>
      <c r="R54" s="42">
        <v>13.2</v>
      </c>
    </row>
    <row r="55" spans="10:18" ht="12">
      <c r="J55" s="42" t="s">
        <v>9</v>
      </c>
      <c r="K55" s="45">
        <v>14.1</v>
      </c>
      <c r="L55" s="45">
        <v>12.5</v>
      </c>
      <c r="M55" s="45"/>
      <c r="O55" s="42" t="s">
        <v>9</v>
      </c>
      <c r="P55" s="42" t="s">
        <v>370</v>
      </c>
      <c r="Q55" s="42">
        <v>14.1</v>
      </c>
      <c r="R55" s="42">
        <v>12.5</v>
      </c>
    </row>
    <row r="56" spans="10:18" ht="12">
      <c r="J56" s="50" t="s">
        <v>2</v>
      </c>
      <c r="K56" s="45">
        <v>12.41</v>
      </c>
      <c r="L56" s="45">
        <v>12.1</v>
      </c>
      <c r="M56" s="45"/>
      <c r="O56" s="42" t="s">
        <v>2</v>
      </c>
      <c r="P56" s="42" t="s">
        <v>359</v>
      </c>
      <c r="Q56" s="42">
        <v>12.41</v>
      </c>
      <c r="R56" s="42">
        <v>12.1</v>
      </c>
    </row>
    <row r="57" spans="10:18" ht="12">
      <c r="J57" s="50" t="s">
        <v>13</v>
      </c>
      <c r="K57" s="45">
        <v>10.5</v>
      </c>
      <c r="L57" s="45">
        <v>10.9</v>
      </c>
      <c r="M57" s="45"/>
      <c r="O57" s="42" t="s">
        <v>13</v>
      </c>
      <c r="P57" s="42" t="s">
        <v>358</v>
      </c>
      <c r="Q57" s="42">
        <v>10.5</v>
      </c>
      <c r="R57" s="42">
        <v>10.9</v>
      </c>
    </row>
    <row r="58" spans="10:18" ht="12">
      <c r="J58" s="50" t="s">
        <v>17</v>
      </c>
      <c r="K58" s="45">
        <v>10.2</v>
      </c>
      <c r="L58" s="45">
        <v>8.6</v>
      </c>
      <c r="M58" s="45"/>
      <c r="O58" s="42" t="s">
        <v>363</v>
      </c>
      <c r="P58" s="42" t="s">
        <v>364</v>
      </c>
      <c r="Q58" s="42">
        <v>10.2</v>
      </c>
      <c r="R58" s="42">
        <v>8.6</v>
      </c>
    </row>
    <row r="59" spans="10:18" ht="12">
      <c r="J59" s="50" t="s">
        <v>3</v>
      </c>
      <c r="K59" s="45">
        <v>9.2</v>
      </c>
      <c r="L59" s="45">
        <v>8.2</v>
      </c>
      <c r="M59" s="45"/>
      <c r="O59" s="42" t="s">
        <v>3</v>
      </c>
      <c r="P59" s="42" t="s">
        <v>362</v>
      </c>
      <c r="Q59" s="42">
        <v>9.2</v>
      </c>
      <c r="R59" s="42">
        <v>8.2</v>
      </c>
    </row>
  </sheetData>
  <autoFilter ref="J44:L44">
    <sortState ref="J45:L59">
      <sortCondition descending="1" sortBy="value" ref="L45:L59"/>
    </sortState>
  </autoFilter>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89"/>
  <sheetViews>
    <sheetView showGridLines="0" workbookViewId="0" topLeftCell="A1"/>
  </sheetViews>
  <sheetFormatPr defaultColWidth="9.57421875" defaultRowHeight="12"/>
  <cols>
    <col min="1" max="16384" width="9.57421875" style="42" customWidth="1"/>
  </cols>
  <sheetData>
    <row r="2" ht="15">
      <c r="B2" s="107" t="s">
        <v>380</v>
      </c>
    </row>
    <row r="3" ht="12">
      <c r="B3" s="43" t="s">
        <v>21</v>
      </c>
    </row>
    <row r="5" ht="12">
      <c r="Y5" s="48"/>
    </row>
    <row r="6" ht="12">
      <c r="Y6" s="48"/>
    </row>
    <row r="7" ht="12">
      <c r="Y7" s="48"/>
    </row>
    <row r="8" ht="12">
      <c r="Z8" s="50"/>
    </row>
    <row r="9" ht="12">
      <c r="Z9" s="50"/>
    </row>
    <row r="10" ht="12">
      <c r="Z10" s="50"/>
    </row>
    <row r="11" spans="14:26" ht="12">
      <c r="N11" s="50"/>
      <c r="O11" s="45"/>
      <c r="Z11" s="50"/>
    </row>
    <row r="12" spans="2:26" ht="12">
      <c r="B12" s="45"/>
      <c r="L12" s="58"/>
      <c r="M12" s="58"/>
      <c r="N12" s="58"/>
      <c r="O12" s="45"/>
      <c r="Z12" s="50"/>
    </row>
    <row r="13" spans="2:26" ht="12">
      <c r="B13" s="45"/>
      <c r="O13" s="45"/>
      <c r="Z13" s="50"/>
    </row>
    <row r="14" spans="2:26" ht="12">
      <c r="B14" s="45"/>
      <c r="L14" s="58"/>
      <c r="M14" s="58"/>
      <c r="N14" s="58"/>
      <c r="O14" s="45"/>
      <c r="Z14" s="50"/>
    </row>
    <row r="15" spans="2:26" ht="12">
      <c r="B15" s="45"/>
      <c r="L15" s="58"/>
      <c r="M15" s="58"/>
      <c r="N15" s="58"/>
      <c r="O15" s="45"/>
      <c r="Z15" s="50"/>
    </row>
    <row r="16" spans="1:26" ht="12">
      <c r="A16" s="55"/>
      <c r="B16" s="45"/>
      <c r="L16" s="58"/>
      <c r="M16" s="58"/>
      <c r="N16" s="58"/>
      <c r="O16" s="45"/>
      <c r="R16" s="50"/>
      <c r="Z16" s="50"/>
    </row>
    <row r="17" spans="2:26" ht="12">
      <c r="B17" s="45"/>
      <c r="L17" s="58"/>
      <c r="M17" s="58"/>
      <c r="N17" s="58"/>
      <c r="O17" s="45"/>
      <c r="R17" s="50"/>
      <c r="Z17" s="50"/>
    </row>
    <row r="18" spans="2:26" ht="12">
      <c r="B18" s="45"/>
      <c r="L18" s="58"/>
      <c r="M18" s="58"/>
      <c r="N18" s="58"/>
      <c r="O18" s="45"/>
      <c r="R18" s="50"/>
      <c r="Z18" s="50"/>
    </row>
    <row r="19" spans="2:26" ht="12">
      <c r="B19" s="45"/>
      <c r="L19" s="58"/>
      <c r="M19" s="58"/>
      <c r="N19" s="58"/>
      <c r="O19" s="45"/>
      <c r="Z19" s="50"/>
    </row>
    <row r="20" spans="2:26" ht="12">
      <c r="B20" s="45"/>
      <c r="L20" s="58"/>
      <c r="M20" s="58"/>
      <c r="N20" s="58"/>
      <c r="O20" s="45"/>
      <c r="Z20" s="50"/>
    </row>
    <row r="21" spans="2:26" ht="12">
      <c r="B21" s="45"/>
      <c r="L21" s="58"/>
      <c r="M21" s="58"/>
      <c r="N21" s="58"/>
      <c r="O21" s="45"/>
      <c r="Z21" s="50"/>
    </row>
    <row r="22" spans="2:26" ht="12">
      <c r="B22" s="45"/>
      <c r="L22" s="58"/>
      <c r="M22" s="58"/>
      <c r="N22" s="58"/>
      <c r="O22" s="45"/>
      <c r="Z22" s="50"/>
    </row>
    <row r="23" spans="2:26" ht="12">
      <c r="B23" s="45"/>
      <c r="L23" s="58"/>
      <c r="M23" s="58"/>
      <c r="N23" s="58"/>
      <c r="O23" s="45"/>
      <c r="Z23" s="50"/>
    </row>
    <row r="24" spans="2:26" ht="12">
      <c r="B24" s="45"/>
      <c r="L24" s="58"/>
      <c r="M24" s="58"/>
      <c r="N24" s="58"/>
      <c r="O24" s="45"/>
      <c r="Z24" s="50"/>
    </row>
    <row r="25" spans="2:26" ht="12">
      <c r="B25" s="45"/>
      <c r="L25" s="58"/>
      <c r="M25" s="58"/>
      <c r="N25" s="58"/>
      <c r="O25" s="45"/>
      <c r="Z25" s="50"/>
    </row>
    <row r="26" spans="2:26" ht="12">
      <c r="B26" s="45"/>
      <c r="L26" s="58"/>
      <c r="M26" s="58"/>
      <c r="N26" s="58"/>
      <c r="O26" s="45"/>
      <c r="Z26" s="50"/>
    </row>
    <row r="27" spans="2:26" ht="12">
      <c r="B27" s="45"/>
      <c r="L27" s="58"/>
      <c r="M27" s="58"/>
      <c r="N27" s="58"/>
      <c r="O27" s="45"/>
      <c r="Z27" s="50"/>
    </row>
    <row r="28" spans="2:26" ht="12">
      <c r="B28" s="45"/>
      <c r="L28" s="58"/>
      <c r="M28" s="58"/>
      <c r="N28" s="58"/>
      <c r="O28" s="45"/>
      <c r="Z28" s="50"/>
    </row>
    <row r="29" spans="2:26" ht="12">
      <c r="B29" s="42" t="s">
        <v>280</v>
      </c>
      <c r="O29" s="45"/>
      <c r="Z29" s="50"/>
    </row>
    <row r="30" spans="2:26" ht="12">
      <c r="B30" s="2" t="s">
        <v>396</v>
      </c>
      <c r="C30" s="50"/>
      <c r="D30" s="45"/>
      <c r="E30" s="54"/>
      <c r="F30" s="54"/>
      <c r="N30" s="50"/>
      <c r="O30" s="45"/>
      <c r="Z30" s="50"/>
    </row>
    <row r="31" spans="4:26" ht="12">
      <c r="D31" s="45"/>
      <c r="N31" s="50"/>
      <c r="O31" s="45"/>
      <c r="Z31" s="50"/>
    </row>
    <row r="32" spans="4:26" ht="12">
      <c r="D32" s="45"/>
      <c r="L32" s="58"/>
      <c r="M32" s="58"/>
      <c r="N32" s="58"/>
      <c r="O32" s="45"/>
      <c r="Z32" s="50"/>
    </row>
    <row r="35" ht="12">
      <c r="A35" s="3" t="s">
        <v>45</v>
      </c>
    </row>
    <row r="36" ht="12">
      <c r="A36" s="42" t="s">
        <v>47</v>
      </c>
    </row>
    <row r="37" spans="1:4" ht="12">
      <c r="A37" s="3" t="s">
        <v>375</v>
      </c>
      <c r="D37" s="45"/>
    </row>
    <row r="38" ht="12">
      <c r="A38" s="42" t="s">
        <v>374</v>
      </c>
    </row>
    <row r="40" spans="1:17" ht="12">
      <c r="A40" s="89" t="s">
        <v>54</v>
      </c>
      <c r="B40" s="90"/>
      <c r="C40" s="90"/>
      <c r="D40" s="90"/>
      <c r="E40" s="90"/>
      <c r="F40" s="90"/>
      <c r="G40" s="90"/>
      <c r="H40" s="90"/>
      <c r="I40" s="90"/>
      <c r="J40" s="90"/>
      <c r="K40" s="90"/>
      <c r="L40" s="90"/>
      <c r="M40" s="90"/>
      <c r="N40" s="90"/>
      <c r="O40" s="90"/>
      <c r="P40" s="90"/>
      <c r="Q40" s="90"/>
    </row>
    <row r="41" ht="12">
      <c r="C41" s="50"/>
    </row>
    <row r="42" spans="1:17" ht="12">
      <c r="A42" s="89" t="s">
        <v>55</v>
      </c>
      <c r="B42" s="91">
        <v>42425.274502314816</v>
      </c>
      <c r="C42" s="90"/>
      <c r="D42" s="90"/>
      <c r="E42" s="90"/>
      <c r="F42" s="90"/>
      <c r="G42" s="90"/>
      <c r="H42" s="90"/>
      <c r="I42" s="90"/>
      <c r="J42" s="90"/>
      <c r="K42" s="90"/>
      <c r="L42" s="90"/>
      <c r="M42" s="90"/>
      <c r="N42" s="90"/>
      <c r="O42" s="90"/>
      <c r="P42" s="90"/>
      <c r="Q42" s="90"/>
    </row>
    <row r="43" spans="1:17" ht="12">
      <c r="A43" s="89" t="s">
        <v>56</v>
      </c>
      <c r="B43" s="91">
        <v>42437.68825393519</v>
      </c>
      <c r="C43" s="90"/>
      <c r="D43" s="90"/>
      <c r="E43" s="90"/>
      <c r="F43" s="90"/>
      <c r="G43" s="90"/>
      <c r="H43" s="90"/>
      <c r="I43" s="90"/>
      <c r="J43" s="90"/>
      <c r="K43" s="90"/>
      <c r="L43" s="90"/>
      <c r="M43" s="90"/>
      <c r="N43" s="90"/>
      <c r="O43" s="90"/>
      <c r="P43" s="90"/>
      <c r="Q43" s="90"/>
    </row>
    <row r="44" spans="1:17" ht="12">
      <c r="A44" s="89" t="s">
        <v>57</v>
      </c>
      <c r="B44" s="89" t="s">
        <v>58</v>
      </c>
      <c r="C44" s="90"/>
      <c r="D44" s="90"/>
      <c r="E44" s="90"/>
      <c r="F44" s="90"/>
      <c r="G44" s="90"/>
      <c r="H44" s="90"/>
      <c r="I44" s="90"/>
      <c r="J44" s="90"/>
      <c r="K44" s="90"/>
      <c r="L44" s="90"/>
      <c r="M44" s="90"/>
      <c r="N44" s="90"/>
      <c r="O44" s="90"/>
      <c r="P44" s="90"/>
      <c r="Q44" s="90"/>
    </row>
    <row r="46" spans="1:17" ht="12">
      <c r="A46" s="89" t="s">
        <v>180</v>
      </c>
      <c r="B46" s="89" t="s">
        <v>65</v>
      </c>
      <c r="C46" s="90"/>
      <c r="D46" s="90"/>
      <c r="E46" s="90"/>
      <c r="F46" s="90"/>
      <c r="G46" s="90"/>
      <c r="H46" s="90"/>
      <c r="I46" s="90"/>
      <c r="J46" s="90"/>
      <c r="K46" s="90"/>
      <c r="L46" s="90"/>
      <c r="M46" s="90"/>
      <c r="N46" s="90"/>
      <c r="O46" s="90"/>
      <c r="P46" s="90"/>
      <c r="Q46" s="90"/>
    </row>
    <row r="47" spans="1:7" ht="12">
      <c r="A47" s="94"/>
      <c r="B47" s="94"/>
      <c r="C47" s="94"/>
      <c r="D47" s="94"/>
      <c r="E47" s="94"/>
      <c r="F47" s="94"/>
      <c r="G47" s="94"/>
    </row>
    <row r="48" spans="1:22" ht="12">
      <c r="A48" s="94" t="s">
        <v>206</v>
      </c>
      <c r="B48" s="94" t="s">
        <v>149</v>
      </c>
      <c r="C48" s="94" t="s">
        <v>338</v>
      </c>
      <c r="D48" s="94" t="s">
        <v>339</v>
      </c>
      <c r="E48" s="94" t="s">
        <v>340</v>
      </c>
      <c r="F48" s="94" t="s">
        <v>341</v>
      </c>
      <c r="G48" s="94" t="s">
        <v>295</v>
      </c>
      <c r="H48" s="94" t="s">
        <v>296</v>
      </c>
      <c r="I48" s="94" t="s">
        <v>297</v>
      </c>
      <c r="J48" s="94" t="s">
        <v>298</v>
      </c>
      <c r="K48" s="94" t="s">
        <v>299</v>
      </c>
      <c r="L48" s="94" t="s">
        <v>300</v>
      </c>
      <c r="M48" s="94" t="s">
        <v>301</v>
      </c>
      <c r="N48" s="94" t="s">
        <v>302</v>
      </c>
      <c r="O48" s="94" t="s">
        <v>135</v>
      </c>
      <c r="P48" s="94" t="s">
        <v>63</v>
      </c>
      <c r="Q48" s="94" t="s">
        <v>64</v>
      </c>
      <c r="U48" s="44">
        <v>2003</v>
      </c>
      <c r="V48" s="44">
        <v>2013</v>
      </c>
    </row>
    <row r="49" spans="1:28" ht="12">
      <c r="A49" s="94" t="s">
        <v>281</v>
      </c>
      <c r="B49" s="95">
        <v>10.6</v>
      </c>
      <c r="C49" s="95">
        <v>10.4</v>
      </c>
      <c r="D49" s="95">
        <v>10.3</v>
      </c>
      <c r="E49" s="95">
        <v>10.3</v>
      </c>
      <c r="F49" s="95">
        <v>10.4</v>
      </c>
      <c r="G49" s="95">
        <v>10.4</v>
      </c>
      <c r="H49" s="95">
        <v>10.6</v>
      </c>
      <c r="I49" s="95">
        <v>10.7</v>
      </c>
      <c r="J49" s="95">
        <v>10.9</v>
      </c>
      <c r="K49" s="95">
        <v>10.8</v>
      </c>
      <c r="L49" s="95">
        <v>10.7</v>
      </c>
      <c r="M49" s="95">
        <v>10.4</v>
      </c>
      <c r="N49" s="95">
        <v>10.4</v>
      </c>
      <c r="O49" s="95">
        <v>10</v>
      </c>
      <c r="P49" s="95">
        <v>10.1</v>
      </c>
      <c r="Q49" s="92" t="s">
        <v>43</v>
      </c>
      <c r="T49" s="42" t="s">
        <v>52</v>
      </c>
      <c r="U49" s="45">
        <v>10.1</v>
      </c>
      <c r="V49" s="45">
        <v>9.8</v>
      </c>
      <c r="W49" s="54"/>
      <c r="Y49" s="58" t="s">
        <v>372</v>
      </c>
      <c r="Z49" s="58" t="s">
        <v>373</v>
      </c>
      <c r="AA49" s="95">
        <v>10.1</v>
      </c>
      <c r="AB49" s="58">
        <v>9.8</v>
      </c>
    </row>
    <row r="50" spans="1:28" ht="12">
      <c r="A50" s="94" t="s">
        <v>282</v>
      </c>
      <c r="B50" s="95">
        <v>10</v>
      </c>
      <c r="C50" s="95">
        <v>9.9</v>
      </c>
      <c r="D50" s="95">
        <v>10</v>
      </c>
      <c r="E50" s="95">
        <v>10.1</v>
      </c>
      <c r="F50" s="95">
        <v>9.7</v>
      </c>
      <c r="G50" s="95">
        <v>9.8</v>
      </c>
      <c r="H50" s="95">
        <v>9.6</v>
      </c>
      <c r="I50" s="95">
        <v>9.7</v>
      </c>
      <c r="J50" s="95">
        <v>9.8</v>
      </c>
      <c r="K50" s="95">
        <v>9.8</v>
      </c>
      <c r="L50" s="95">
        <v>9.7</v>
      </c>
      <c r="M50" s="95">
        <v>9.6</v>
      </c>
      <c r="N50" s="95">
        <v>9.9</v>
      </c>
      <c r="O50" s="95">
        <v>9.8</v>
      </c>
      <c r="P50" s="95">
        <v>9.7</v>
      </c>
      <c r="Q50" s="92" t="s">
        <v>43</v>
      </c>
      <c r="T50" s="42" t="s">
        <v>7</v>
      </c>
      <c r="U50" s="45">
        <v>8.393590523106829</v>
      </c>
      <c r="V50" s="45">
        <v>7.801128541198777</v>
      </c>
      <c r="W50" s="54"/>
      <c r="Y50" s="58" t="s">
        <v>7</v>
      </c>
      <c r="Z50" s="58" t="s">
        <v>369</v>
      </c>
      <c r="AA50" s="58">
        <v>8.393590523106829</v>
      </c>
      <c r="AB50" s="58">
        <v>7.801128541198777</v>
      </c>
    </row>
    <row r="51" spans="1:23" ht="12">
      <c r="A51" s="94" t="s">
        <v>281</v>
      </c>
      <c r="B51" s="92" t="s">
        <v>102</v>
      </c>
      <c r="C51" s="92" t="s">
        <v>102</v>
      </c>
      <c r="D51" s="92" t="s">
        <v>40</v>
      </c>
      <c r="E51" s="92" t="s">
        <v>40</v>
      </c>
      <c r="F51" s="92" t="s">
        <v>40</v>
      </c>
      <c r="G51" s="92" t="s">
        <v>40</v>
      </c>
      <c r="H51" s="92" t="s">
        <v>40</v>
      </c>
      <c r="I51" s="92" t="s">
        <v>40</v>
      </c>
      <c r="J51" s="92" t="s">
        <v>102</v>
      </c>
      <c r="K51" s="92" t="s">
        <v>40</v>
      </c>
      <c r="L51" s="92" t="s">
        <v>102</v>
      </c>
      <c r="M51" s="92" t="s">
        <v>102</v>
      </c>
      <c r="N51" s="92" t="s">
        <v>102</v>
      </c>
      <c r="O51" s="92" t="s">
        <v>98</v>
      </c>
      <c r="P51" s="92" t="s">
        <v>98</v>
      </c>
      <c r="Q51" s="92" t="s">
        <v>40</v>
      </c>
      <c r="U51" s="45"/>
      <c r="V51" s="45"/>
      <c r="W51" s="54"/>
    </row>
    <row r="52" spans="1:28" ht="12">
      <c r="A52" s="94" t="s">
        <v>282</v>
      </c>
      <c r="B52" s="92" t="s">
        <v>102</v>
      </c>
      <c r="C52" s="92" t="s">
        <v>102</v>
      </c>
      <c r="D52" s="92" t="s">
        <v>40</v>
      </c>
      <c r="E52" s="92" t="s">
        <v>40</v>
      </c>
      <c r="F52" s="92" t="s">
        <v>40</v>
      </c>
      <c r="G52" s="92" t="s">
        <v>40</v>
      </c>
      <c r="H52" s="92" t="s">
        <v>40</v>
      </c>
      <c r="I52" s="92" t="s">
        <v>40</v>
      </c>
      <c r="J52" s="92" t="s">
        <v>102</v>
      </c>
      <c r="K52" s="92" t="s">
        <v>40</v>
      </c>
      <c r="L52" s="92" t="s">
        <v>102</v>
      </c>
      <c r="M52" s="92" t="s">
        <v>102</v>
      </c>
      <c r="N52" s="92" t="s">
        <v>102</v>
      </c>
      <c r="O52" s="92" t="s">
        <v>98</v>
      </c>
      <c r="P52" s="92" t="s">
        <v>98</v>
      </c>
      <c r="Q52" s="92" t="s">
        <v>40</v>
      </c>
      <c r="T52" s="50" t="s">
        <v>16</v>
      </c>
      <c r="U52" s="45">
        <v>13.84</v>
      </c>
      <c r="V52" s="45">
        <v>13.025</v>
      </c>
      <c r="W52" s="54"/>
      <c r="Y52" s="58" t="s">
        <v>16</v>
      </c>
      <c r="Z52" s="58" t="s">
        <v>367</v>
      </c>
      <c r="AA52" s="58">
        <v>13.84</v>
      </c>
      <c r="AB52" s="58">
        <v>13.025</v>
      </c>
    </row>
    <row r="53" spans="20:28" ht="12">
      <c r="T53" s="50" t="s">
        <v>8</v>
      </c>
      <c r="U53" s="45">
        <v>16.4</v>
      </c>
      <c r="V53" s="45">
        <v>13</v>
      </c>
      <c r="W53" s="54"/>
      <c r="Y53" s="58" t="s">
        <v>141</v>
      </c>
      <c r="Z53" s="58" t="s">
        <v>366</v>
      </c>
      <c r="AA53" s="58">
        <v>16.4</v>
      </c>
      <c r="AB53" s="58">
        <v>13</v>
      </c>
    </row>
    <row r="54" spans="1:28" ht="12">
      <c r="A54" s="58" t="s">
        <v>342</v>
      </c>
      <c r="B54" s="58" t="s">
        <v>343</v>
      </c>
      <c r="C54" s="58" t="s">
        <v>344</v>
      </c>
      <c r="D54" s="58" t="s">
        <v>345</v>
      </c>
      <c r="E54" s="58" t="s">
        <v>346</v>
      </c>
      <c r="F54" s="58" t="s">
        <v>349</v>
      </c>
      <c r="G54" s="58" t="s">
        <v>350</v>
      </c>
      <c r="H54" s="58" t="s">
        <v>351</v>
      </c>
      <c r="T54" s="50" t="s">
        <v>3</v>
      </c>
      <c r="U54" s="45">
        <v>8.4</v>
      </c>
      <c r="V54" s="45">
        <v>10.1</v>
      </c>
      <c r="W54" s="54"/>
      <c r="Y54" s="58" t="s">
        <v>3</v>
      </c>
      <c r="Z54" s="58" t="s">
        <v>362</v>
      </c>
      <c r="AA54" s="58">
        <v>8.4</v>
      </c>
      <c r="AB54" s="58">
        <v>10.1</v>
      </c>
    </row>
    <row r="55" spans="1:28" ht="12">
      <c r="A55" s="58" t="s">
        <v>378</v>
      </c>
      <c r="B55" s="58" t="s">
        <v>379</v>
      </c>
      <c r="C55" s="58" t="s">
        <v>11</v>
      </c>
      <c r="D55" s="58" t="s">
        <v>354</v>
      </c>
      <c r="E55" s="58">
        <v>7.759</v>
      </c>
      <c r="F55" s="58">
        <v>7.584</v>
      </c>
      <c r="G55" s="58" t="s">
        <v>355</v>
      </c>
      <c r="H55" s="58" t="s">
        <v>355</v>
      </c>
      <c r="T55" s="50" t="s">
        <v>9</v>
      </c>
      <c r="U55" s="45">
        <v>8.44</v>
      </c>
      <c r="V55" s="45">
        <v>8.2</v>
      </c>
      <c r="W55" s="54"/>
      <c r="Y55" s="58" t="s">
        <v>9</v>
      </c>
      <c r="Z55" s="58" t="s">
        <v>370</v>
      </c>
      <c r="AA55" s="58">
        <v>8.44</v>
      </c>
      <c r="AB55" s="58">
        <v>8.2</v>
      </c>
    </row>
    <row r="56" spans="1:28" ht="12">
      <c r="A56" s="58" t="s">
        <v>378</v>
      </c>
      <c r="B56" s="58" t="s">
        <v>379</v>
      </c>
      <c r="C56" s="58" t="s">
        <v>12</v>
      </c>
      <c r="D56" s="58" t="s">
        <v>356</v>
      </c>
      <c r="E56" s="58">
        <v>6.6</v>
      </c>
      <c r="F56" s="58">
        <v>6.3</v>
      </c>
      <c r="G56" s="58" t="s">
        <v>355</v>
      </c>
      <c r="H56" s="58" t="s">
        <v>355</v>
      </c>
      <c r="T56" s="50" t="s">
        <v>11</v>
      </c>
      <c r="U56" s="45">
        <v>7.759</v>
      </c>
      <c r="V56" s="45">
        <v>7.584</v>
      </c>
      <c r="W56" s="54"/>
      <c r="Y56" s="58" t="s">
        <v>11</v>
      </c>
      <c r="Z56" s="58" t="s">
        <v>354</v>
      </c>
      <c r="AA56" s="58">
        <v>7.759</v>
      </c>
      <c r="AB56" s="58">
        <v>7.584</v>
      </c>
    </row>
    <row r="57" spans="1:28" ht="12">
      <c r="A57" s="58" t="s">
        <v>378</v>
      </c>
      <c r="B57" s="58" t="s">
        <v>379</v>
      </c>
      <c r="C57" s="58" t="s">
        <v>6</v>
      </c>
      <c r="D57" s="58" t="s">
        <v>357</v>
      </c>
      <c r="E57" s="58">
        <v>5.885</v>
      </c>
      <c r="F57" s="58">
        <v>6.072</v>
      </c>
      <c r="G57" s="58" t="s">
        <v>355</v>
      </c>
      <c r="H57" s="58" t="s">
        <v>355</v>
      </c>
      <c r="T57" s="50" t="s">
        <v>4</v>
      </c>
      <c r="U57" s="45">
        <v>8.32</v>
      </c>
      <c r="V57" s="45">
        <v>7.385</v>
      </c>
      <c r="W57" s="54"/>
      <c r="Y57" s="58" t="s">
        <v>4</v>
      </c>
      <c r="Z57" s="58" t="s">
        <v>360</v>
      </c>
      <c r="AA57" s="58">
        <v>8.32</v>
      </c>
      <c r="AB57" s="58">
        <v>7.385</v>
      </c>
    </row>
    <row r="58" spans="1:28" ht="12">
      <c r="A58" s="58" t="s">
        <v>378</v>
      </c>
      <c r="B58" s="58" t="s">
        <v>379</v>
      </c>
      <c r="C58" s="58" t="s">
        <v>13</v>
      </c>
      <c r="D58" s="58" t="s">
        <v>358</v>
      </c>
      <c r="E58" s="58">
        <v>7.2</v>
      </c>
      <c r="F58" s="58">
        <v>7.2</v>
      </c>
      <c r="G58" s="58" t="s">
        <v>355</v>
      </c>
      <c r="H58" s="58" t="s">
        <v>355</v>
      </c>
      <c r="T58" s="42" t="s">
        <v>13</v>
      </c>
      <c r="U58" s="45">
        <v>7.2</v>
      </c>
      <c r="V58" s="45">
        <v>7.2</v>
      </c>
      <c r="W58" s="54"/>
      <c r="Y58" s="58" t="s">
        <v>13</v>
      </c>
      <c r="Z58" s="58" t="s">
        <v>358</v>
      </c>
      <c r="AA58" s="58">
        <v>7.2</v>
      </c>
      <c r="AB58" s="58">
        <v>7.2</v>
      </c>
    </row>
    <row r="59" spans="1:28" ht="12">
      <c r="A59" s="58" t="s">
        <v>378</v>
      </c>
      <c r="B59" s="58" t="s">
        <v>379</v>
      </c>
      <c r="C59" s="58" t="s">
        <v>2</v>
      </c>
      <c r="D59" s="58" t="s">
        <v>359</v>
      </c>
      <c r="E59" s="58">
        <v>6.4</v>
      </c>
      <c r="F59" s="58">
        <v>7.2</v>
      </c>
      <c r="G59" s="58" t="s">
        <v>355</v>
      </c>
      <c r="H59" s="58" t="s">
        <v>355</v>
      </c>
      <c r="T59" s="50" t="s">
        <v>2</v>
      </c>
      <c r="U59" s="45">
        <v>6.4</v>
      </c>
      <c r="V59" s="45">
        <v>7.2</v>
      </c>
      <c r="W59" s="54"/>
      <c r="Y59" s="58" t="s">
        <v>2</v>
      </c>
      <c r="Z59" s="58" t="s">
        <v>359</v>
      </c>
      <c r="AA59" s="58">
        <v>6.4</v>
      </c>
      <c r="AB59" s="58">
        <v>7.2</v>
      </c>
    </row>
    <row r="60" spans="1:28" ht="12">
      <c r="A60" s="58" t="s">
        <v>378</v>
      </c>
      <c r="B60" s="58" t="s">
        <v>379</v>
      </c>
      <c r="C60" s="58" t="s">
        <v>4</v>
      </c>
      <c r="D60" s="58" t="s">
        <v>360</v>
      </c>
      <c r="E60" s="58">
        <v>8.32</v>
      </c>
      <c r="F60" s="58">
        <v>7.385</v>
      </c>
      <c r="G60" s="58" t="s">
        <v>355</v>
      </c>
      <c r="H60" s="58" t="s">
        <v>355</v>
      </c>
      <c r="T60" s="42" t="s">
        <v>5</v>
      </c>
      <c r="U60" s="45">
        <v>7.315</v>
      </c>
      <c r="V60" s="45">
        <v>7.16</v>
      </c>
      <c r="W60" s="54"/>
      <c r="Y60" s="58" t="s">
        <v>5</v>
      </c>
      <c r="Z60" s="58" t="s">
        <v>361</v>
      </c>
      <c r="AA60" s="58">
        <v>7.315</v>
      </c>
      <c r="AB60" s="58">
        <v>7.16</v>
      </c>
    </row>
    <row r="61" spans="1:28" ht="12">
      <c r="A61" s="58" t="s">
        <v>378</v>
      </c>
      <c r="B61" s="58" t="s">
        <v>379</v>
      </c>
      <c r="C61" s="58" t="s">
        <v>5</v>
      </c>
      <c r="D61" s="58" t="s">
        <v>361</v>
      </c>
      <c r="E61" s="58">
        <v>7.315</v>
      </c>
      <c r="F61" s="58">
        <v>7.16</v>
      </c>
      <c r="G61" s="58" t="s">
        <v>355</v>
      </c>
      <c r="H61" s="58" t="s">
        <v>355</v>
      </c>
      <c r="T61" s="50" t="s">
        <v>12</v>
      </c>
      <c r="U61" s="45">
        <v>6.6</v>
      </c>
      <c r="V61" s="45">
        <v>6.3</v>
      </c>
      <c r="W61" s="54"/>
      <c r="Y61" s="58" t="s">
        <v>12</v>
      </c>
      <c r="Z61" s="58" t="s">
        <v>356</v>
      </c>
      <c r="AA61" s="58">
        <v>6.6</v>
      </c>
      <c r="AB61" s="58">
        <v>6.3</v>
      </c>
    </row>
    <row r="62" spans="1:28" ht="12">
      <c r="A62" s="58" t="s">
        <v>378</v>
      </c>
      <c r="B62" s="58" t="s">
        <v>379</v>
      </c>
      <c r="C62" s="58" t="s">
        <v>3</v>
      </c>
      <c r="D62" s="58" t="s">
        <v>362</v>
      </c>
      <c r="E62" s="58">
        <v>8.4</v>
      </c>
      <c r="F62" s="58">
        <v>10.1</v>
      </c>
      <c r="G62" s="58" t="s">
        <v>355</v>
      </c>
      <c r="H62" s="58" t="s">
        <v>355</v>
      </c>
      <c r="T62" s="50" t="s">
        <v>6</v>
      </c>
      <c r="U62" s="45">
        <v>5.885</v>
      </c>
      <c r="V62" s="45">
        <v>6.072</v>
      </c>
      <c r="W62" s="54"/>
      <c r="Y62" s="58" t="s">
        <v>6</v>
      </c>
      <c r="Z62" s="58" t="s">
        <v>357</v>
      </c>
      <c r="AA62" s="58">
        <v>5.885</v>
      </c>
      <c r="AB62" s="58">
        <v>6.072</v>
      </c>
    </row>
    <row r="63" spans="1:28" ht="12">
      <c r="A63" s="58" t="s">
        <v>378</v>
      </c>
      <c r="B63" s="58" t="s">
        <v>379</v>
      </c>
      <c r="C63" s="58" t="s">
        <v>363</v>
      </c>
      <c r="D63" s="58" t="s">
        <v>364</v>
      </c>
      <c r="E63" s="58">
        <v>5.1</v>
      </c>
      <c r="F63" s="58">
        <v>5.3</v>
      </c>
      <c r="G63" s="58" t="s">
        <v>355</v>
      </c>
      <c r="H63" s="58" t="s">
        <v>355</v>
      </c>
      <c r="T63" s="50" t="s">
        <v>10</v>
      </c>
      <c r="U63" s="45">
        <v>6.059</v>
      </c>
      <c r="V63" s="45">
        <v>5.702</v>
      </c>
      <c r="W63" s="54"/>
      <c r="Y63" s="58" t="s">
        <v>10</v>
      </c>
      <c r="Z63" s="58" t="s">
        <v>371</v>
      </c>
      <c r="AA63" s="58">
        <v>6.059</v>
      </c>
      <c r="AB63" s="58">
        <v>5.702</v>
      </c>
    </row>
    <row r="64" spans="1:28" ht="12">
      <c r="A64" s="58" t="s">
        <v>378</v>
      </c>
      <c r="B64" s="58" t="s">
        <v>379</v>
      </c>
      <c r="C64" s="58" t="s">
        <v>14</v>
      </c>
      <c r="D64" s="58" t="s">
        <v>365</v>
      </c>
      <c r="E64" s="58">
        <v>4.59</v>
      </c>
      <c r="F64" s="58">
        <v>4.763</v>
      </c>
      <c r="G64" s="58" t="s">
        <v>355</v>
      </c>
      <c r="H64" s="58" t="s">
        <v>355</v>
      </c>
      <c r="T64" s="50" t="s">
        <v>17</v>
      </c>
      <c r="U64" s="45">
        <v>5.1</v>
      </c>
      <c r="V64" s="45">
        <v>5.3</v>
      </c>
      <c r="W64" s="54"/>
      <c r="Y64" s="58" t="s">
        <v>363</v>
      </c>
      <c r="Z64" s="58" t="s">
        <v>364</v>
      </c>
      <c r="AA64" s="58">
        <v>5.1</v>
      </c>
      <c r="AB64" s="58">
        <v>5.3</v>
      </c>
    </row>
    <row r="65" spans="1:28" ht="12">
      <c r="A65" s="58" t="s">
        <v>378</v>
      </c>
      <c r="B65" s="58" t="s">
        <v>379</v>
      </c>
      <c r="C65" s="58" t="s">
        <v>141</v>
      </c>
      <c r="D65" s="58" t="s">
        <v>366</v>
      </c>
      <c r="E65" s="58">
        <v>16.4</v>
      </c>
      <c r="F65" s="58">
        <v>13</v>
      </c>
      <c r="G65" s="58" t="s">
        <v>355</v>
      </c>
      <c r="H65" s="58" t="s">
        <v>355</v>
      </c>
      <c r="T65" s="50" t="s">
        <v>14</v>
      </c>
      <c r="U65" s="45">
        <v>4.59</v>
      </c>
      <c r="V65" s="45">
        <v>4.763</v>
      </c>
      <c r="W65" s="54"/>
      <c r="Y65" s="58" t="s">
        <v>14</v>
      </c>
      <c r="Z65" s="58" t="s">
        <v>365</v>
      </c>
      <c r="AA65" s="58">
        <v>4.59</v>
      </c>
      <c r="AB65" s="58">
        <v>4.763</v>
      </c>
    </row>
    <row r="66" spans="1:28" ht="12">
      <c r="A66" s="58" t="s">
        <v>378</v>
      </c>
      <c r="B66" s="58" t="s">
        <v>379</v>
      </c>
      <c r="C66" s="58" t="s">
        <v>16</v>
      </c>
      <c r="D66" s="58" t="s">
        <v>367</v>
      </c>
      <c r="E66" s="58">
        <v>13.84</v>
      </c>
      <c r="F66" s="58">
        <v>13.025</v>
      </c>
      <c r="G66" s="58" t="s">
        <v>355</v>
      </c>
      <c r="H66" s="58" t="s">
        <v>355</v>
      </c>
      <c r="T66" s="50" t="s">
        <v>15</v>
      </c>
      <c r="U66" s="45">
        <v>3.537</v>
      </c>
      <c r="V66" s="45">
        <v>3.392</v>
      </c>
      <c r="W66" s="54"/>
      <c r="Y66" s="58" t="s">
        <v>15</v>
      </c>
      <c r="Z66" s="58" t="s">
        <v>368</v>
      </c>
      <c r="AA66" s="58">
        <v>3.537</v>
      </c>
      <c r="AB66" s="58">
        <v>3.392</v>
      </c>
    </row>
    <row r="67" spans="1:8" ht="12">
      <c r="A67" s="58" t="s">
        <v>378</v>
      </c>
      <c r="B67" s="58" t="s">
        <v>379</v>
      </c>
      <c r="C67" s="58" t="s">
        <v>15</v>
      </c>
      <c r="D67" s="58" t="s">
        <v>368</v>
      </c>
      <c r="E67" s="58">
        <v>3.537</v>
      </c>
      <c r="F67" s="58">
        <v>3.392</v>
      </c>
      <c r="G67" s="58" t="s">
        <v>355</v>
      </c>
      <c r="H67" s="58" t="s">
        <v>355</v>
      </c>
    </row>
    <row r="68" spans="1:8" ht="12">
      <c r="A68" s="58" t="s">
        <v>378</v>
      </c>
      <c r="B68" s="58" t="s">
        <v>379</v>
      </c>
      <c r="C68" s="58" t="s">
        <v>7</v>
      </c>
      <c r="D68" s="58" t="s">
        <v>369</v>
      </c>
      <c r="E68" s="58">
        <v>8.393590523106829</v>
      </c>
      <c r="F68" s="58">
        <v>7.801128541198777</v>
      </c>
      <c r="G68" s="58" t="s">
        <v>355</v>
      </c>
      <c r="H68" s="58" t="s">
        <v>355</v>
      </c>
    </row>
    <row r="69" spans="1:23" ht="12">
      <c r="A69" s="58" t="s">
        <v>378</v>
      </c>
      <c r="B69" s="58" t="s">
        <v>379</v>
      </c>
      <c r="C69" s="58" t="s">
        <v>9</v>
      </c>
      <c r="D69" s="58" t="s">
        <v>370</v>
      </c>
      <c r="E69" s="58">
        <v>8.44</v>
      </c>
      <c r="F69" s="58">
        <v>8.2</v>
      </c>
      <c r="G69" s="58" t="s">
        <v>355</v>
      </c>
      <c r="H69" s="58" t="s">
        <v>355</v>
      </c>
      <c r="U69" s="42" t="s">
        <v>429</v>
      </c>
      <c r="V69" s="42" t="s">
        <v>430</v>
      </c>
      <c r="W69" s="42" t="s">
        <v>431</v>
      </c>
    </row>
    <row r="70" spans="1:22" ht="12">
      <c r="A70" s="58" t="s">
        <v>378</v>
      </c>
      <c r="B70" s="58" t="s">
        <v>379</v>
      </c>
      <c r="C70" s="58" t="s">
        <v>10</v>
      </c>
      <c r="D70" s="58" t="s">
        <v>371</v>
      </c>
      <c r="E70" s="58">
        <v>6.059</v>
      </c>
      <c r="F70" s="58">
        <v>5.702</v>
      </c>
      <c r="G70" s="58" t="s">
        <v>355</v>
      </c>
      <c r="H70" s="58" t="s">
        <v>355</v>
      </c>
      <c r="U70" s="44">
        <v>2013</v>
      </c>
      <c r="V70" s="44">
        <v>2013</v>
      </c>
    </row>
    <row r="71" spans="1:23" ht="12">
      <c r="A71" s="58" t="s">
        <v>378</v>
      </c>
      <c r="B71" s="58" t="s">
        <v>379</v>
      </c>
      <c r="C71" s="58" t="s">
        <v>372</v>
      </c>
      <c r="D71" s="58" t="s">
        <v>373</v>
      </c>
      <c r="E71" s="58">
        <v>10.124306525590875</v>
      </c>
      <c r="F71" s="58">
        <v>9.87653905006485</v>
      </c>
      <c r="G71" s="58" t="s">
        <v>355</v>
      </c>
      <c r="H71" s="58" t="s">
        <v>355</v>
      </c>
      <c r="T71" s="50" t="s">
        <v>11</v>
      </c>
      <c r="U71" s="45">
        <v>7.584</v>
      </c>
      <c r="V71" s="45">
        <v>17.716</v>
      </c>
      <c r="W71" s="45">
        <f>V71-U71</f>
        <v>10.132000000000001</v>
      </c>
    </row>
    <row r="72" spans="1:23" ht="12">
      <c r="A72" s="58"/>
      <c r="B72" s="58"/>
      <c r="C72" s="58"/>
      <c r="D72" s="58"/>
      <c r="E72" s="58"/>
      <c r="F72" s="58"/>
      <c r="G72" s="58"/>
      <c r="H72" s="58"/>
      <c r="T72" s="50" t="s">
        <v>12</v>
      </c>
      <c r="U72" s="45">
        <v>6.3</v>
      </c>
      <c r="V72" s="45">
        <v>13.2</v>
      </c>
      <c r="W72" s="45">
        <f aca="true" t="shared" si="0" ref="W72:W87">V72-U72</f>
        <v>6.8999999999999995</v>
      </c>
    </row>
    <row r="73" spans="1:23" ht="12">
      <c r="A73" s="58"/>
      <c r="B73" s="58"/>
      <c r="C73" s="58"/>
      <c r="D73" s="58"/>
      <c r="E73" s="58"/>
      <c r="F73" s="58"/>
      <c r="G73" s="58"/>
      <c r="H73" s="58"/>
      <c r="I73" s="58"/>
      <c r="J73" s="58"/>
      <c r="T73" s="50" t="s">
        <v>6</v>
      </c>
      <c r="U73" s="45">
        <v>6.072</v>
      </c>
      <c r="V73" s="45">
        <v>14.931</v>
      </c>
      <c r="W73" s="45">
        <f t="shared" si="0"/>
        <v>8.858999999999998</v>
      </c>
    </row>
    <row r="74" spans="1:23" ht="12">
      <c r="A74" s="58"/>
      <c r="B74" s="58"/>
      <c r="C74" s="58"/>
      <c r="D74" s="58"/>
      <c r="E74" s="58"/>
      <c r="F74" s="58"/>
      <c r="G74" s="58"/>
      <c r="H74" s="58"/>
      <c r="I74" s="58"/>
      <c r="J74" s="58"/>
      <c r="T74" s="42" t="s">
        <v>13</v>
      </c>
      <c r="U74" s="45">
        <v>7.2</v>
      </c>
      <c r="V74" s="45">
        <v>10.9</v>
      </c>
      <c r="W74" s="45">
        <f t="shared" si="0"/>
        <v>3.7</v>
      </c>
    </row>
    <row r="75" spans="20:23" ht="12">
      <c r="T75" s="50" t="s">
        <v>2</v>
      </c>
      <c r="U75" s="45">
        <v>7.2</v>
      </c>
      <c r="V75" s="45">
        <v>12.1</v>
      </c>
      <c r="W75" s="45">
        <f t="shared" si="0"/>
        <v>4.8999999999999995</v>
      </c>
    </row>
    <row r="76" spans="20:23" ht="12">
      <c r="T76" s="42" t="s">
        <v>52</v>
      </c>
      <c r="U76" s="45">
        <v>9.8</v>
      </c>
      <c r="V76" s="57">
        <v>10.014734964407788</v>
      </c>
      <c r="W76" s="45">
        <f t="shared" si="0"/>
        <v>0.2147349644077874</v>
      </c>
    </row>
    <row r="77" spans="20:23" ht="12">
      <c r="T77" s="50" t="s">
        <v>4</v>
      </c>
      <c r="U77" s="45">
        <v>7.385</v>
      </c>
      <c r="V77" s="45">
        <v>20.291</v>
      </c>
      <c r="W77" s="45">
        <f t="shared" si="0"/>
        <v>12.906</v>
      </c>
    </row>
    <row r="78" spans="20:23" ht="12">
      <c r="T78" s="42" t="s">
        <v>5</v>
      </c>
      <c r="U78" s="45">
        <v>7.16</v>
      </c>
      <c r="V78" s="45">
        <v>20.297</v>
      </c>
      <c r="W78" s="45">
        <f t="shared" si="0"/>
        <v>13.137</v>
      </c>
    </row>
    <row r="79" spans="20:23" ht="12">
      <c r="T79" s="50" t="s">
        <v>3</v>
      </c>
      <c r="U79" s="45">
        <v>10.1</v>
      </c>
      <c r="V79" s="45">
        <v>8.2</v>
      </c>
      <c r="W79" s="45">
        <f t="shared" si="0"/>
        <v>-1.9000000000000004</v>
      </c>
    </row>
    <row r="80" spans="20:23" ht="12">
      <c r="T80" s="50" t="s">
        <v>14</v>
      </c>
      <c r="U80" s="45">
        <v>4.763</v>
      </c>
      <c r="V80" s="45">
        <v>19.104</v>
      </c>
      <c r="W80" s="45">
        <f t="shared" si="0"/>
        <v>14.341</v>
      </c>
    </row>
    <row r="81" spans="20:23" ht="12">
      <c r="T81" s="50" t="s">
        <v>8</v>
      </c>
      <c r="U81" s="45">
        <v>13</v>
      </c>
      <c r="V81" s="45">
        <v>13.2</v>
      </c>
      <c r="W81" s="45">
        <f t="shared" si="0"/>
        <v>0.1999999999999993</v>
      </c>
    </row>
    <row r="82" spans="20:23" ht="12">
      <c r="T82" s="50" t="s">
        <v>15</v>
      </c>
      <c r="U82" s="45">
        <v>3.392</v>
      </c>
      <c r="V82" s="45">
        <v>20.576</v>
      </c>
      <c r="W82" s="45">
        <f t="shared" si="0"/>
        <v>17.184</v>
      </c>
    </row>
    <row r="83" spans="20:23" ht="12">
      <c r="T83" s="50" t="s">
        <v>16</v>
      </c>
      <c r="U83" s="45">
        <v>13.025</v>
      </c>
      <c r="V83" s="45">
        <v>20.85</v>
      </c>
      <c r="W83" s="45">
        <f t="shared" si="0"/>
        <v>7.825000000000001</v>
      </c>
    </row>
    <row r="84" spans="20:23" ht="12">
      <c r="T84" s="50" t="s">
        <v>17</v>
      </c>
      <c r="U84" s="45">
        <v>5.3</v>
      </c>
      <c r="V84" s="45">
        <v>8.6</v>
      </c>
      <c r="W84" s="45">
        <f t="shared" si="0"/>
        <v>3.3</v>
      </c>
    </row>
    <row r="85" spans="20:23" ht="12">
      <c r="T85" s="50" t="s">
        <v>10</v>
      </c>
      <c r="U85" s="45">
        <v>5.702</v>
      </c>
      <c r="V85" s="45">
        <v>16.836</v>
      </c>
      <c r="W85" s="45">
        <f t="shared" si="0"/>
        <v>11.133999999999999</v>
      </c>
    </row>
    <row r="86" spans="20:23" ht="12">
      <c r="T86" s="50" t="s">
        <v>9</v>
      </c>
      <c r="U86" s="45">
        <v>8.2</v>
      </c>
      <c r="V86" s="45">
        <v>12.5</v>
      </c>
      <c r="W86" s="45">
        <f t="shared" si="0"/>
        <v>4.300000000000001</v>
      </c>
    </row>
    <row r="87" spans="20:23" ht="12">
      <c r="T87" s="42" t="s">
        <v>7</v>
      </c>
      <c r="U87" s="45">
        <v>7.801128541198777</v>
      </c>
      <c r="V87" s="57">
        <v>19.387527456129185</v>
      </c>
      <c r="W87" s="45">
        <f t="shared" si="0"/>
        <v>11.586398914930408</v>
      </c>
    </row>
    <row r="89" spans="21:23" ht="12">
      <c r="U89" s="45"/>
      <c r="W89" s="45"/>
    </row>
  </sheetData>
  <autoFilter ref="T51:V51">
    <sortState ref="T52:V89">
      <sortCondition descending="1" sortBy="value" ref="U52:U89"/>
    </sortState>
  </autoFilter>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7"/>
  <sheetViews>
    <sheetView showGridLines="0" workbookViewId="0" topLeftCell="A1"/>
  </sheetViews>
  <sheetFormatPr defaultColWidth="9.57421875" defaultRowHeight="12"/>
  <cols>
    <col min="1" max="16384" width="9.57421875" style="42" customWidth="1"/>
  </cols>
  <sheetData>
    <row r="1" spans="4:24" ht="12">
      <c r="D1" s="45"/>
      <c r="E1" s="45"/>
      <c r="F1" s="45"/>
      <c r="G1" s="59"/>
      <c r="H1" s="59"/>
      <c r="I1" s="59"/>
      <c r="M1" s="48"/>
      <c r="N1" s="48"/>
      <c r="O1" s="48"/>
      <c r="P1" s="48"/>
      <c r="Q1" s="48"/>
      <c r="R1" s="48"/>
      <c r="S1" s="48"/>
      <c r="T1" s="48"/>
      <c r="U1" s="48"/>
      <c r="V1" s="48"/>
      <c r="W1" s="48"/>
      <c r="X1" s="48"/>
    </row>
    <row r="2" spans="2:24" ht="15">
      <c r="B2" s="107" t="s">
        <v>423</v>
      </c>
      <c r="D2" s="45"/>
      <c r="E2" s="45"/>
      <c r="F2" s="45"/>
      <c r="G2" s="45"/>
      <c r="H2" s="45"/>
      <c r="I2" s="45"/>
      <c r="M2" s="48"/>
      <c r="N2" s="48"/>
      <c r="O2" s="48"/>
      <c r="P2" s="48"/>
      <c r="Q2" s="48"/>
      <c r="R2" s="48"/>
      <c r="S2" s="48"/>
      <c r="T2" s="48"/>
      <c r="U2" s="48"/>
      <c r="V2" s="48"/>
      <c r="W2" s="48"/>
      <c r="X2" s="48"/>
    </row>
    <row r="3" spans="2:24" ht="12">
      <c r="B3" s="42" t="s">
        <v>21</v>
      </c>
      <c r="D3" s="45"/>
      <c r="E3" s="45"/>
      <c r="F3" s="45"/>
      <c r="G3" s="59"/>
      <c r="H3" s="59"/>
      <c r="I3" s="59"/>
      <c r="M3" s="48"/>
      <c r="N3" s="48"/>
      <c r="P3" s="28"/>
      <c r="Q3" s="28"/>
      <c r="R3" s="48"/>
      <c r="S3" s="48"/>
      <c r="T3" s="48"/>
      <c r="U3" s="48"/>
      <c r="V3" s="48"/>
      <c r="W3" s="48"/>
      <c r="X3" s="48"/>
    </row>
    <row r="4" spans="4:24" ht="12">
      <c r="D4" s="45"/>
      <c r="E4" s="59"/>
      <c r="F4" s="59"/>
      <c r="G4" s="59"/>
      <c r="H4" s="59"/>
      <c r="I4" s="59"/>
      <c r="M4" s="48"/>
      <c r="N4" s="48"/>
      <c r="P4" s="29"/>
      <c r="Q4" s="29"/>
      <c r="R4" s="48"/>
      <c r="S4" s="30"/>
      <c r="T4" s="48"/>
      <c r="U4" s="48"/>
      <c r="V4" s="48"/>
      <c r="W4" s="48"/>
      <c r="X4" s="48"/>
    </row>
    <row r="5" spans="12:24" ht="12">
      <c r="L5" s="48"/>
      <c r="M5" s="48"/>
      <c r="N5" s="48"/>
      <c r="P5" s="29"/>
      <c r="Q5" s="29"/>
      <c r="R5" s="48"/>
      <c r="S5" s="30"/>
      <c r="T5" s="48"/>
      <c r="U5" s="48"/>
      <c r="V5" s="48"/>
      <c r="W5" s="48"/>
      <c r="X5" s="48"/>
    </row>
    <row r="6" spans="3:24" ht="12">
      <c r="C6" s="147"/>
      <c r="L6" s="48"/>
      <c r="M6" s="48"/>
      <c r="N6" s="48"/>
      <c r="P6" s="29"/>
      <c r="Q6" s="29"/>
      <c r="R6" s="48"/>
      <c r="S6" s="30"/>
      <c r="T6" s="48"/>
      <c r="U6" s="48"/>
      <c r="V6" s="48"/>
      <c r="W6" s="48"/>
      <c r="X6" s="48"/>
    </row>
    <row r="7" spans="12:24" ht="12">
      <c r="L7" s="48"/>
      <c r="M7" s="48"/>
      <c r="N7" s="48"/>
      <c r="P7" s="29"/>
      <c r="Q7" s="29"/>
      <c r="R7" s="48"/>
      <c r="S7" s="30"/>
      <c r="T7" s="48"/>
      <c r="U7" s="48"/>
      <c r="V7" s="48"/>
      <c r="W7" s="48"/>
      <c r="X7" s="48"/>
    </row>
    <row r="8" spans="12:24" ht="12">
      <c r="L8" s="48"/>
      <c r="M8" s="48"/>
      <c r="N8" s="48"/>
      <c r="P8" s="29"/>
      <c r="Q8" s="29"/>
      <c r="R8" s="48"/>
      <c r="S8" s="30"/>
      <c r="T8" s="48"/>
      <c r="U8" s="48"/>
      <c r="V8" s="48"/>
      <c r="W8" s="48"/>
      <c r="X8" s="48"/>
    </row>
    <row r="9" spans="12:24" ht="12">
      <c r="L9" s="48"/>
      <c r="M9" s="48"/>
      <c r="N9" s="48"/>
      <c r="P9" s="29"/>
      <c r="Q9" s="29"/>
      <c r="R9" s="48"/>
      <c r="S9" s="30"/>
      <c r="T9" s="48"/>
      <c r="U9" s="48"/>
      <c r="V9" s="48"/>
      <c r="W9" s="48"/>
      <c r="X9" s="48"/>
    </row>
    <row r="10" spans="12:24" ht="12">
      <c r="L10" s="48"/>
      <c r="M10" s="29"/>
      <c r="P10" s="29"/>
      <c r="Q10" s="29"/>
      <c r="R10" s="48"/>
      <c r="S10" s="30"/>
      <c r="T10" s="48"/>
      <c r="U10" s="48"/>
      <c r="V10" s="48"/>
      <c r="W10" s="48"/>
      <c r="X10" s="48"/>
    </row>
    <row r="11" spans="12:24" ht="12">
      <c r="L11" s="48"/>
      <c r="M11" s="29"/>
      <c r="P11" s="29"/>
      <c r="Q11" s="29"/>
      <c r="R11" s="32"/>
      <c r="S11" s="30"/>
      <c r="T11" s="48"/>
      <c r="U11" s="48"/>
      <c r="V11" s="48"/>
      <c r="W11" s="48"/>
      <c r="X11" s="48"/>
    </row>
    <row r="12" spans="6:24" ht="12">
      <c r="F12" s="55"/>
      <c r="L12" s="48"/>
      <c r="M12" s="29"/>
      <c r="P12" s="29"/>
      <c r="Q12" s="29"/>
      <c r="R12" s="48"/>
      <c r="S12" s="30"/>
      <c r="T12" s="48"/>
      <c r="U12" s="48"/>
      <c r="V12" s="48"/>
      <c r="W12" s="48"/>
      <c r="X12" s="48"/>
    </row>
    <row r="13" spans="6:24" ht="12">
      <c r="F13" s="55"/>
      <c r="H13" s="50"/>
      <c r="L13" s="48"/>
      <c r="M13" s="29"/>
      <c r="P13" s="29"/>
      <c r="Q13" s="29"/>
      <c r="R13" s="48"/>
      <c r="S13" s="30"/>
      <c r="T13" s="48"/>
      <c r="U13" s="48"/>
      <c r="V13" s="48"/>
      <c r="W13" s="48"/>
      <c r="X13" s="48"/>
    </row>
    <row r="14" spans="6:24" ht="12">
      <c r="F14" s="55"/>
      <c r="H14" s="50"/>
      <c r="L14" s="48"/>
      <c r="M14" s="29"/>
      <c r="P14" s="29"/>
      <c r="Q14" s="29"/>
      <c r="R14" s="33"/>
      <c r="S14" s="30"/>
      <c r="T14" s="48"/>
      <c r="U14" s="48"/>
      <c r="V14" s="48"/>
      <c r="W14" s="48"/>
      <c r="X14" s="48"/>
    </row>
    <row r="15" spans="6:24" ht="12">
      <c r="F15" s="55"/>
      <c r="H15" s="50"/>
      <c r="L15" s="48"/>
      <c r="M15" s="29"/>
      <c r="P15" s="29"/>
      <c r="Q15" s="29"/>
      <c r="R15" s="33"/>
      <c r="S15" s="30"/>
      <c r="T15" s="48"/>
      <c r="U15" s="48"/>
      <c r="V15" s="48"/>
      <c r="W15" s="48"/>
      <c r="X15" s="48"/>
    </row>
    <row r="16" spans="6:24" ht="12">
      <c r="F16" s="55"/>
      <c r="L16" s="48"/>
      <c r="M16" s="29"/>
      <c r="P16" s="29"/>
      <c r="Q16" s="29"/>
      <c r="R16" s="33"/>
      <c r="S16" s="30"/>
      <c r="T16" s="48"/>
      <c r="U16" s="48"/>
      <c r="V16" s="48"/>
      <c r="W16" s="48"/>
      <c r="X16" s="48"/>
    </row>
    <row r="17" spans="6:24" ht="12">
      <c r="F17" s="55"/>
      <c r="L17" s="48"/>
      <c r="M17" s="29"/>
      <c r="P17" s="29"/>
      <c r="Q17" s="29"/>
      <c r="R17" s="33"/>
      <c r="S17" s="34"/>
      <c r="T17" s="48"/>
      <c r="U17" s="48"/>
      <c r="V17" s="48"/>
      <c r="W17" s="48"/>
      <c r="X17" s="48"/>
    </row>
    <row r="18" spans="6:24" ht="12">
      <c r="F18" s="55"/>
      <c r="L18" s="48"/>
      <c r="M18" s="29"/>
      <c r="P18" s="29"/>
      <c r="Q18" s="29"/>
      <c r="R18" s="48"/>
      <c r="S18" s="30"/>
      <c r="T18" s="48"/>
      <c r="U18" s="48"/>
      <c r="V18" s="48"/>
      <c r="W18" s="48"/>
      <c r="X18" s="48"/>
    </row>
    <row r="19" spans="6:24" ht="12">
      <c r="F19" s="55"/>
      <c r="P19" s="48"/>
      <c r="Q19" s="32"/>
      <c r="R19" s="33"/>
      <c r="S19" s="33"/>
      <c r="T19" s="32"/>
      <c r="U19" s="48"/>
      <c r="V19" s="48"/>
      <c r="W19" s="48"/>
      <c r="X19" s="48"/>
    </row>
    <row r="20" spans="6:24" ht="12">
      <c r="F20" s="55"/>
      <c r="J20" s="48"/>
      <c r="P20" s="48"/>
      <c r="Q20" s="48"/>
      <c r="R20" s="48"/>
      <c r="S20" s="48"/>
      <c r="T20" s="48"/>
      <c r="U20" s="48"/>
      <c r="V20" s="48"/>
      <c r="W20" s="48"/>
      <c r="X20" s="48"/>
    </row>
    <row r="21" spans="6:24" ht="12">
      <c r="F21" s="55"/>
      <c r="J21" s="48"/>
      <c r="K21" s="48"/>
      <c r="L21" s="59"/>
      <c r="M21" s="32"/>
      <c r="N21" s="32"/>
      <c r="O21" s="35"/>
      <c r="P21" s="36"/>
      <c r="Q21" s="31"/>
      <c r="R21" s="33"/>
      <c r="S21" s="33"/>
      <c r="T21" s="32"/>
      <c r="U21" s="48"/>
      <c r="V21" s="48"/>
      <c r="W21" s="48"/>
      <c r="X21" s="48"/>
    </row>
    <row r="22" spans="2:24" ht="12">
      <c r="B22" s="50"/>
      <c r="F22" s="55"/>
      <c r="J22" s="48"/>
      <c r="K22" s="48"/>
      <c r="L22" s="45"/>
      <c r="M22" s="32"/>
      <c r="N22" s="32"/>
      <c r="O22" s="35"/>
      <c r="P22" s="36"/>
      <c r="Q22" s="31"/>
      <c r="R22" s="33"/>
      <c r="S22" s="33"/>
      <c r="T22" s="32"/>
      <c r="U22" s="48"/>
      <c r="V22" s="48"/>
      <c r="W22" s="48"/>
      <c r="X22" s="48"/>
    </row>
    <row r="23" spans="6:24" ht="12">
      <c r="F23" s="55"/>
      <c r="J23" s="48"/>
      <c r="K23" s="48"/>
      <c r="L23" s="45"/>
      <c r="M23" s="32"/>
      <c r="N23" s="32"/>
      <c r="O23" s="35"/>
      <c r="P23" s="36"/>
      <c r="Q23" s="31"/>
      <c r="R23" s="33"/>
      <c r="S23" s="33"/>
      <c r="T23" s="32"/>
      <c r="U23" s="48"/>
      <c r="V23" s="48"/>
      <c r="W23" s="48"/>
      <c r="X23" s="48"/>
    </row>
    <row r="24" spans="6:24" ht="12">
      <c r="F24" s="55"/>
      <c r="L24" s="45"/>
      <c r="M24" s="32"/>
      <c r="N24" s="32"/>
      <c r="O24" s="35"/>
      <c r="P24" s="36"/>
      <c r="Q24" s="31"/>
      <c r="R24" s="33"/>
      <c r="S24" s="33"/>
      <c r="T24" s="32"/>
      <c r="U24" s="48"/>
      <c r="V24" s="48"/>
      <c r="W24" s="48"/>
      <c r="X24" s="48"/>
    </row>
    <row r="25" spans="6:20" ht="12">
      <c r="F25" s="55"/>
      <c r="L25" s="45"/>
      <c r="M25" s="32"/>
      <c r="N25" s="32"/>
      <c r="O25" s="37"/>
      <c r="P25" s="36"/>
      <c r="Q25" s="31"/>
      <c r="R25" s="33"/>
      <c r="S25" s="33"/>
      <c r="T25" s="32"/>
    </row>
    <row r="26" spans="6:20" ht="12">
      <c r="F26" s="55"/>
      <c r="L26" s="45"/>
      <c r="M26" s="38"/>
      <c r="N26" s="39"/>
      <c r="O26" s="39"/>
      <c r="P26" s="39"/>
      <c r="Q26" s="39"/>
      <c r="R26" s="39"/>
      <c r="S26" s="39"/>
      <c r="T26" s="39"/>
    </row>
    <row r="27" spans="4:13" ht="12">
      <c r="D27" s="50"/>
      <c r="E27" s="45"/>
      <c r="L27" s="45"/>
      <c r="M27" s="45"/>
    </row>
    <row r="28" spans="4:13" ht="12">
      <c r="D28" s="50"/>
      <c r="E28" s="45"/>
      <c r="L28" s="45"/>
      <c r="M28" s="45"/>
    </row>
    <row r="29" spans="2:13" ht="24" customHeight="1">
      <c r="B29" s="213" t="s">
        <v>409</v>
      </c>
      <c r="C29" s="213"/>
      <c r="D29" s="213"/>
      <c r="E29" s="213"/>
      <c r="F29" s="213"/>
      <c r="G29" s="213"/>
      <c r="H29" s="213"/>
      <c r="I29" s="213"/>
      <c r="J29" s="213"/>
      <c r="K29" s="213"/>
      <c r="L29" s="213"/>
      <c r="M29" s="213"/>
    </row>
    <row r="30" spans="2:13" ht="12">
      <c r="B30" s="42" t="s">
        <v>407</v>
      </c>
      <c r="F30" s="60"/>
      <c r="G30" s="60"/>
      <c r="H30" s="60"/>
      <c r="I30" s="60"/>
      <c r="L30" s="45"/>
      <c r="M30" s="45"/>
    </row>
    <row r="31" spans="2:13" ht="24" customHeight="1">
      <c r="B31" s="212" t="s">
        <v>435</v>
      </c>
      <c r="C31" s="212"/>
      <c r="D31" s="212"/>
      <c r="E31" s="212"/>
      <c r="F31" s="212"/>
      <c r="G31" s="212"/>
      <c r="H31" s="212"/>
      <c r="I31" s="212"/>
      <c r="J31" s="212"/>
      <c r="K31" s="212"/>
      <c r="L31" s="212"/>
      <c r="M31" s="212"/>
    </row>
    <row r="32" spans="6:13" ht="12">
      <c r="F32" s="60"/>
      <c r="G32" s="60"/>
      <c r="H32" s="60"/>
      <c r="I32" s="60"/>
      <c r="L32" s="45"/>
      <c r="M32" s="45"/>
    </row>
    <row r="33" spans="6:13" ht="12">
      <c r="F33" s="60"/>
      <c r="G33" s="60"/>
      <c r="H33" s="60"/>
      <c r="I33" s="60"/>
      <c r="L33" s="45"/>
      <c r="M33" s="45"/>
    </row>
    <row r="34" spans="6:13" ht="12">
      <c r="F34" s="60"/>
      <c r="G34" s="60"/>
      <c r="H34" s="60"/>
      <c r="I34" s="60"/>
      <c r="L34" s="45"/>
      <c r="M34" s="45"/>
    </row>
    <row r="35" spans="6:13" ht="12">
      <c r="F35" s="60"/>
      <c r="G35" s="60"/>
      <c r="H35" s="60"/>
      <c r="I35" s="60"/>
      <c r="L35" s="45"/>
      <c r="M35" s="45"/>
    </row>
    <row r="36" spans="6:9" ht="12">
      <c r="F36" s="60"/>
      <c r="G36" s="60"/>
      <c r="H36" s="60"/>
      <c r="I36" s="60"/>
    </row>
    <row r="37" spans="6:9" ht="12">
      <c r="F37" s="60"/>
      <c r="G37" s="60"/>
      <c r="H37" s="60"/>
      <c r="I37" s="60"/>
    </row>
    <row r="38" spans="6:9" ht="12">
      <c r="F38" s="60"/>
      <c r="G38" s="60"/>
      <c r="H38" s="60"/>
      <c r="I38" s="60"/>
    </row>
    <row r="47" ht="12">
      <c r="G47" s="58"/>
    </row>
    <row r="48" ht="12">
      <c r="G48" s="58"/>
    </row>
    <row r="49" ht="12">
      <c r="G49" s="58"/>
    </row>
    <row r="50" ht="12">
      <c r="G50" s="58"/>
    </row>
    <row r="51" ht="12">
      <c r="G51" s="58"/>
    </row>
    <row r="52" ht="12">
      <c r="G52" s="58"/>
    </row>
    <row r="53" ht="12">
      <c r="G53" s="58"/>
    </row>
    <row r="54" ht="12">
      <c r="G54" s="58"/>
    </row>
    <row r="55" ht="12">
      <c r="G55" s="58"/>
    </row>
    <row r="56" ht="12">
      <c r="G56" s="58"/>
    </row>
    <row r="57" ht="12">
      <c r="G57" s="58"/>
    </row>
    <row r="58" ht="12">
      <c r="G58" s="58"/>
    </row>
    <row r="60" spans="2:6" ht="12">
      <c r="B60" s="58"/>
      <c r="C60" s="58"/>
      <c r="F60" s="58"/>
    </row>
    <row r="61" spans="2:6" ht="12">
      <c r="B61" s="58"/>
      <c r="C61" s="58"/>
      <c r="F61" s="58"/>
    </row>
    <row r="62" spans="2:6" ht="12">
      <c r="B62" s="58"/>
      <c r="C62" s="58"/>
      <c r="F62" s="58"/>
    </row>
    <row r="63" spans="2:7" ht="12">
      <c r="B63" s="58"/>
      <c r="C63" s="58"/>
      <c r="F63" s="58"/>
      <c r="G63" s="58"/>
    </row>
    <row r="64" spans="2:7" ht="12">
      <c r="B64" s="58"/>
      <c r="C64" s="58"/>
      <c r="F64" s="58"/>
      <c r="G64" s="58"/>
    </row>
    <row r="65" spans="1:7" ht="12">
      <c r="A65" s="3" t="s">
        <v>286</v>
      </c>
      <c r="B65" s="58"/>
      <c r="C65" s="58"/>
      <c r="F65" s="58"/>
      <c r="G65" s="58"/>
    </row>
    <row r="66" spans="1:7" ht="12">
      <c r="A66" s="123" t="s">
        <v>306</v>
      </c>
      <c r="B66" s="58"/>
      <c r="C66" s="58"/>
      <c r="F66" s="58"/>
      <c r="G66" s="58"/>
    </row>
    <row r="67" spans="1:7" ht="12">
      <c r="A67" s="58" t="s">
        <v>291</v>
      </c>
      <c r="B67" s="58"/>
      <c r="C67" s="58"/>
      <c r="F67" s="58"/>
      <c r="G67" s="58"/>
    </row>
    <row r="68" spans="1:7" ht="12">
      <c r="A68" s="58" t="s">
        <v>292</v>
      </c>
      <c r="B68" s="58"/>
      <c r="C68" s="58"/>
      <c r="F68" s="58"/>
      <c r="G68" s="58"/>
    </row>
    <row r="69" spans="1:7" ht="12">
      <c r="A69" s="58" t="s">
        <v>294</v>
      </c>
      <c r="F69" s="58" t="s">
        <v>293</v>
      </c>
      <c r="G69" s="58"/>
    </row>
    <row r="70" spans="2:7" ht="12">
      <c r="B70" s="58" t="s">
        <v>291</v>
      </c>
      <c r="C70" s="58" t="s">
        <v>292</v>
      </c>
      <c r="D70" s="58" t="s">
        <v>293</v>
      </c>
      <c r="E70" s="58" t="s">
        <v>294</v>
      </c>
      <c r="F70" s="58"/>
      <c r="G70" s="58"/>
    </row>
    <row r="71" spans="2:7" ht="12">
      <c r="B71" s="58"/>
      <c r="C71" s="58"/>
      <c r="D71" s="58" t="s">
        <v>295</v>
      </c>
      <c r="E71" s="58">
        <v>3.1</v>
      </c>
      <c r="F71" s="58" t="s">
        <v>102</v>
      </c>
      <c r="G71" s="58"/>
    </row>
    <row r="72" spans="2:7" ht="12">
      <c r="B72" s="58"/>
      <c r="C72" s="58"/>
      <c r="D72" s="58" t="s">
        <v>296</v>
      </c>
      <c r="E72" s="58">
        <v>2.8</v>
      </c>
      <c r="F72" s="58" t="s">
        <v>102</v>
      </c>
      <c r="G72" s="58"/>
    </row>
    <row r="73" spans="2:7" ht="12">
      <c r="B73" s="58"/>
      <c r="C73" s="58"/>
      <c r="D73" s="58" t="s">
        <v>297</v>
      </c>
      <c r="E73" s="58">
        <v>3.1</v>
      </c>
      <c r="F73" s="58"/>
      <c r="G73" s="58"/>
    </row>
    <row r="74" spans="2:7" ht="12">
      <c r="B74" s="58"/>
      <c r="C74" s="58"/>
      <c r="D74" s="58" t="s">
        <v>298</v>
      </c>
      <c r="E74" s="58">
        <v>2.4</v>
      </c>
      <c r="F74" s="58" t="s">
        <v>102</v>
      </c>
      <c r="G74" s="58"/>
    </row>
    <row r="75" spans="2:7" ht="12">
      <c r="B75" s="58"/>
      <c r="C75" s="58"/>
      <c r="D75" s="58" t="s">
        <v>299</v>
      </c>
      <c r="E75" s="58">
        <v>1.4</v>
      </c>
      <c r="F75" s="58"/>
      <c r="G75" s="58"/>
    </row>
    <row r="76" spans="2:7" ht="12">
      <c r="B76" s="58"/>
      <c r="C76" s="58"/>
      <c r="D76" s="58" t="s">
        <v>300</v>
      </c>
      <c r="E76" s="58">
        <v>1.5</v>
      </c>
      <c r="F76" s="58" t="s">
        <v>102</v>
      </c>
      <c r="G76" s="58"/>
    </row>
    <row r="77" spans="2:7" ht="12">
      <c r="B77" s="58"/>
      <c r="C77" s="58"/>
      <c r="D77" s="58" t="s">
        <v>301</v>
      </c>
      <c r="E77" s="58">
        <v>1.4</v>
      </c>
      <c r="F77" s="58" t="s">
        <v>102</v>
      </c>
      <c r="G77" s="58"/>
    </row>
    <row r="78" spans="2:7" ht="12">
      <c r="B78" s="58"/>
      <c r="C78" s="58"/>
      <c r="D78" s="58" t="s">
        <v>302</v>
      </c>
      <c r="E78" s="58">
        <v>1.7</v>
      </c>
      <c r="F78" s="58" t="s">
        <v>102</v>
      </c>
      <c r="G78" s="58"/>
    </row>
    <row r="79" spans="2:7" ht="12">
      <c r="B79" s="58"/>
      <c r="C79" s="58"/>
      <c r="D79" s="58" t="s">
        <v>135</v>
      </c>
      <c r="E79" s="58">
        <v>3.3</v>
      </c>
      <c r="F79" s="58" t="s">
        <v>98</v>
      </c>
      <c r="G79" s="58"/>
    </row>
    <row r="80" spans="2:7" ht="12">
      <c r="B80" s="58"/>
      <c r="C80" s="58"/>
      <c r="D80" s="58" t="s">
        <v>63</v>
      </c>
      <c r="E80" s="58">
        <v>1.8</v>
      </c>
      <c r="F80" s="58" t="s">
        <v>98</v>
      </c>
      <c r="G80" s="58"/>
    </row>
    <row r="81" spans="2:7" ht="12">
      <c r="B81" s="58"/>
      <c r="C81" s="58"/>
      <c r="D81" s="42" t="s">
        <v>285</v>
      </c>
      <c r="E81" s="45">
        <f>+AVERAGE(E71:E76)</f>
        <v>2.3833333333333333</v>
      </c>
      <c r="F81" s="58"/>
      <c r="G81" s="58"/>
    </row>
    <row r="82" spans="2:7" ht="12">
      <c r="B82" s="58"/>
      <c r="C82" s="58"/>
      <c r="D82" s="42" t="s">
        <v>303</v>
      </c>
      <c r="E82" s="45">
        <f>+AVERAGE(E76:E80)</f>
        <v>1.94</v>
      </c>
      <c r="F82" s="58"/>
      <c r="G82" s="58"/>
    </row>
    <row r="83" spans="2:7" ht="12">
      <c r="B83" s="58"/>
      <c r="C83" s="58"/>
      <c r="F83" s="58"/>
      <c r="G83" s="58"/>
    </row>
    <row r="84" spans="1:7" ht="12">
      <c r="A84" s="58" t="s">
        <v>304</v>
      </c>
      <c r="B84" s="58" t="s">
        <v>305</v>
      </c>
      <c r="C84" s="58"/>
      <c r="F84" s="58"/>
      <c r="G84" s="58"/>
    </row>
    <row r="85" spans="2:7" ht="12">
      <c r="B85" s="62" t="s">
        <v>382</v>
      </c>
      <c r="C85" s="58"/>
      <c r="F85" s="58"/>
      <c r="G85" s="58"/>
    </row>
    <row r="86" spans="2:7" ht="12">
      <c r="B86" s="62" t="s">
        <v>383</v>
      </c>
      <c r="C86" s="58"/>
      <c r="F86" s="58"/>
      <c r="G86" s="58"/>
    </row>
    <row r="87" spans="1:7" ht="12">
      <c r="A87" s="3" t="s">
        <v>219</v>
      </c>
      <c r="F87" s="58"/>
      <c r="G87" s="58"/>
    </row>
    <row r="88" spans="1:7" ht="12">
      <c r="A88" s="42" t="s">
        <v>381</v>
      </c>
      <c r="F88" s="58"/>
      <c r="G88" s="58"/>
    </row>
    <row r="89" spans="6:7" ht="12">
      <c r="F89" s="58"/>
      <c r="G89" s="58"/>
    </row>
    <row r="90" spans="2:7" ht="12">
      <c r="B90" s="50"/>
      <c r="C90" s="56" t="s">
        <v>408</v>
      </c>
      <c r="D90" s="44" t="s">
        <v>422</v>
      </c>
      <c r="F90" s="58"/>
      <c r="G90" s="58"/>
    </row>
    <row r="91" spans="2:7" ht="12">
      <c r="B91" s="76" t="s">
        <v>14</v>
      </c>
      <c r="C91" s="78">
        <v>-0.717</v>
      </c>
      <c r="D91" s="78">
        <v>-0.853</v>
      </c>
      <c r="F91" s="58"/>
      <c r="G91" s="58"/>
    </row>
    <row r="92" spans="2:7" ht="12">
      <c r="B92" s="76" t="s">
        <v>5</v>
      </c>
      <c r="C92" s="78">
        <v>-0.955</v>
      </c>
      <c r="D92" s="78">
        <v>-0.561</v>
      </c>
      <c r="F92" s="58"/>
      <c r="G92" s="58"/>
    </row>
    <row r="93" spans="2:7" ht="12">
      <c r="B93" s="76" t="s">
        <v>4</v>
      </c>
      <c r="C93" s="78">
        <v>-0.476</v>
      </c>
      <c r="D93" s="78">
        <v>-0.409</v>
      </c>
      <c r="F93" s="58"/>
      <c r="G93" s="58"/>
    </row>
    <row r="94" spans="2:7" ht="12">
      <c r="B94" s="76" t="s">
        <v>2</v>
      </c>
      <c r="C94" s="78">
        <v>-0.333</v>
      </c>
      <c r="D94" s="78">
        <v>-0.265</v>
      </c>
      <c r="F94" s="58"/>
      <c r="G94" s="58"/>
    </row>
    <row r="95" spans="2:7" ht="12">
      <c r="B95" s="76" t="s">
        <v>6</v>
      </c>
      <c r="C95" s="78">
        <v>0</v>
      </c>
      <c r="D95" s="78">
        <v>0.016</v>
      </c>
      <c r="F95" s="58"/>
      <c r="G95" s="58"/>
    </row>
    <row r="96" spans="2:7" ht="12">
      <c r="B96" s="76" t="s">
        <v>11</v>
      </c>
      <c r="C96" s="78">
        <v>-0.423</v>
      </c>
      <c r="D96" s="78">
        <v>0.142</v>
      </c>
      <c r="F96" s="58"/>
      <c r="G96" s="58"/>
    </row>
    <row r="97" spans="2:4" ht="12">
      <c r="B97" s="76" t="s">
        <v>3</v>
      </c>
      <c r="C97" s="78">
        <v>0.7</v>
      </c>
      <c r="D97" s="78">
        <v>0.551</v>
      </c>
    </row>
    <row r="98" spans="2:4" ht="12">
      <c r="B98" s="76" t="s">
        <v>17</v>
      </c>
      <c r="C98" s="78">
        <v>1.674</v>
      </c>
      <c r="D98" s="78">
        <v>1.207</v>
      </c>
    </row>
    <row r="99" spans="2:4" ht="12">
      <c r="B99" s="76" t="s">
        <v>8</v>
      </c>
      <c r="C99" s="78">
        <v>3.009</v>
      </c>
      <c r="D99" s="78">
        <v>1.56</v>
      </c>
    </row>
    <row r="100" spans="2:4" ht="12">
      <c r="B100" s="76" t="s">
        <v>16</v>
      </c>
      <c r="C100" s="78">
        <v>5.612</v>
      </c>
      <c r="D100" s="78">
        <v>2.262</v>
      </c>
    </row>
    <row r="101" spans="2:4" ht="12">
      <c r="B101" s="76" t="s">
        <v>9</v>
      </c>
      <c r="C101" s="78">
        <v>3.347</v>
      </c>
      <c r="D101" s="78">
        <v>3.171</v>
      </c>
    </row>
    <row r="102" spans="2:4" ht="12">
      <c r="B102" s="76" t="s">
        <v>10</v>
      </c>
      <c r="C102" s="78">
        <v>-0.143</v>
      </c>
      <c r="D102" s="78">
        <v>5.299</v>
      </c>
    </row>
    <row r="103" spans="2:4" ht="12">
      <c r="B103" s="76" t="s">
        <v>15</v>
      </c>
      <c r="C103" s="78">
        <v>6.17</v>
      </c>
      <c r="D103" s="78">
        <v>5.702</v>
      </c>
    </row>
    <row r="104" spans="2:4" ht="12">
      <c r="B104" s="76" t="s">
        <v>13</v>
      </c>
      <c r="C104" s="78">
        <v>7.411</v>
      </c>
      <c r="D104" s="78">
        <v>6.713</v>
      </c>
    </row>
    <row r="105" spans="2:4" ht="12">
      <c r="B105" s="76" t="s">
        <v>12</v>
      </c>
      <c r="C105" s="78">
        <v>10.676</v>
      </c>
      <c r="D105" s="78">
        <v>8.871</v>
      </c>
    </row>
    <row r="107" spans="2:4" ht="12">
      <c r="B107" s="76" t="s">
        <v>51</v>
      </c>
      <c r="C107" s="53">
        <v>2.4</v>
      </c>
      <c r="D107" s="45">
        <v>1.9</v>
      </c>
    </row>
  </sheetData>
  <autoFilter ref="B90:D90">
    <sortState ref="B91:D107">
      <sortCondition sortBy="value" ref="D91:D107"/>
    </sortState>
  </autoFilter>
  <mergeCells count="2">
    <mergeCell ref="B31:M31"/>
    <mergeCell ref="B29:M29"/>
  </mergeCells>
  <hyperlinks>
    <hyperlink ref="A66" r:id="rId1" display="http://ec.europa.eu/eurostat/tgm/table.do?tab=table&amp;init=1&amp;language=en&amp;pcode=tsdde230&amp;plugin=1"/>
  </hyperlinks>
  <printOptions/>
  <pageMargins left="0.75" right="0.75" top="1" bottom="1" header="0.5" footer="0.5"/>
  <pageSetup horizontalDpi="2400" verticalDpi="2400" orientation="portrait" paperSize="327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dc:creator>
  <cp:keywords/>
  <dc:description/>
  <cp:lastModifiedBy>MARTINS Carla</cp:lastModifiedBy>
  <cp:lastPrinted>2012-10-10T13:11:12Z</cp:lastPrinted>
  <dcterms:created xsi:type="dcterms:W3CDTF">2011-06-30T15:09:24Z</dcterms:created>
  <dcterms:modified xsi:type="dcterms:W3CDTF">2016-07-04T10:33:29Z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