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40" yWindow="150" windowWidth="19320" windowHeight="11145" activeTab="0"/>
  </bookViews>
  <sheets>
    <sheet name="Graph_1_Total_production" sheetId="1" r:id="rId1"/>
    <sheet name="Graph_2_Environment" sheetId="2" r:id="rId2"/>
    <sheet name="Graph_3_toxic_chemicals" sheetId="3" r:id="rId3"/>
    <sheet name="EU-15" sheetId="4" r:id="rId4"/>
    <sheet name="EU-27" sheetId="5" r:id="rId5"/>
    <sheet name="Data for Graph Toxic_Chemicals" sheetId="6" r:id="rId6"/>
    <sheet name="Data for Graph_Environment" sheetId="7" r:id="rId7"/>
  </sheets>
  <definedNames>
    <definedName name="_xlnm.Print_Area" localSheetId="5">'Data for Graph Toxic_Chemicals'!$A$1:$Q$80</definedName>
  </definedNames>
  <calcPr fullCalcOnLoad="1"/>
</workbook>
</file>

<file path=xl/sharedStrings.xml><?xml version="1.0" encoding="utf-8"?>
<sst xmlns="http://schemas.openxmlformats.org/spreadsheetml/2006/main" count="297" uniqueCount="63">
  <si>
    <t>totals</t>
  </si>
  <si>
    <t>A-Score</t>
  </si>
  <si>
    <t>24.11</t>
  </si>
  <si>
    <t>Manufacture of industrial gases</t>
  </si>
  <si>
    <t>24.12</t>
  </si>
  <si>
    <t>Manufacture of dyes and pigments</t>
  </si>
  <si>
    <t>24.13</t>
  </si>
  <si>
    <t>Manufacture of other inorganic basic chemicals</t>
  </si>
  <si>
    <t>24.14</t>
  </si>
  <si>
    <t>Manufacture of other organic basic chemicals</t>
  </si>
  <si>
    <t>24.15</t>
  </si>
  <si>
    <t>Manufacture of fertilizers and nitrogen compounds</t>
  </si>
  <si>
    <t>B-Score</t>
  </si>
  <si>
    <t>C-Score</t>
  </si>
  <si>
    <t>D-Score</t>
  </si>
  <si>
    <t>E-Score</t>
  </si>
  <si>
    <t>Zero-Score</t>
  </si>
  <si>
    <t>Totals</t>
  </si>
  <si>
    <t>EU-15</t>
  </si>
  <si>
    <t>EU-27</t>
  </si>
  <si>
    <t>Indicator on Environmental Chemicals</t>
  </si>
  <si>
    <t>EHC</t>
  </si>
  <si>
    <t>Growth rate 2002 - 2007</t>
  </si>
  <si>
    <t>Growth rate 1996 - 2007</t>
  </si>
  <si>
    <t>zero-share</t>
  </si>
  <si>
    <t>EHC share</t>
  </si>
  <si>
    <t>EU-12</t>
  </si>
  <si>
    <t>growth EU-12</t>
  </si>
  <si>
    <t>2002-2007</t>
  </si>
  <si>
    <t>production share EU-12 / EU-27</t>
  </si>
  <si>
    <t>Env-harmful</t>
  </si>
  <si>
    <t>Data for EU-27: non-confidential data</t>
  </si>
  <si>
    <t>Data for EU-15: non-confidential data</t>
  </si>
  <si>
    <t>Severe chronic EU27</t>
  </si>
  <si>
    <t>Significant chronic EU27</t>
  </si>
  <si>
    <t>Moderate chronic EU27</t>
  </si>
  <si>
    <t>Chronic EU27</t>
  </si>
  <si>
    <t>Significant acute EU27</t>
  </si>
  <si>
    <t>Non harmful EU27</t>
  </si>
  <si>
    <t xml:space="preserve"> </t>
  </si>
  <si>
    <t>Significant chronic</t>
  </si>
  <si>
    <t>Moderate chronic</t>
  </si>
  <si>
    <t>Chronic</t>
  </si>
  <si>
    <t>Significant acute</t>
  </si>
  <si>
    <t>Severe chronic</t>
  </si>
  <si>
    <t>Production of toxic chemicals in the European Union</t>
  </si>
  <si>
    <t>Production of toxic chemicals [million tonnes] EU 15</t>
  </si>
  <si>
    <t>CMR - chemicals</t>
  </si>
  <si>
    <t>Chronic toxic chemicals</t>
  </si>
  <si>
    <t>Very toxic chemicals</t>
  </si>
  <si>
    <t>Toxic chemicals</t>
  </si>
  <si>
    <t>Harmful chemicals</t>
  </si>
  <si>
    <t>Production volume of toxic industrial chemicals</t>
  </si>
  <si>
    <t>Total volume of chemicals produced</t>
  </si>
  <si>
    <t>Not classified</t>
  </si>
  <si>
    <t>Production of toxic chemicals [million tonnes] EU 27</t>
  </si>
  <si>
    <t>Derived from production statistics. Confidential data have been excluded, but make no significant difference to the result</t>
  </si>
  <si>
    <t>Graph 1: Total production of industrial chemicals in Europe - Source: Eurostat production statistics</t>
  </si>
  <si>
    <t>Graph 2: Production of environmentally harmful chemicals, million tonnes, EU15 and EU27 - Source: Eurostat production statistics</t>
  </si>
  <si>
    <t>Graph 3: Production of toxic chemicals, million tonnes, EU15 and EU27 - Source: Eurostat production statistics</t>
  </si>
  <si>
    <t>Source: Eurostat 2010</t>
  </si>
  <si>
    <t>Not harmful</t>
  </si>
  <si>
    <t>Total EH</t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</si>
</sst>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&quot;Vrai&quot;;&quot;Vrai&quot;;&quot;Faux&quot;"/>
    <numFmt numFmtId="174" formatCode="&quot;Actif&quot;;&quot;Actif&quot;;&quot;Inactif&quot;"/>
    <numFmt numFmtId="175" formatCode="&quot;€&quot;#,##0;\-&quot;€&quot;#,##0"/>
    <numFmt numFmtId="176" formatCode="&quot;€&quot;#,##0;[Red]\-&quot;€&quot;#,##0"/>
    <numFmt numFmtId="177" formatCode="&quot;€&quot;#,##0.00;\-&quot;€&quot;#,##0.00"/>
    <numFmt numFmtId="178" formatCode="&quot;€&quot;#,##0.00;[Red]\-&quot;€&quot;#,##0.00"/>
    <numFmt numFmtId="179" formatCode="_-&quot;€&quot;* #,##0_-;\-&quot;€&quot;* #,##0_-;_-&quot;€&quot;* &quot;-&quot;_-;_-@_-"/>
    <numFmt numFmtId="180" formatCode="_-&quot;€&quot;* #,##0.00_-;\-&quot;€&quot;* #,##0.00_-;_-&quot;€&quot;* &quot;-&quot;??_-;_-@_-"/>
    <numFmt numFmtId="181" formatCode="#,##0\ &quot;FB&quot;;\-#,##0\ &quot;FB&quot;"/>
    <numFmt numFmtId="182" formatCode="#,##0\ &quot;FB&quot;;[Red]\-#,##0\ &quot;FB&quot;"/>
    <numFmt numFmtId="183" formatCode="#,##0.00\ &quot;FB&quot;;\-#,##0.00\ &quot;FB&quot;"/>
    <numFmt numFmtId="184" formatCode="#,##0.00\ &quot;FB&quot;;[Red]\-#,##0.00\ &quot;FB&quot;"/>
    <numFmt numFmtId="185" formatCode="_-* #,##0\ &quot;FB&quot;_-;\-* #,##0\ &quot;FB&quot;_-;_-* &quot;-&quot;\ &quot;FB&quot;_-;_-@_-"/>
    <numFmt numFmtId="186" formatCode="_-* #,##0\ _F_B_-;\-* #,##0\ _F_B_-;_-* &quot;-&quot;\ _F_B_-;_-@_-"/>
    <numFmt numFmtId="187" formatCode="_-* #,##0.00\ &quot;FB&quot;_-;\-* #,##0.00\ &quot;FB&quot;_-;_-* &quot;-&quot;??\ &quot;FB&quot;_-;_-@_-"/>
    <numFmt numFmtId="188" formatCode="_-* #,##0.00\ _F_B_-;\-* #,##0.00\ _F_B_-;_-* &quot;-&quot;??\ _F_B_-;_-@_-"/>
    <numFmt numFmtId="189" formatCode="#,##0\ &quot;F&quot;;\-#,##0\ &quot;F&quot;"/>
    <numFmt numFmtId="190" formatCode="#,##0\ &quot;F&quot;;[Red]\-#,##0\ &quot;F&quot;"/>
    <numFmt numFmtId="191" formatCode="#,##0.00\ &quot;F&quot;;\-#,##0.00\ &quot;F&quot;"/>
    <numFmt numFmtId="192" formatCode="#,##0.00\ &quot;F&quot;;[Red]\-#,##0.00\ &quot;F&quot;"/>
    <numFmt numFmtId="193" formatCode="_-* #,##0\ &quot;F&quot;_-;\-* #,##0\ &quot;F&quot;_-;_-* &quot;-&quot;\ &quot;F&quot;_-;_-@_-"/>
    <numFmt numFmtId="194" formatCode="_-* #,##0\ _F_-;\-* #,##0\ _F_-;_-* &quot;-&quot;\ _F_-;_-@_-"/>
    <numFmt numFmtId="195" formatCode="_-* #,##0.00\ &quot;F&quot;_-;\-* #,##0.00\ &quot;F&quot;_-;_-* &quot;-&quot;??\ &quot;F&quot;_-;_-@_-"/>
    <numFmt numFmtId="196" formatCode="_-* #,##0.00\ _F_-;\-* #,##0.00\ _F_-;_-* &quot;-&quot;??\ _F_-;_-@_-"/>
    <numFmt numFmtId="197" formatCode="0.0"/>
    <numFmt numFmtId="198" formatCode="0.000"/>
    <numFmt numFmtId="199" formatCode="0.0000"/>
    <numFmt numFmtId="200" formatCode="0.00000"/>
    <numFmt numFmtId="201" formatCode="0.000000"/>
    <numFmt numFmtId="202" formatCode="0.000%"/>
    <numFmt numFmtId="203" formatCode="0.0000%"/>
    <numFmt numFmtId="204" formatCode="0.00000%"/>
    <numFmt numFmtId="205" formatCode="0.000000%"/>
    <numFmt numFmtId="206" formatCode="0.0000000%"/>
    <numFmt numFmtId="207" formatCode="0.00000000%"/>
    <numFmt numFmtId="208" formatCode="0.000000000%"/>
    <numFmt numFmtId="209" formatCode="0.0000000000%"/>
    <numFmt numFmtId="210" formatCode="0.00000000000%"/>
    <numFmt numFmtId="211" formatCode="0.000000000000%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[$-809]dd\ mmmm\ yyyy"/>
  </numFmts>
  <fonts count="29">
    <font>
      <sz val="10"/>
      <name val="Arial"/>
      <family val="0"/>
    </font>
    <font>
      <sz val="13.5"/>
      <color indexed="10"/>
      <name val="MS Sans Serif"/>
      <family val="0"/>
    </font>
    <font>
      <b/>
      <i/>
      <sz val="13.5"/>
      <color indexed="10"/>
      <name val="MS Sans Serif"/>
      <family val="2"/>
    </font>
    <font>
      <b/>
      <sz val="13.5"/>
      <color indexed="10"/>
      <name val="MS Sans Serif"/>
      <family val="2"/>
    </font>
    <font>
      <b/>
      <sz val="10"/>
      <color indexed="10"/>
      <name val="MS Sans Serif"/>
      <family val="2"/>
    </font>
    <font>
      <b/>
      <sz val="10"/>
      <color indexed="10"/>
      <name val="Arial"/>
      <family val="2"/>
    </font>
    <font>
      <sz val="10"/>
      <color indexed="10"/>
      <name val="MS Sans Serif"/>
      <family val="0"/>
    </font>
    <font>
      <b/>
      <sz val="14"/>
      <color indexed="10"/>
      <name val="Arial"/>
      <family val="2"/>
    </font>
    <font>
      <sz val="14"/>
      <color indexed="10"/>
      <name val="Arial"/>
      <family val="0"/>
    </font>
    <font>
      <b/>
      <sz val="15.5"/>
      <color indexed="23"/>
      <name val="Arial"/>
      <family val="2"/>
    </font>
    <font>
      <sz val="11"/>
      <name val="Arial"/>
      <family val="0"/>
    </font>
    <font>
      <b/>
      <sz val="10.75"/>
      <name val="Arial"/>
      <family val="0"/>
    </font>
    <font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.75"/>
      <name val="Arial"/>
      <family val="0"/>
    </font>
    <font>
      <b/>
      <sz val="12"/>
      <name val="Arial"/>
      <family val="2"/>
    </font>
    <font>
      <sz val="10"/>
      <color indexed="8"/>
      <name val="Arial"/>
      <family val="0"/>
    </font>
    <font>
      <u val="single"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5.25"/>
      <color indexed="23"/>
      <name val="Arial"/>
      <family val="2"/>
    </font>
    <font>
      <sz val="11.75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.75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0" fillId="0" borderId="0" xfId="21" applyNumberFormat="1" applyAlignment="1">
      <alignment/>
    </xf>
    <xf numFmtId="172" fontId="0" fillId="0" borderId="0" xfId="0" applyNumberFormat="1" applyAlignment="1">
      <alignment/>
    </xf>
    <xf numFmtId="172" fontId="0" fillId="0" borderId="0" xfId="21" applyNumberFormat="1" applyFont="1" applyAlignment="1">
      <alignment/>
    </xf>
    <xf numFmtId="0" fontId="22" fillId="0" borderId="1" xfId="0" applyFont="1" applyBorder="1" applyAlignment="1">
      <alignment horizontal="center" wrapText="1"/>
    </xf>
    <xf numFmtId="0" fontId="0" fillId="0" borderId="0" xfId="0" applyNumberFormat="1" applyAlignment="1">
      <alignment/>
    </xf>
    <xf numFmtId="0" fontId="0" fillId="3" borderId="0" xfId="0" applyFill="1" applyAlignment="1">
      <alignment/>
    </xf>
    <xf numFmtId="0" fontId="25" fillId="0" borderId="0" xfId="0" applyFont="1" applyFill="1" applyAlignment="1">
      <alignment/>
    </xf>
    <xf numFmtId="1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ill="1" applyAlignment="1">
      <alignment/>
    </xf>
    <xf numFmtId="0" fontId="25" fillId="3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97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8" fillId="4" borderId="0" xfId="0" applyFont="1" applyFill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NumberFormat="1" applyFill="1" applyAlignment="1">
      <alignment horizontal="right"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1" fontId="25" fillId="2" borderId="0" xfId="0" applyNumberFormat="1" applyFont="1" applyFill="1" applyAlignment="1">
      <alignment/>
    </xf>
    <xf numFmtId="0" fontId="26" fillId="0" borderId="2" xfId="0" applyFont="1" applyBorder="1" applyAlignment="1">
      <alignment/>
    </xf>
    <xf numFmtId="1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26" fillId="0" borderId="5" xfId="0" applyFont="1" applyBorder="1" applyAlignment="1">
      <alignment horizontal="center" wrapText="1"/>
    </xf>
    <xf numFmtId="1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26" fillId="0" borderId="1" xfId="0" applyFont="1" applyBorder="1" applyAlignment="1">
      <alignment wrapText="1"/>
    </xf>
    <xf numFmtId="0" fontId="0" fillId="0" borderId="7" xfId="0" applyBorder="1" applyAlignment="1">
      <alignment/>
    </xf>
    <xf numFmtId="1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1" fontId="25" fillId="2" borderId="6" xfId="0" applyNumberFormat="1" applyFont="1" applyFill="1" applyBorder="1" applyAlignment="1">
      <alignment/>
    </xf>
    <xf numFmtId="1" fontId="0" fillId="0" borderId="4" xfId="0" applyNumberFormat="1" applyBorder="1" applyAlignment="1">
      <alignment/>
    </xf>
    <xf numFmtId="1" fontId="0" fillId="0" borderId="6" xfId="0" applyNumberFormat="1" applyBorder="1" applyAlignment="1">
      <alignment/>
    </xf>
    <xf numFmtId="0" fontId="7" fillId="0" borderId="0" xfId="0" applyFont="1" applyAlignment="1">
      <alignment horizontal="center"/>
    </xf>
    <xf numFmtId="0" fontId="8" fillId="4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" fontId="0" fillId="3" borderId="9" xfId="0" applyNumberFormat="1" applyFill="1" applyBorder="1" applyAlignment="1">
      <alignment/>
    </xf>
    <xf numFmtId="1" fontId="0" fillId="3" borderId="0" xfId="0" applyNumberFormat="1" applyFill="1" applyBorder="1" applyAlignment="1">
      <alignment/>
    </xf>
    <xf numFmtId="0" fontId="0" fillId="3" borderId="10" xfId="0" applyFont="1" applyFill="1" applyBorder="1" applyAlignment="1">
      <alignment horizontal="left" vertical="center" wrapText="1"/>
    </xf>
    <xf numFmtId="0" fontId="0" fillId="3" borderId="6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"/>
          <c:w val="0.949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Graph_1_Total_production!$A$5</c:f>
              <c:strCache>
                <c:ptCount val="1"/>
                <c:pt idx="0">
                  <c:v>EU-15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Graph_1_Total_production!$B$4:$P$4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Graph_1_Total_production!$B$5:$P$5</c:f>
              <c:numCache>
                <c:ptCount val="15"/>
                <c:pt idx="0">
                  <c:v>248</c:v>
                </c:pt>
                <c:pt idx="1">
                  <c:v>256.82089434269244</c:v>
                </c:pt>
                <c:pt idx="2">
                  <c:v>271.6173404544459</c:v>
                </c:pt>
                <c:pt idx="3">
                  <c:v>272.9073907632028</c:v>
                </c:pt>
                <c:pt idx="4">
                  <c:v>271.8894306154004</c:v>
                </c:pt>
                <c:pt idx="5">
                  <c:v>297.92393433384996</c:v>
                </c:pt>
                <c:pt idx="6">
                  <c:v>284.0234006851697</c:v>
                </c:pt>
                <c:pt idx="7">
                  <c:v>290.84694331514254</c:v>
                </c:pt>
                <c:pt idx="8">
                  <c:v>290.2220084472841</c:v>
                </c:pt>
                <c:pt idx="9">
                  <c:v>304.6391017636994</c:v>
                </c:pt>
                <c:pt idx="10">
                  <c:v>304.64682907150177</c:v>
                </c:pt>
                <c:pt idx="11">
                  <c:v>295.69133106531376</c:v>
                </c:pt>
                <c:pt idx="12">
                  <c:v>312.88452170912046</c:v>
                </c:pt>
                <c:pt idx="13">
                  <c:v>285.81793547133896</c:v>
                </c:pt>
                <c:pt idx="14">
                  <c:v>252</c:v>
                </c:pt>
              </c:numCache>
            </c:numRef>
          </c:val>
        </c:ser>
        <c:ser>
          <c:idx val="1"/>
          <c:order val="1"/>
          <c:tx>
            <c:strRef>
              <c:f>Graph_1_Total_production!$A$6</c:f>
              <c:strCache>
                <c:ptCount val="1"/>
                <c:pt idx="0">
                  <c:v>EU-27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Graph_1_Total_production!$B$4:$P$4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Graph_1_Total_production!$B$6:$P$6</c:f>
              <c:numCache>
                <c:ptCount val="15"/>
                <c:pt idx="7">
                  <c:v>330.25827966154253</c:v>
                </c:pt>
                <c:pt idx="8">
                  <c:v>332.707486022684</c:v>
                </c:pt>
                <c:pt idx="9">
                  <c:v>349.0154273639993</c:v>
                </c:pt>
                <c:pt idx="10">
                  <c:v>350.9300255303017</c:v>
                </c:pt>
                <c:pt idx="11">
                  <c:v>354.5919081655759</c:v>
                </c:pt>
                <c:pt idx="12">
                  <c:v>362.01561536272055</c:v>
                </c:pt>
                <c:pt idx="13">
                  <c:v>337</c:v>
                </c:pt>
                <c:pt idx="14">
                  <c:v>291</c:v>
                </c:pt>
              </c:numCache>
            </c:numRef>
          </c:val>
        </c:ser>
        <c:axId val="30285275"/>
        <c:axId val="4132020"/>
      </c:barChart>
      <c:catAx>
        <c:axId val="3028527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132020"/>
        <c:crosses val="autoZero"/>
        <c:auto val="1"/>
        <c:lblOffset val="100"/>
        <c:noMultiLvlLbl val="0"/>
      </c:catAx>
      <c:valAx>
        <c:axId val="4132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million tonnes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02852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FFFFCC"/>
          </a:solidFill>
        </a:ln>
      </c:spPr>
    </c:plotArea>
    <c:legend>
      <c:legendPos val="r"/>
      <c:layout>
        <c:manualLayout>
          <c:xMode val="edge"/>
          <c:yMode val="edge"/>
          <c:x val="0.12675"/>
          <c:y val="0.083"/>
          <c:w val="0.1125"/>
          <c:h val="0.12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solidFill>
        <a:srgbClr val="008080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Production of environmentally harmful chemicals   EU-15</a:t>
            </a:r>
          </a:p>
        </c:rich>
      </c:tx>
      <c:layout>
        <c:manualLayout>
          <c:xMode val="factor"/>
          <c:yMode val="factor"/>
          <c:x val="0.0125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"/>
          <c:w val="0.86875"/>
          <c:h val="0.91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for Graph_Environment'!$C$5</c:f>
              <c:strCache>
                <c:ptCount val="1"/>
                <c:pt idx="0">
                  <c:v>Severe chronic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Graph_Environment'!$D$4:$Q$4</c:f>
              <c:numCache>
                <c:ptCount val="1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numCache>
            </c:numRef>
          </c:cat>
          <c:val>
            <c:numRef>
              <c:f>'Data for Graph_Environment'!$D$5:$Q$5</c:f>
              <c:numCache>
                <c:ptCount val="14"/>
                <c:pt idx="0">
                  <c:v>25.506890484843243</c:v>
                </c:pt>
                <c:pt idx="1">
                  <c:v>26.737986054779924</c:v>
                </c:pt>
                <c:pt idx="2">
                  <c:v>26.30668178182626</c:v>
                </c:pt>
                <c:pt idx="3">
                  <c:v>27.59932595472434</c:v>
                </c:pt>
                <c:pt idx="4">
                  <c:v>28.813385946946237</c:v>
                </c:pt>
                <c:pt idx="5">
                  <c:v>27.935344122507054</c:v>
                </c:pt>
                <c:pt idx="6">
                  <c:v>27.873208993864672</c:v>
                </c:pt>
                <c:pt idx="7">
                  <c:v>29.272185926000002</c:v>
                </c:pt>
                <c:pt idx="8">
                  <c:v>31.209014245000002</c:v>
                </c:pt>
                <c:pt idx="9">
                  <c:v>32.510667674</c:v>
                </c:pt>
                <c:pt idx="10">
                  <c:v>31.919196108000005</c:v>
                </c:pt>
                <c:pt idx="11">
                  <c:v>32.53493280800001</c:v>
                </c:pt>
                <c:pt idx="12">
                  <c:v>29.146842012686022</c:v>
                </c:pt>
                <c:pt idx="13">
                  <c:v>28</c:v>
                </c:pt>
              </c:numCache>
            </c:numRef>
          </c:val>
        </c:ser>
        <c:ser>
          <c:idx val="1"/>
          <c:order val="1"/>
          <c:tx>
            <c:strRef>
              <c:f>'Data for Graph_Environment'!$C$6</c:f>
              <c:strCache>
                <c:ptCount val="1"/>
                <c:pt idx="0">
                  <c:v>Significant chronic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Graph_Environment'!$D$4:$Q$4</c:f>
              <c:numCache>
                <c:ptCount val="1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numCache>
            </c:numRef>
          </c:cat>
          <c:val>
            <c:numRef>
              <c:f>'Data for Graph_Environment'!$D$6:$Q$6</c:f>
              <c:numCache>
                <c:ptCount val="14"/>
                <c:pt idx="0">
                  <c:v>10.805326751354388</c:v>
                </c:pt>
                <c:pt idx="1">
                  <c:v>11.010624570000001</c:v>
                </c:pt>
                <c:pt idx="2">
                  <c:v>12.553445863</c:v>
                </c:pt>
                <c:pt idx="3">
                  <c:v>12.797611922000002</c:v>
                </c:pt>
                <c:pt idx="4">
                  <c:v>12.259265419949998</c:v>
                </c:pt>
                <c:pt idx="5">
                  <c:v>11.461397808263913</c:v>
                </c:pt>
                <c:pt idx="6">
                  <c:v>11.599187397999998</c:v>
                </c:pt>
                <c:pt idx="7">
                  <c:v>11.151099163975282</c:v>
                </c:pt>
                <c:pt idx="8">
                  <c:v>11.58883109</c:v>
                </c:pt>
                <c:pt idx="9">
                  <c:v>12.26145753550182</c:v>
                </c:pt>
                <c:pt idx="10">
                  <c:v>12.202042689587204</c:v>
                </c:pt>
                <c:pt idx="11">
                  <c:v>12.085239594120486</c:v>
                </c:pt>
                <c:pt idx="12">
                  <c:v>13.201195925970548</c:v>
                </c:pt>
                <c:pt idx="13">
                  <c:v>12</c:v>
                </c:pt>
              </c:numCache>
            </c:numRef>
          </c:val>
        </c:ser>
        <c:ser>
          <c:idx val="2"/>
          <c:order val="2"/>
          <c:tx>
            <c:strRef>
              <c:f>'Data for Graph_Environment'!$C$7</c:f>
              <c:strCache>
                <c:ptCount val="1"/>
                <c:pt idx="0">
                  <c:v>Moderate chronic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Graph_Environment'!$D$4:$Q$4</c:f>
              <c:numCache>
                <c:ptCount val="1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numCache>
            </c:numRef>
          </c:cat>
          <c:val>
            <c:numRef>
              <c:f>'Data for Graph_Environment'!$D$7:$Q$7</c:f>
              <c:numCache>
                <c:ptCount val="14"/>
                <c:pt idx="0">
                  <c:v>7.951707916999999</c:v>
                </c:pt>
                <c:pt idx="1">
                  <c:v>6.725640250905837</c:v>
                </c:pt>
                <c:pt idx="2">
                  <c:v>6.908800983999998</c:v>
                </c:pt>
                <c:pt idx="3">
                  <c:v>6.983210676</c:v>
                </c:pt>
                <c:pt idx="4">
                  <c:v>7.52643840032</c:v>
                </c:pt>
                <c:pt idx="5">
                  <c:v>8.128546742000001</c:v>
                </c:pt>
                <c:pt idx="6">
                  <c:v>8.236873188</c:v>
                </c:pt>
                <c:pt idx="7">
                  <c:v>7.723161763000002</c:v>
                </c:pt>
                <c:pt idx="8">
                  <c:v>8.047984819</c:v>
                </c:pt>
                <c:pt idx="9">
                  <c:v>7.761380355000002</c:v>
                </c:pt>
                <c:pt idx="10">
                  <c:v>7.89415860172654</c:v>
                </c:pt>
                <c:pt idx="11">
                  <c:v>7.448980993999998</c:v>
                </c:pt>
                <c:pt idx="12">
                  <c:v>8.477584526240445</c:v>
                </c:pt>
                <c:pt idx="13">
                  <c:v>6</c:v>
                </c:pt>
              </c:numCache>
            </c:numRef>
          </c:val>
        </c:ser>
        <c:ser>
          <c:idx val="3"/>
          <c:order val="3"/>
          <c:tx>
            <c:strRef>
              <c:f>'Data for Graph_Environment'!$C$8</c:f>
              <c:strCache>
                <c:ptCount val="1"/>
                <c:pt idx="0">
                  <c:v>Chronic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Graph_Environment'!$D$4:$Q$4</c:f>
              <c:numCache>
                <c:ptCount val="1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numCache>
            </c:numRef>
          </c:cat>
          <c:val>
            <c:numRef>
              <c:f>'Data for Graph_Environment'!$D$8:$Q$8</c:f>
              <c:numCache>
                <c:ptCount val="14"/>
                <c:pt idx="0">
                  <c:v>46.18649086700001</c:v>
                </c:pt>
                <c:pt idx="1">
                  <c:v>50.01973824599999</c:v>
                </c:pt>
                <c:pt idx="2">
                  <c:v>51.80129525699999</c:v>
                </c:pt>
                <c:pt idx="3">
                  <c:v>52.573214156</c:v>
                </c:pt>
                <c:pt idx="4">
                  <c:v>54.28827801046999</c:v>
                </c:pt>
                <c:pt idx="5">
                  <c:v>53.180817802</c:v>
                </c:pt>
                <c:pt idx="6">
                  <c:v>53.11994138600001</c:v>
                </c:pt>
                <c:pt idx="7">
                  <c:v>54.984922119000004</c:v>
                </c:pt>
                <c:pt idx="8">
                  <c:v>58.884792563000005</c:v>
                </c:pt>
                <c:pt idx="9">
                  <c:v>56.92241193499997</c:v>
                </c:pt>
                <c:pt idx="10">
                  <c:v>53.493353265</c:v>
                </c:pt>
                <c:pt idx="11">
                  <c:v>59.442020303000014</c:v>
                </c:pt>
                <c:pt idx="12">
                  <c:v>50.57466713579277</c:v>
                </c:pt>
                <c:pt idx="13">
                  <c:v>44</c:v>
                </c:pt>
              </c:numCache>
            </c:numRef>
          </c:val>
        </c:ser>
        <c:ser>
          <c:idx val="4"/>
          <c:order val="4"/>
          <c:tx>
            <c:strRef>
              <c:f>'Data for Graph_Environment'!$C$9</c:f>
              <c:strCache>
                <c:ptCount val="1"/>
                <c:pt idx="0">
                  <c:v>Significant acute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Graph_Environment'!$D$4:$Q$4</c:f>
              <c:numCache>
                <c:ptCount val="1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numCache>
            </c:numRef>
          </c:cat>
          <c:val>
            <c:numRef>
              <c:f>'Data for Graph_Environment'!$D$9:$Q$9</c:f>
              <c:numCache>
                <c:ptCount val="14"/>
                <c:pt idx="0">
                  <c:v>54.336057773573295</c:v>
                </c:pt>
                <c:pt idx="1">
                  <c:v>56.04107371409726</c:v>
                </c:pt>
                <c:pt idx="2">
                  <c:v>55.088966676992484</c:v>
                </c:pt>
                <c:pt idx="3">
                  <c:v>54.48920769965478</c:v>
                </c:pt>
                <c:pt idx="4">
                  <c:v>57.25606621368592</c:v>
                </c:pt>
                <c:pt idx="5">
                  <c:v>52.76336286525166</c:v>
                </c:pt>
                <c:pt idx="6">
                  <c:v>54.765932516495525</c:v>
                </c:pt>
                <c:pt idx="7">
                  <c:v>53.497267916999995</c:v>
                </c:pt>
                <c:pt idx="8">
                  <c:v>57.69053311900001</c:v>
                </c:pt>
                <c:pt idx="9">
                  <c:v>58.39650459999998</c:v>
                </c:pt>
                <c:pt idx="10">
                  <c:v>51.657467063000006</c:v>
                </c:pt>
                <c:pt idx="11">
                  <c:v>55.928006509999996</c:v>
                </c:pt>
                <c:pt idx="12">
                  <c:v>49.58025959172543</c:v>
                </c:pt>
                <c:pt idx="13">
                  <c:v>48</c:v>
                </c:pt>
              </c:numCache>
            </c:numRef>
          </c:val>
        </c:ser>
        <c:overlap val="100"/>
        <c:gapWidth val="80"/>
        <c:axId val="37188181"/>
        <c:axId val="66258174"/>
      </c:barChart>
      <c:catAx>
        <c:axId val="3718818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6258174"/>
        <c:crosses val="autoZero"/>
        <c:auto val="1"/>
        <c:lblOffset val="100"/>
        <c:noMultiLvlLbl val="0"/>
      </c:catAx>
      <c:valAx>
        <c:axId val="66258174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million tonnes</a:t>
                </a:r>
              </a:p>
            </c:rich>
          </c:tx>
          <c:layout>
            <c:manualLayout>
              <c:xMode val="factor"/>
              <c:yMode val="factor"/>
              <c:x val="0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7188181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75"/>
          <c:y val="0.91325"/>
          <c:w val="0.888"/>
          <c:h val="0.08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EU-27</a:t>
            </a:r>
          </a:p>
        </c:rich>
      </c:tx>
      <c:layout>
        <c:manualLayout>
          <c:xMode val="factor"/>
          <c:yMode val="factor"/>
          <c:x val="0.078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912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Graph_Environment'!$R$4:$Y$4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'Data for Graph_Environment'!$R$5:$Y$5</c:f>
              <c:numCache>
                <c:ptCount val="8"/>
                <c:pt idx="0">
                  <c:v>29.57034236786466</c:v>
                </c:pt>
                <c:pt idx="1">
                  <c:v>31.334696876</c:v>
                </c:pt>
                <c:pt idx="2">
                  <c:v>33.76978901800001</c:v>
                </c:pt>
                <c:pt idx="3">
                  <c:v>35.081794664</c:v>
                </c:pt>
                <c:pt idx="4">
                  <c:v>36.3700155431</c:v>
                </c:pt>
                <c:pt idx="5">
                  <c:v>35.538711144000004</c:v>
                </c:pt>
                <c:pt idx="6">
                  <c:v>32.02950330522471</c:v>
                </c:pt>
                <c:pt idx="7">
                  <c:v>30</c:v>
                </c:pt>
              </c:numCache>
            </c:numRef>
          </c:val>
        </c:ser>
        <c:ser>
          <c:idx val="1"/>
          <c:order val="1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Graph_Environment'!$R$4:$Y$4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'Data for Graph_Environment'!$R$6:$Y$6</c:f>
              <c:numCache>
                <c:ptCount val="8"/>
                <c:pt idx="0">
                  <c:v>12.120626568999999</c:v>
                </c:pt>
                <c:pt idx="1">
                  <c:v>11.729179689075282</c:v>
                </c:pt>
                <c:pt idx="2">
                  <c:v>12.2260771861</c:v>
                </c:pt>
                <c:pt idx="3">
                  <c:v>12.870124598701821</c:v>
                </c:pt>
                <c:pt idx="4">
                  <c:v>12.933465127375896</c:v>
                </c:pt>
                <c:pt idx="5">
                  <c:v>12.704063410820481</c:v>
                </c:pt>
                <c:pt idx="6">
                  <c:v>14.822824123106091</c:v>
                </c:pt>
                <c:pt idx="7">
                  <c:v>15</c:v>
                </c:pt>
              </c:numCache>
            </c:numRef>
          </c:val>
        </c:ser>
        <c:ser>
          <c:idx val="2"/>
          <c:order val="2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Graph_Environment'!$R$4:$Y$4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'Data for Graph_Environment'!$R$7:$Y$7</c:f>
              <c:numCache>
                <c:ptCount val="8"/>
                <c:pt idx="0">
                  <c:v>9.172250807000003</c:v>
                </c:pt>
                <c:pt idx="1">
                  <c:v>8.612751987</c:v>
                </c:pt>
                <c:pt idx="2">
                  <c:v>8.957792734</c:v>
                </c:pt>
                <c:pt idx="3">
                  <c:v>8.675292178999998</c:v>
                </c:pt>
                <c:pt idx="4">
                  <c:v>8.862848298</c:v>
                </c:pt>
                <c:pt idx="5">
                  <c:v>8.095569929999998</c:v>
                </c:pt>
                <c:pt idx="6">
                  <c:v>9.295366224366838</c:v>
                </c:pt>
                <c:pt idx="7">
                  <c:v>7</c:v>
                </c:pt>
              </c:numCache>
            </c:numRef>
          </c:val>
        </c:ser>
        <c:ser>
          <c:idx val="3"/>
          <c:order val="3"/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Graph_Environment'!$R$4:$Y$4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'Data for Graph_Environment'!$R$8:$Y$8</c:f>
              <c:numCache>
                <c:ptCount val="8"/>
                <c:pt idx="0">
                  <c:v>60.20446464599999</c:v>
                </c:pt>
                <c:pt idx="1">
                  <c:v>61.917683192000005</c:v>
                </c:pt>
                <c:pt idx="2">
                  <c:v>66.135174427</c:v>
                </c:pt>
                <c:pt idx="3">
                  <c:v>64.37910430240001</c:v>
                </c:pt>
                <c:pt idx="4">
                  <c:v>65.92964593500001</c:v>
                </c:pt>
                <c:pt idx="5">
                  <c:v>67.675159461</c:v>
                </c:pt>
                <c:pt idx="6">
                  <c:v>58.666316729962176</c:v>
                </c:pt>
                <c:pt idx="7">
                  <c:v>51</c:v>
                </c:pt>
              </c:numCache>
            </c:numRef>
          </c:val>
        </c:ser>
        <c:ser>
          <c:idx val="4"/>
          <c:order val="4"/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Graph_Environment'!$R$4:$Y$4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'Data for Graph_Environment'!$R$9:$Y$9</c:f>
              <c:numCache>
                <c:ptCount val="8"/>
                <c:pt idx="0">
                  <c:v>65.12442434449551</c:v>
                </c:pt>
                <c:pt idx="1">
                  <c:v>65.82842296400001</c:v>
                </c:pt>
                <c:pt idx="2">
                  <c:v>69.99865846799999</c:v>
                </c:pt>
                <c:pt idx="3">
                  <c:v>71.596168046</c:v>
                </c:pt>
                <c:pt idx="4">
                  <c:v>67.641789718</c:v>
                </c:pt>
                <c:pt idx="5">
                  <c:v>69.894389498</c:v>
                </c:pt>
                <c:pt idx="6">
                  <c:v>65.28008625547116</c:v>
                </c:pt>
                <c:pt idx="7">
                  <c:v>59</c:v>
                </c:pt>
              </c:numCache>
            </c:numRef>
          </c:val>
        </c:ser>
        <c:overlap val="100"/>
        <c:gapWidth val="80"/>
        <c:axId val="59452655"/>
        <c:axId val="65311848"/>
      </c:barChart>
      <c:catAx>
        <c:axId val="5945265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5311848"/>
        <c:crosses val="autoZero"/>
        <c:auto val="1"/>
        <c:lblOffset val="100"/>
        <c:noMultiLvlLbl val="0"/>
      </c:catAx>
      <c:valAx>
        <c:axId val="65311848"/>
        <c:scaling>
          <c:orientation val="minMax"/>
          <c:max val="2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9452655"/>
        <c:crossesAt val="1"/>
        <c:crossBetween val="between"/>
        <c:dispUnits/>
        <c:majorUnit val="50"/>
        <c:minorUnit val="4"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Production of toxic chemicals    EU-15</a:t>
            </a:r>
          </a:p>
        </c:rich>
      </c:tx>
      <c:layout>
        <c:manualLayout>
          <c:xMode val="factor"/>
          <c:yMode val="factor"/>
          <c:x val="0.021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"/>
          <c:w val="0.82275"/>
          <c:h val="0.9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for Graph Toxic_Chemicals'!$A$6</c:f>
              <c:strCache>
                <c:ptCount val="1"/>
                <c:pt idx="0">
                  <c:v>CMR - chemicals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Graph Toxic_Chemicals'!$B$5:$P$5</c:f>
              <c:numCache>
                <c:ptCount val="1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numCache>
            </c:numRef>
          </c:cat>
          <c:val>
            <c:numRef>
              <c:f>'Data for Graph Toxic_Chemicals'!$B$6:$P$6</c:f>
              <c:numCache>
                <c:ptCount val="14"/>
                <c:pt idx="0">
                  <c:v>30.18734890388635</c:v>
                </c:pt>
                <c:pt idx="1">
                  <c:v>30.120502202</c:v>
                </c:pt>
                <c:pt idx="2">
                  <c:v>30.378995853</c:v>
                </c:pt>
                <c:pt idx="3">
                  <c:v>31.100816976</c:v>
                </c:pt>
                <c:pt idx="4">
                  <c:v>34.114846992</c:v>
                </c:pt>
                <c:pt idx="5">
                  <c:v>32.716614888</c:v>
                </c:pt>
                <c:pt idx="6">
                  <c:v>32.352720127999994</c:v>
                </c:pt>
                <c:pt idx="7">
                  <c:v>32.984134977000004</c:v>
                </c:pt>
                <c:pt idx="8">
                  <c:v>34.484473271</c:v>
                </c:pt>
                <c:pt idx="9">
                  <c:v>33.49538491199999</c:v>
                </c:pt>
                <c:pt idx="10">
                  <c:v>30.749172106000003</c:v>
                </c:pt>
                <c:pt idx="11">
                  <c:v>33.157061743999996</c:v>
                </c:pt>
                <c:pt idx="12">
                  <c:v>27.984984986639997</c:v>
                </c:pt>
                <c:pt idx="13">
                  <c:v>29</c:v>
                </c:pt>
              </c:numCache>
            </c:numRef>
          </c:val>
        </c:ser>
        <c:ser>
          <c:idx val="1"/>
          <c:order val="1"/>
          <c:tx>
            <c:strRef>
              <c:f>'Data for Graph Toxic_Chemicals'!$A$7</c:f>
              <c:strCache>
                <c:ptCount val="1"/>
                <c:pt idx="0">
                  <c:v>Chronic toxic chemicals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Graph Toxic_Chemicals'!$B$5:$P$5</c:f>
              <c:numCache>
                <c:ptCount val="1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numCache>
            </c:numRef>
          </c:cat>
          <c:val>
            <c:numRef>
              <c:f>'Data for Graph Toxic_Chemicals'!$B$7:$P$7</c:f>
              <c:numCache>
                <c:ptCount val="14"/>
                <c:pt idx="0">
                  <c:v>6.774487734987555</c:v>
                </c:pt>
                <c:pt idx="1">
                  <c:v>8.407271043999998</c:v>
                </c:pt>
                <c:pt idx="2">
                  <c:v>8.434770188</c:v>
                </c:pt>
                <c:pt idx="3">
                  <c:v>8.536650669999998</c:v>
                </c:pt>
                <c:pt idx="4">
                  <c:v>8.346057259399998</c:v>
                </c:pt>
                <c:pt idx="5">
                  <c:v>7.3763107959999985</c:v>
                </c:pt>
                <c:pt idx="6">
                  <c:v>7.523407155</c:v>
                </c:pt>
                <c:pt idx="7">
                  <c:v>7.4117793590000005</c:v>
                </c:pt>
                <c:pt idx="8">
                  <c:v>6.873269961</c:v>
                </c:pt>
                <c:pt idx="9">
                  <c:v>7.6952680739999995</c:v>
                </c:pt>
                <c:pt idx="10">
                  <c:v>7.2450672288378435</c:v>
                </c:pt>
                <c:pt idx="11">
                  <c:v>7.7109468209999985</c:v>
                </c:pt>
                <c:pt idx="12">
                  <c:v>6.8285369097999995</c:v>
                </c:pt>
                <c:pt idx="13">
                  <c:v>5</c:v>
                </c:pt>
              </c:numCache>
            </c:numRef>
          </c:val>
        </c:ser>
        <c:ser>
          <c:idx val="2"/>
          <c:order val="2"/>
          <c:tx>
            <c:strRef>
              <c:f>'Data for Graph Toxic_Chemicals'!$A$8</c:f>
              <c:strCache>
                <c:ptCount val="1"/>
                <c:pt idx="0">
                  <c:v>Very toxic chemicals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Graph Toxic_Chemicals'!$B$5:$P$5</c:f>
              <c:numCache>
                <c:ptCount val="1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numCache>
            </c:numRef>
          </c:cat>
          <c:val>
            <c:numRef>
              <c:f>'Data for Graph Toxic_Chemicals'!$B$8:$P$8</c:f>
              <c:numCache>
                <c:ptCount val="14"/>
                <c:pt idx="0">
                  <c:v>28.798705768694536</c:v>
                </c:pt>
                <c:pt idx="1">
                  <c:v>29.998895996154424</c:v>
                </c:pt>
                <c:pt idx="2">
                  <c:v>29.76384123924596</c:v>
                </c:pt>
                <c:pt idx="3">
                  <c:v>28.174892052999994</c:v>
                </c:pt>
                <c:pt idx="4">
                  <c:v>30.431175376080006</c:v>
                </c:pt>
                <c:pt idx="5">
                  <c:v>31.745789523009392</c:v>
                </c:pt>
                <c:pt idx="6">
                  <c:v>32.636570507569424</c:v>
                </c:pt>
                <c:pt idx="7">
                  <c:v>30.736484322999996</c:v>
                </c:pt>
                <c:pt idx="8">
                  <c:v>33.587255591</c:v>
                </c:pt>
                <c:pt idx="9">
                  <c:v>34.358444739999996</c:v>
                </c:pt>
                <c:pt idx="10">
                  <c:v>32.178882642999994</c:v>
                </c:pt>
                <c:pt idx="11">
                  <c:v>34.78490326599999</c:v>
                </c:pt>
                <c:pt idx="12">
                  <c:v>33.65777991600723</c:v>
                </c:pt>
                <c:pt idx="13">
                  <c:v>28</c:v>
                </c:pt>
              </c:numCache>
            </c:numRef>
          </c:val>
        </c:ser>
        <c:ser>
          <c:idx val="3"/>
          <c:order val="3"/>
          <c:tx>
            <c:strRef>
              <c:f>'Data for Graph Toxic_Chemicals'!$A$9</c:f>
              <c:strCache>
                <c:ptCount val="1"/>
                <c:pt idx="0">
                  <c:v>Toxic chemicals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Graph Toxic_Chemicals'!$B$5:$P$5</c:f>
              <c:numCache>
                <c:ptCount val="1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numCache>
            </c:numRef>
          </c:cat>
          <c:val>
            <c:numRef>
              <c:f>'Data for Graph Toxic_Chemicals'!$B$9:$P$9</c:f>
              <c:numCache>
                <c:ptCount val="14"/>
                <c:pt idx="0">
                  <c:v>56.67545599799999</c:v>
                </c:pt>
                <c:pt idx="1">
                  <c:v>62.171375852</c:v>
                </c:pt>
                <c:pt idx="2">
                  <c:v>61.75654288200002</c:v>
                </c:pt>
                <c:pt idx="3">
                  <c:v>60.821610999000015</c:v>
                </c:pt>
                <c:pt idx="4">
                  <c:v>63.38478517698001</c:v>
                </c:pt>
                <c:pt idx="5">
                  <c:v>62.257899954</c:v>
                </c:pt>
                <c:pt idx="6">
                  <c:v>63.429840781992894</c:v>
                </c:pt>
                <c:pt idx="7">
                  <c:v>63.312911287</c:v>
                </c:pt>
                <c:pt idx="8">
                  <c:v>66.325919064</c:v>
                </c:pt>
                <c:pt idx="9">
                  <c:v>67.041209049</c:v>
                </c:pt>
                <c:pt idx="10">
                  <c:v>60.21895623099998</c:v>
                </c:pt>
                <c:pt idx="11">
                  <c:v>66.42134747100002</c:v>
                </c:pt>
                <c:pt idx="12">
                  <c:v>58.70742630653657</c:v>
                </c:pt>
                <c:pt idx="13">
                  <c:v>52</c:v>
                </c:pt>
              </c:numCache>
            </c:numRef>
          </c:val>
        </c:ser>
        <c:ser>
          <c:idx val="4"/>
          <c:order val="4"/>
          <c:tx>
            <c:strRef>
              <c:f>'Data for Graph Toxic_Chemicals'!$A$10</c:f>
              <c:strCache>
                <c:ptCount val="1"/>
                <c:pt idx="0">
                  <c:v>Harmful chemicals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Graph Toxic_Chemicals'!$B$5:$P$5</c:f>
              <c:numCache>
                <c:ptCount val="1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numCache>
            </c:numRef>
          </c:cat>
          <c:val>
            <c:numRef>
              <c:f>'Data for Graph Toxic_Chemicals'!$B$10:$P$10</c:f>
              <c:numCache>
                <c:ptCount val="14"/>
                <c:pt idx="0">
                  <c:v>38.96927309435439</c:v>
                </c:pt>
                <c:pt idx="1">
                  <c:v>41.455021109</c:v>
                </c:pt>
                <c:pt idx="2">
                  <c:v>43.17258337699998</c:v>
                </c:pt>
                <c:pt idx="3">
                  <c:v>43.53236422700001</c:v>
                </c:pt>
                <c:pt idx="4">
                  <c:v>46.26253862013999</c:v>
                </c:pt>
                <c:pt idx="5">
                  <c:v>43.3367807972639</c:v>
                </c:pt>
                <c:pt idx="6">
                  <c:v>43.458878746</c:v>
                </c:pt>
                <c:pt idx="7">
                  <c:v>43.45781657797527</c:v>
                </c:pt>
                <c:pt idx="8">
                  <c:v>47.288007872</c:v>
                </c:pt>
                <c:pt idx="9">
                  <c:v>45.979533898501835</c:v>
                </c:pt>
                <c:pt idx="10">
                  <c:v>44.460840269475895</c:v>
                </c:pt>
                <c:pt idx="11">
                  <c:v>45.32348145212048</c:v>
                </c:pt>
                <c:pt idx="12">
                  <c:v>41.010645003480114</c:v>
                </c:pt>
                <c:pt idx="13">
                  <c:v>39</c:v>
                </c:pt>
              </c:numCache>
            </c:numRef>
          </c:val>
        </c:ser>
        <c:overlap val="100"/>
        <c:gapWidth val="80"/>
        <c:axId val="50935721"/>
        <c:axId val="55768306"/>
      </c:barChart>
      <c:catAx>
        <c:axId val="50935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5768306"/>
        <c:crosses val="autoZero"/>
        <c:auto val="1"/>
        <c:lblOffset val="100"/>
        <c:noMultiLvlLbl val="0"/>
      </c:catAx>
      <c:valAx>
        <c:axId val="55768306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million tonnes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935721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625"/>
          <c:y val="0.91325"/>
          <c:w val="0.84675"/>
          <c:h val="0.08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EU-27
</a:t>
            </a:r>
          </a:p>
        </c:rich>
      </c:tx>
      <c:layout>
        <c:manualLayout>
          <c:xMode val="factor"/>
          <c:yMode val="factor"/>
          <c:x val="0.066"/>
          <c:y val="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9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for Graph Toxic_Chemicals'!$A$17</c:f>
              <c:strCache>
                <c:ptCount val="1"/>
                <c:pt idx="0">
                  <c:v>CMR - chemicals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Graph Toxic_Chemicals'!$I$16:$P$16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'Data for Graph Toxic_Chemicals'!$I$17:$P$17</c:f>
              <c:numCache>
                <c:ptCount val="8"/>
                <c:pt idx="0">
                  <c:v>34.97273136700001</c:v>
                </c:pt>
                <c:pt idx="1">
                  <c:v>35.71247550100001</c:v>
                </c:pt>
                <c:pt idx="2">
                  <c:v>37.59756361199999</c:v>
                </c:pt>
                <c:pt idx="3">
                  <c:v>36.762340537000014</c:v>
                </c:pt>
                <c:pt idx="4">
                  <c:v>36.295002612</c:v>
                </c:pt>
                <c:pt idx="5">
                  <c:v>37.039553729000005</c:v>
                </c:pt>
                <c:pt idx="6">
                  <c:v>31.72879443264</c:v>
                </c:pt>
                <c:pt idx="7">
                  <c:v>32</c:v>
                </c:pt>
              </c:numCache>
            </c:numRef>
          </c:val>
        </c:ser>
        <c:ser>
          <c:idx val="1"/>
          <c:order val="1"/>
          <c:tx>
            <c:strRef>
              <c:f>'Data for Graph Toxic_Chemicals'!$A$18</c:f>
              <c:strCache>
                <c:ptCount val="1"/>
                <c:pt idx="0">
                  <c:v>Chronic toxic chemicals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Graph Toxic_Chemicals'!$I$16:$P$16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'Data for Graph Toxic_Chemicals'!$I$18:$P$18</c:f>
              <c:numCache>
                <c:ptCount val="8"/>
                <c:pt idx="0">
                  <c:v>8.231742009000001</c:v>
                </c:pt>
                <c:pt idx="1">
                  <c:v>8.169096707</c:v>
                </c:pt>
                <c:pt idx="2">
                  <c:v>7.629291761999999</c:v>
                </c:pt>
                <c:pt idx="3">
                  <c:v>8.422341091</c:v>
                </c:pt>
                <c:pt idx="4">
                  <c:v>8.054197471</c:v>
                </c:pt>
                <c:pt idx="5">
                  <c:v>8.459975275999998</c:v>
                </c:pt>
                <c:pt idx="6">
                  <c:v>7.437950170375</c:v>
                </c:pt>
                <c:pt idx="7">
                  <c:v>6</c:v>
                </c:pt>
              </c:numCache>
            </c:numRef>
          </c:val>
        </c:ser>
        <c:ser>
          <c:idx val="2"/>
          <c:order val="2"/>
          <c:tx>
            <c:strRef>
              <c:f>'Data for Graph Toxic_Chemicals'!$A$19</c:f>
              <c:strCache>
                <c:ptCount val="1"/>
                <c:pt idx="0">
                  <c:v>Very toxic chemicals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Graph Toxic_Chemicals'!$I$16:$P$16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'Data for Graph Toxic_Chemicals'!$I$19:$P$19</c:f>
              <c:numCache>
                <c:ptCount val="8"/>
                <c:pt idx="0">
                  <c:v>38.95818411056943</c:v>
                </c:pt>
                <c:pt idx="1">
                  <c:v>37.30311744499999</c:v>
                </c:pt>
                <c:pt idx="2">
                  <c:v>40.29030800499999</c:v>
                </c:pt>
                <c:pt idx="3">
                  <c:v>41.28072462540002</c:v>
                </c:pt>
                <c:pt idx="4">
                  <c:v>40.790588799</c:v>
                </c:pt>
                <c:pt idx="5">
                  <c:v>42.500986622</c:v>
                </c:pt>
                <c:pt idx="6">
                  <c:v>40.67550095714776</c:v>
                </c:pt>
                <c:pt idx="7">
                  <c:v>34</c:v>
                </c:pt>
              </c:numCache>
            </c:numRef>
          </c:val>
        </c:ser>
        <c:ser>
          <c:idx val="3"/>
          <c:order val="3"/>
          <c:tx>
            <c:strRef>
              <c:f>'Data for Graph Toxic_Chemicals'!$A$20</c:f>
              <c:strCache>
                <c:ptCount val="1"/>
                <c:pt idx="0">
                  <c:v>Toxic chemicals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Graph Toxic_Chemicals'!$I$16:$P$16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'Data for Graph Toxic_Chemicals'!$I$20:$P$20</c:f>
              <c:numCache>
                <c:ptCount val="8"/>
                <c:pt idx="0">
                  <c:v>72.68629625899291</c:v>
                </c:pt>
                <c:pt idx="1">
                  <c:v>73.45072146299998</c:v>
                </c:pt>
                <c:pt idx="2">
                  <c:v>76.996141066</c:v>
                </c:pt>
                <c:pt idx="3">
                  <c:v>78.1107496059</c:v>
                </c:pt>
                <c:pt idx="4">
                  <c:v>76.97119472000001</c:v>
                </c:pt>
                <c:pt idx="5">
                  <c:v>78.29957600199998</c:v>
                </c:pt>
                <c:pt idx="6">
                  <c:v>72.0865793200791</c:v>
                </c:pt>
                <c:pt idx="7">
                  <c:v>61</c:v>
                </c:pt>
              </c:numCache>
            </c:numRef>
          </c:val>
        </c:ser>
        <c:ser>
          <c:idx val="4"/>
          <c:order val="4"/>
          <c:tx>
            <c:strRef>
              <c:f>'Data for Graph Toxic_Chemicals'!$A$21</c:f>
              <c:strCache>
                <c:ptCount val="1"/>
                <c:pt idx="0">
                  <c:v>Harmful chemicals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Graph Toxic_Chemicals'!$I$16:$P$16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'Data for Graph Toxic_Chemicals'!$I$21:$P$21</c:f>
              <c:numCache>
                <c:ptCount val="8"/>
                <c:pt idx="0">
                  <c:v>49.346368397000006</c:v>
                </c:pt>
                <c:pt idx="1">
                  <c:v>49.45711246197527</c:v>
                </c:pt>
                <c:pt idx="2">
                  <c:v>53.379883784000015</c:v>
                </c:pt>
                <c:pt idx="3">
                  <c:v>51.974566805501816</c:v>
                </c:pt>
                <c:pt idx="4">
                  <c:v>52.2153462599759</c:v>
                </c:pt>
                <c:pt idx="5">
                  <c:v>51.85357854622047</c:v>
                </c:pt>
                <c:pt idx="6">
                  <c:v>49.00059809263453</c:v>
                </c:pt>
                <c:pt idx="7">
                  <c:v>47</c:v>
                </c:pt>
              </c:numCache>
            </c:numRef>
          </c:val>
        </c:ser>
        <c:overlap val="100"/>
        <c:gapWidth val="80"/>
        <c:axId val="32152707"/>
        <c:axId val="20938908"/>
      </c:barChart>
      <c:catAx>
        <c:axId val="32152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0938908"/>
        <c:crosses val="autoZero"/>
        <c:auto val="1"/>
        <c:lblOffset val="100"/>
        <c:noMultiLvlLbl val="0"/>
      </c:catAx>
      <c:valAx>
        <c:axId val="20938908"/>
        <c:scaling>
          <c:orientation val="minMax"/>
          <c:max val="2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2152707"/>
        <c:crossesAt val="1"/>
        <c:crossBetween val="between"/>
        <c:dispUnits/>
        <c:majorUnit val="50"/>
        <c:minorUnit val="4"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10</xdr:row>
      <xdr:rowOff>152400</xdr:rowOff>
    </xdr:from>
    <xdr:to>
      <xdr:col>15</xdr:col>
      <xdr:colOff>438150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752475" y="1771650"/>
        <a:ext cx="70294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0</xdr:rowOff>
    </xdr:from>
    <xdr:to>
      <xdr:col>9</xdr:col>
      <xdr:colOff>114300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76200" y="485775"/>
        <a:ext cx="689610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476250</xdr:colOff>
      <xdr:row>3</xdr:row>
      <xdr:rowOff>9525</xdr:rowOff>
    </xdr:from>
    <xdr:to>
      <xdr:col>13</xdr:col>
      <xdr:colOff>266700</xdr:colOff>
      <xdr:row>34</xdr:row>
      <xdr:rowOff>9525</xdr:rowOff>
    </xdr:to>
    <xdr:graphicFrame>
      <xdr:nvGraphicFramePr>
        <xdr:cNvPr id="2" name="Chart 2"/>
        <xdr:cNvGraphicFramePr/>
      </xdr:nvGraphicFramePr>
      <xdr:xfrm>
        <a:off x="6572250" y="495300"/>
        <a:ext cx="3600450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104775</xdr:rowOff>
    </xdr:from>
    <xdr:to>
      <xdr:col>9</xdr:col>
      <xdr:colOff>209550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19050" y="428625"/>
        <a:ext cx="704850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142875</xdr:colOff>
      <xdr:row>2</xdr:row>
      <xdr:rowOff>85725</xdr:rowOff>
    </xdr:from>
    <xdr:to>
      <xdr:col>12</xdr:col>
      <xdr:colOff>504825</xdr:colOff>
      <xdr:row>33</xdr:row>
      <xdr:rowOff>114300</xdr:rowOff>
    </xdr:to>
    <xdr:graphicFrame>
      <xdr:nvGraphicFramePr>
        <xdr:cNvPr id="2" name="Chart 2"/>
        <xdr:cNvGraphicFramePr/>
      </xdr:nvGraphicFramePr>
      <xdr:xfrm>
        <a:off x="6238875" y="409575"/>
        <a:ext cx="3409950" cy="5048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6"/>
  <sheetViews>
    <sheetView tabSelected="1" zoomScale="125" zoomScaleNormal="125" workbookViewId="0" topLeftCell="A4">
      <selection activeCell="A16" sqref="A16"/>
    </sheetView>
  </sheetViews>
  <sheetFormatPr defaultColWidth="9.140625" defaultRowHeight="12.75"/>
  <cols>
    <col min="1" max="2" width="11.421875" style="0" customWidth="1"/>
    <col min="3" max="16" width="6.7109375" style="0" customWidth="1"/>
    <col min="17" max="16384" width="11.421875" style="0" customWidth="1"/>
  </cols>
  <sheetData>
    <row r="2" spans="1:11" ht="12.75">
      <c r="A2" s="21" t="s">
        <v>57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4" spans="1:30" ht="12.75">
      <c r="A4" s="32"/>
      <c r="B4" s="32">
        <v>1995</v>
      </c>
      <c r="C4" s="33">
        <f>'Data for Graph_Environment'!D4</f>
        <v>1996</v>
      </c>
      <c r="D4" s="33">
        <f>'Data for Graph_Environment'!E4</f>
        <v>1997</v>
      </c>
      <c r="E4" s="33">
        <f>'Data for Graph_Environment'!F4</f>
        <v>1998</v>
      </c>
      <c r="F4" s="33">
        <f>'Data for Graph_Environment'!G4</f>
        <v>1999</v>
      </c>
      <c r="G4" s="33">
        <f>'Data for Graph_Environment'!H4</f>
        <v>2000</v>
      </c>
      <c r="H4" s="33">
        <f>'Data for Graph_Environment'!I4</f>
        <v>2001</v>
      </c>
      <c r="I4" s="33">
        <f>'Data for Graph_Environment'!J4</f>
        <v>2002</v>
      </c>
      <c r="J4" s="33">
        <f>'Data for Graph_Environment'!K4</f>
        <v>2003</v>
      </c>
      <c r="K4" s="33">
        <f>'Data for Graph_Environment'!L4</f>
        <v>2004</v>
      </c>
      <c r="L4" s="33">
        <f>'Data for Graph_Environment'!M4</f>
        <v>2005</v>
      </c>
      <c r="M4" s="33">
        <f>'Data for Graph_Environment'!N4</f>
        <v>2006</v>
      </c>
      <c r="N4" s="33">
        <f>'Data for Graph_Environment'!O4</f>
        <v>2007</v>
      </c>
      <c r="O4" s="33">
        <f>'Data for Graph_Environment'!P4</f>
        <v>2008</v>
      </c>
      <c r="P4" s="33">
        <v>2009</v>
      </c>
      <c r="Q4" s="17"/>
      <c r="R4" s="17"/>
      <c r="S4" s="17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16" ht="12.75">
      <c r="A5" s="18" t="s">
        <v>18</v>
      </c>
      <c r="B5" s="19">
        <v>248</v>
      </c>
      <c r="C5" s="20">
        <f>'Data for Graph_Environment'!D22</f>
        <v>256.82089434269244</v>
      </c>
      <c r="D5" s="20">
        <f>'Data for Graph_Environment'!E22</f>
        <v>271.6173404544459</v>
      </c>
      <c r="E5" s="20">
        <f>'Data for Graph_Environment'!F22</f>
        <v>272.9073907632028</v>
      </c>
      <c r="F5" s="20">
        <f>'Data for Graph_Environment'!G22</f>
        <v>271.8894306154004</v>
      </c>
      <c r="G5" s="20">
        <f>'Data for Graph_Environment'!H22</f>
        <v>297.92393433384996</v>
      </c>
      <c r="H5" s="20">
        <f>'Data for Graph_Environment'!I22</f>
        <v>284.0234006851697</v>
      </c>
      <c r="I5" s="20">
        <f>'Data for Graph_Environment'!J22</f>
        <v>290.84694331514254</v>
      </c>
      <c r="J5" s="20">
        <f>'Data for Graph_Environment'!K22</f>
        <v>290.2220084472841</v>
      </c>
      <c r="K5" s="20">
        <f>'Data for Graph_Environment'!L22</f>
        <v>304.6391017636994</v>
      </c>
      <c r="L5" s="20">
        <f>'Data for Graph_Environment'!M22</f>
        <v>304.64682907150177</v>
      </c>
      <c r="M5" s="20">
        <f>'Data for Graph_Environment'!N22</f>
        <v>295.69133106531376</v>
      </c>
      <c r="N5" s="20">
        <f>'Data for Graph_Environment'!O22</f>
        <v>312.88452170912046</v>
      </c>
      <c r="O5" s="20">
        <f>'Data for Graph_Environment'!P22</f>
        <v>285.81793547133896</v>
      </c>
      <c r="P5" s="20">
        <v>252</v>
      </c>
    </row>
    <row r="6" spans="1:16" ht="12.75">
      <c r="A6" s="18" t="s">
        <v>19</v>
      </c>
      <c r="B6" s="19"/>
      <c r="C6" s="21"/>
      <c r="D6" s="21"/>
      <c r="E6" s="21"/>
      <c r="F6" s="21"/>
      <c r="G6" s="21"/>
      <c r="H6" s="21"/>
      <c r="I6" s="20">
        <f>'Data for Graph_Environment'!R22</f>
        <v>330.25827966154253</v>
      </c>
      <c r="J6" s="20">
        <f>'Data for Graph_Environment'!S22</f>
        <v>332.707486022684</v>
      </c>
      <c r="K6" s="20">
        <f>'Data for Graph_Environment'!T22</f>
        <v>349.0154273639993</v>
      </c>
      <c r="L6" s="20">
        <f>'Data for Graph_Environment'!U22</f>
        <v>350.9300255303017</v>
      </c>
      <c r="M6" s="20">
        <f>'Data for Graph_Environment'!V22</f>
        <v>354.5919081655759</v>
      </c>
      <c r="N6" s="20">
        <f>'Data for Graph_Environment'!W22</f>
        <v>362.01561536272055</v>
      </c>
      <c r="O6" s="20">
        <v>337</v>
      </c>
      <c r="P6" s="20">
        <v>291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6"/>
  <sheetViews>
    <sheetView workbookViewId="0" topLeftCell="A1">
      <selection activeCell="A36" sqref="A36"/>
    </sheetView>
  </sheetViews>
  <sheetFormatPr defaultColWidth="9.140625" defaultRowHeight="12.75"/>
  <cols>
    <col min="1" max="16384" width="11.421875" style="0" customWidth="1"/>
  </cols>
  <sheetData>
    <row r="2" spans="1:10" ht="12.75">
      <c r="A2" s="21" t="s">
        <v>58</v>
      </c>
      <c r="B2" s="21"/>
      <c r="C2" s="21"/>
      <c r="D2" s="21"/>
      <c r="E2" s="21"/>
      <c r="F2" s="21"/>
      <c r="G2" s="21"/>
      <c r="H2" s="21"/>
      <c r="I2" s="21"/>
      <c r="J2" s="21"/>
    </row>
    <row r="26" ht="12.75">
      <c r="N26" t="s">
        <v>39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6"/>
  <sheetViews>
    <sheetView workbookViewId="0" topLeftCell="A1">
      <selection activeCell="I39" sqref="I39"/>
    </sheetView>
  </sheetViews>
  <sheetFormatPr defaultColWidth="9.140625" defaultRowHeight="12.75"/>
  <cols>
    <col min="1" max="16384" width="11.421875" style="0" customWidth="1"/>
  </cols>
  <sheetData>
    <row r="2" spans="1:9" ht="12.75">
      <c r="A2" s="21" t="s">
        <v>59</v>
      </c>
      <c r="B2" s="21"/>
      <c r="C2" s="21"/>
      <c r="D2" s="21"/>
      <c r="E2" s="21"/>
      <c r="F2" s="21"/>
      <c r="G2" s="21"/>
      <c r="H2" s="21"/>
      <c r="I2" s="21"/>
    </row>
    <row r="26" ht="12.75">
      <c r="N26" t="s">
        <v>39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99"/>
  <sheetViews>
    <sheetView workbookViewId="0" topLeftCell="A17">
      <selection activeCell="C101" sqref="C101"/>
    </sheetView>
  </sheetViews>
  <sheetFormatPr defaultColWidth="9.140625" defaultRowHeight="12.75"/>
  <cols>
    <col min="1" max="2" width="11.421875" style="0" customWidth="1"/>
    <col min="3" max="3" width="47.28125" style="0" customWidth="1"/>
    <col min="4" max="4" width="11.421875" style="0" customWidth="1"/>
    <col min="5" max="5" width="12.28125" style="0" bestFit="1" customWidth="1"/>
    <col min="6" max="6" width="11.421875" style="0" customWidth="1"/>
    <col min="7" max="7" width="12.28125" style="0" bestFit="1" customWidth="1"/>
    <col min="8" max="8" width="11.421875" style="0" customWidth="1"/>
    <col min="9" max="9" width="12.28125" style="0" bestFit="1" customWidth="1"/>
    <col min="10" max="10" width="11.421875" style="0" customWidth="1"/>
    <col min="11" max="11" width="12.28125" style="0" bestFit="1" customWidth="1"/>
    <col min="12" max="12" width="11.421875" style="0" customWidth="1"/>
    <col min="13" max="13" width="12.28125" style="0" bestFit="1" customWidth="1"/>
    <col min="14" max="14" width="11.421875" style="0" customWidth="1"/>
    <col min="15" max="15" width="12.28125" style="0" bestFit="1" customWidth="1"/>
    <col min="16" max="16" width="11.421875" style="0" customWidth="1"/>
    <col min="17" max="17" width="12.28125" style="0" bestFit="1" customWidth="1"/>
    <col min="18" max="24" width="11.421875" style="0" customWidth="1"/>
    <col min="25" max="25" width="12.28125" style="0" bestFit="1" customWidth="1"/>
    <col min="26" max="26" width="11.421875" style="0" customWidth="1"/>
    <col min="27" max="27" width="12.28125" style="0" bestFit="1" customWidth="1"/>
    <col min="28" max="16384" width="11.421875" style="0" customWidth="1"/>
  </cols>
  <sheetData>
    <row r="1" s="1" customFormat="1" ht="19.5">
      <c r="C1" s="2" t="s">
        <v>20</v>
      </c>
    </row>
    <row r="3" ht="19.5">
      <c r="C3" s="3" t="s">
        <v>32</v>
      </c>
    </row>
    <row r="5" spans="3:17" ht="12.75">
      <c r="C5" s="4" t="s">
        <v>0</v>
      </c>
      <c r="D5" s="5">
        <v>1995</v>
      </c>
      <c r="E5" s="6">
        <v>1996</v>
      </c>
      <c r="F5" s="6">
        <v>1997</v>
      </c>
      <c r="G5" s="5">
        <v>1998</v>
      </c>
      <c r="H5" s="6">
        <v>1999</v>
      </c>
      <c r="I5" s="6">
        <v>2000</v>
      </c>
      <c r="J5" s="6">
        <v>2001</v>
      </c>
      <c r="K5" s="5">
        <v>2002</v>
      </c>
      <c r="L5" s="6">
        <v>2003</v>
      </c>
      <c r="M5" s="6">
        <v>2004</v>
      </c>
      <c r="N5" s="5">
        <v>2005</v>
      </c>
      <c r="O5" s="6">
        <v>2006</v>
      </c>
      <c r="P5" s="6">
        <v>2007</v>
      </c>
      <c r="Q5" s="6">
        <v>2008</v>
      </c>
    </row>
    <row r="6" spans="2:17" ht="12.75">
      <c r="B6" t="s">
        <v>2</v>
      </c>
      <c r="C6" t="s">
        <v>3</v>
      </c>
      <c r="D6" s="7">
        <v>3418.144395</v>
      </c>
      <c r="E6" s="7">
        <v>4158.6958079999995</v>
      </c>
      <c r="F6" s="7">
        <v>4504.7200520000015</v>
      </c>
      <c r="G6" s="7">
        <v>4857.338217</v>
      </c>
      <c r="H6" s="7">
        <v>5225.076969000001</v>
      </c>
      <c r="I6" s="7">
        <v>5768.9531532500005</v>
      </c>
      <c r="J6" s="7">
        <v>5408.5425</v>
      </c>
      <c r="K6" s="7">
        <v>4947.743168000001</v>
      </c>
      <c r="L6" s="7">
        <v>4288.950129999999</v>
      </c>
      <c r="M6" s="7">
        <v>5355.624082</v>
      </c>
      <c r="N6" s="7">
        <v>5725.145243000001</v>
      </c>
      <c r="O6" s="8">
        <v>6133.209338</v>
      </c>
      <c r="P6" s="8">
        <v>5912.849573</v>
      </c>
      <c r="Q6" s="8">
        <v>6514.6938820000005</v>
      </c>
    </row>
    <row r="7" spans="2:17" ht="12.75">
      <c r="B7" t="s">
        <v>4</v>
      </c>
      <c r="C7" t="s">
        <v>5</v>
      </c>
      <c r="D7" s="7">
        <v>3227.8932520000003</v>
      </c>
      <c r="E7" s="7">
        <v>4142.171814999999</v>
      </c>
      <c r="F7" s="7">
        <v>4373.325787</v>
      </c>
      <c r="G7" s="7">
        <v>4270.127482</v>
      </c>
      <c r="H7" s="7">
        <v>3892.8565740000004</v>
      </c>
      <c r="I7" s="7">
        <v>4915.417165340002</v>
      </c>
      <c r="J7" s="7">
        <v>4464.2586</v>
      </c>
      <c r="K7" s="7">
        <v>4711.683804</v>
      </c>
      <c r="L7" s="7">
        <v>4527.146366000002</v>
      </c>
      <c r="M7" s="7">
        <v>6141.6660870000005</v>
      </c>
      <c r="N7" s="7">
        <v>5309.131433</v>
      </c>
      <c r="O7" s="8">
        <v>5620.873659000001</v>
      </c>
      <c r="P7" s="8">
        <v>5457.511055</v>
      </c>
      <c r="Q7" s="8">
        <v>5418.526786</v>
      </c>
    </row>
    <row r="8" spans="2:17" ht="12.75">
      <c r="B8" t="s">
        <v>6</v>
      </c>
      <c r="C8" t="s">
        <v>7</v>
      </c>
      <c r="D8" s="7">
        <v>55159.38487124805</v>
      </c>
      <c r="E8" s="7">
        <v>71121.29325944421</v>
      </c>
      <c r="F8" s="7">
        <v>76657.21000719856</v>
      </c>
      <c r="G8" s="7">
        <v>78673.9079742028</v>
      </c>
      <c r="H8" s="7">
        <v>69638.80410139397</v>
      </c>
      <c r="I8" s="7">
        <v>77290.30471655297</v>
      </c>
      <c r="J8" s="7">
        <v>78770.22513999612</v>
      </c>
      <c r="K8" s="7">
        <v>81700.4624292433</v>
      </c>
      <c r="L8" s="7">
        <v>79794.48280930874</v>
      </c>
      <c r="M8" s="7">
        <v>83093.73999369933</v>
      </c>
      <c r="N8" s="7">
        <v>85746.88689800001</v>
      </c>
      <c r="O8" s="8">
        <v>83188.35936599998</v>
      </c>
      <c r="P8" s="8">
        <v>87928.87014799997</v>
      </c>
      <c r="Q8" s="8">
        <v>81230.74963099998</v>
      </c>
    </row>
    <row r="9" spans="2:17" ht="12.75">
      <c r="B9" t="s">
        <v>8</v>
      </c>
      <c r="C9" t="s">
        <v>9</v>
      </c>
      <c r="D9" s="7">
        <v>104151.89031415059</v>
      </c>
      <c r="E9" s="7">
        <v>127120.38559824831</v>
      </c>
      <c r="F9" s="7">
        <v>135315.39833124733</v>
      </c>
      <c r="G9" s="7">
        <v>136928.62722600004</v>
      </c>
      <c r="H9" s="7">
        <v>144380.61045900654</v>
      </c>
      <c r="I9" s="7">
        <v>149820.53237498683</v>
      </c>
      <c r="J9" s="7">
        <v>143961.24345117353</v>
      </c>
      <c r="K9" s="7">
        <v>145802.73388089924</v>
      </c>
      <c r="L9" s="7">
        <v>147963.3299999753</v>
      </c>
      <c r="M9" s="7">
        <v>153197.89913099995</v>
      </c>
      <c r="N9" s="7">
        <v>152417.1902395018</v>
      </c>
      <c r="O9" s="8">
        <v>147192.70580731382</v>
      </c>
      <c r="P9" s="8">
        <v>156463.90073312027</v>
      </c>
      <c r="Q9" s="8">
        <v>138169.6448901494</v>
      </c>
    </row>
    <row r="10" spans="2:17" ht="12.75">
      <c r="B10" t="s">
        <v>10</v>
      </c>
      <c r="C10" t="s">
        <v>11</v>
      </c>
      <c r="D10" s="7">
        <v>42754.208234000005</v>
      </c>
      <c r="E10" s="7">
        <v>50278.347862</v>
      </c>
      <c r="F10" s="7">
        <v>50766.686276999986</v>
      </c>
      <c r="G10" s="7">
        <v>48177.38986399999</v>
      </c>
      <c r="H10" s="7">
        <v>48752.08251199999</v>
      </c>
      <c r="I10" s="7">
        <v>60128.72692371999</v>
      </c>
      <c r="J10" s="7">
        <v>51419.13099399999</v>
      </c>
      <c r="K10" s="7">
        <v>53684.32003299999</v>
      </c>
      <c r="L10" s="7">
        <v>53648.09914199999</v>
      </c>
      <c r="M10" s="7">
        <v>56850.172470000005</v>
      </c>
      <c r="N10" s="7">
        <v>55448.475258000006</v>
      </c>
      <c r="O10" s="8">
        <v>53556.18289499999</v>
      </c>
      <c r="P10" s="8">
        <v>57121.206500000015</v>
      </c>
      <c r="Q10" s="8">
        <v>56004.471966000005</v>
      </c>
    </row>
    <row r="11" spans="3:17" ht="12.75">
      <c r="C11" t="s">
        <v>0</v>
      </c>
      <c r="D11" s="7">
        <v>208711.52106639865</v>
      </c>
      <c r="E11" s="7">
        <v>256820.8943426925</v>
      </c>
      <c r="F11" s="7">
        <v>271617.34045444586</v>
      </c>
      <c r="G11" s="7">
        <v>272907.3907632028</v>
      </c>
      <c r="H11" s="7">
        <v>271889.4306154005</v>
      </c>
      <c r="I11" s="7">
        <v>297923.9343338498</v>
      </c>
      <c r="J11" s="7">
        <v>284023.4006851697</v>
      </c>
      <c r="K11" s="7">
        <v>290846.94331514253</v>
      </c>
      <c r="L11" s="7">
        <v>290222.008447284</v>
      </c>
      <c r="M11" s="7">
        <v>304639.10176369926</v>
      </c>
      <c r="N11" s="7">
        <v>304646.8290715018</v>
      </c>
      <c r="O11" s="7">
        <v>295691.3310653138</v>
      </c>
      <c r="P11" s="7">
        <v>312884.33800912026</v>
      </c>
      <c r="Q11" s="7">
        <v>287338.0871551494</v>
      </c>
    </row>
    <row r="17" spans="3:19" ht="12.75">
      <c r="C17" s="4" t="s">
        <v>1</v>
      </c>
      <c r="D17" s="5">
        <v>1995</v>
      </c>
      <c r="E17" s="6">
        <v>1996</v>
      </c>
      <c r="F17" s="6">
        <v>1997</v>
      </c>
      <c r="G17" s="5">
        <v>1998</v>
      </c>
      <c r="H17" s="6">
        <v>1999</v>
      </c>
      <c r="I17" s="6">
        <v>2000</v>
      </c>
      <c r="J17" s="6">
        <v>2001</v>
      </c>
      <c r="K17" s="5">
        <v>2002</v>
      </c>
      <c r="L17" s="6">
        <v>2003</v>
      </c>
      <c r="M17" s="6">
        <v>2004</v>
      </c>
      <c r="N17" s="5">
        <v>2005</v>
      </c>
      <c r="O17" s="6">
        <v>2006</v>
      </c>
      <c r="P17" s="6">
        <v>2007</v>
      </c>
      <c r="Q17" s="6">
        <v>2008</v>
      </c>
      <c r="S17" s="9"/>
    </row>
    <row r="18" spans="2:17" ht="12.75">
      <c r="B18" t="s">
        <v>2</v>
      </c>
      <c r="C18" t="s">
        <v>3</v>
      </c>
      <c r="D18" s="7">
        <v>37.707</v>
      </c>
      <c r="E18" s="7">
        <v>35.584</v>
      </c>
      <c r="F18" s="7">
        <v>35.316412</v>
      </c>
      <c r="G18" s="7">
        <v>36.912091000000004</v>
      </c>
      <c r="H18" s="7">
        <v>41.916873</v>
      </c>
      <c r="I18" s="7">
        <v>29.639337</v>
      </c>
      <c r="J18" s="7">
        <v>43.158337</v>
      </c>
      <c r="K18" s="7">
        <v>26.516299999999998</v>
      </c>
      <c r="L18" s="7">
        <v>32.50258</v>
      </c>
      <c r="M18" s="7">
        <v>31.608580000000003</v>
      </c>
      <c r="N18" s="7">
        <v>555.814228</v>
      </c>
      <c r="O18" s="7">
        <v>534.155083</v>
      </c>
      <c r="P18" s="7">
        <v>550.049181</v>
      </c>
      <c r="Q18" s="7">
        <v>506.411822</v>
      </c>
    </row>
    <row r="19" spans="2:17" ht="12.75">
      <c r="B19" t="s">
        <v>4</v>
      </c>
      <c r="C19" t="s">
        <v>5</v>
      </c>
      <c r="D19" s="7">
        <v>976.151507</v>
      </c>
      <c r="E19" s="7">
        <v>1135.289487</v>
      </c>
      <c r="F19" s="7">
        <v>1122.1049440000002</v>
      </c>
      <c r="G19" s="7">
        <v>1199.829779</v>
      </c>
      <c r="H19" s="7">
        <v>1379.424396</v>
      </c>
      <c r="I19" s="7">
        <v>1672.4208319000002</v>
      </c>
      <c r="J19" s="7">
        <v>1376.7192479999999</v>
      </c>
      <c r="K19" s="7">
        <v>1357.192844</v>
      </c>
      <c r="L19" s="7">
        <v>1294.115294</v>
      </c>
      <c r="M19" s="7">
        <v>1776.025126</v>
      </c>
      <c r="N19" s="7">
        <v>1529.14824</v>
      </c>
      <c r="O19" s="7">
        <v>1641.7499050000001</v>
      </c>
      <c r="P19" s="7">
        <v>1648.474713</v>
      </c>
      <c r="Q19" s="7">
        <v>1655.0766774271376</v>
      </c>
    </row>
    <row r="20" spans="2:17" ht="12.75">
      <c r="B20" t="s">
        <v>6</v>
      </c>
      <c r="C20" t="s">
        <v>7</v>
      </c>
      <c r="D20" s="7">
        <v>917.5733451687771</v>
      </c>
      <c r="E20" s="7">
        <v>1067.0604368206575</v>
      </c>
      <c r="F20" s="7">
        <v>1050.3794707799218</v>
      </c>
      <c r="G20" s="7">
        <v>1002.0320648262491</v>
      </c>
      <c r="H20" s="7">
        <v>608.529636085867</v>
      </c>
      <c r="I20" s="7">
        <v>854.3032645038359</v>
      </c>
      <c r="J20" s="7">
        <v>828.6622316591524</v>
      </c>
      <c r="K20" s="7">
        <v>878.677295</v>
      </c>
      <c r="L20" s="7">
        <v>705.623449</v>
      </c>
      <c r="M20" s="7">
        <v>811.0064680000002</v>
      </c>
      <c r="N20" s="7">
        <v>912.748338</v>
      </c>
      <c r="O20" s="7">
        <v>1301.1119210000002</v>
      </c>
      <c r="P20" s="7">
        <v>957.2873340000001</v>
      </c>
      <c r="Q20" s="7">
        <v>815.6463753514272</v>
      </c>
    </row>
    <row r="21" spans="2:17" ht="12.75">
      <c r="B21" t="s">
        <v>8</v>
      </c>
      <c r="C21" t="s">
        <v>9</v>
      </c>
      <c r="D21" s="7">
        <v>17109.898618770105</v>
      </c>
      <c r="E21" s="7">
        <v>23268.956561022587</v>
      </c>
      <c r="F21" s="7">
        <v>24530.185227999988</v>
      </c>
      <c r="G21" s="7">
        <v>24067.907847</v>
      </c>
      <c r="H21" s="7">
        <v>25569.45504963845</v>
      </c>
      <c r="I21" s="7">
        <v>26257.022513542397</v>
      </c>
      <c r="J21" s="7">
        <v>25686.80430584791</v>
      </c>
      <c r="K21" s="7">
        <v>25610.822554864666</v>
      </c>
      <c r="L21" s="7">
        <v>27239.944602999996</v>
      </c>
      <c r="M21" s="7">
        <v>28590.374071</v>
      </c>
      <c r="N21" s="7">
        <v>29512.956868000012</v>
      </c>
      <c r="O21" s="7">
        <v>28442.17919900001</v>
      </c>
      <c r="P21" s="7">
        <v>29379.121580000003</v>
      </c>
      <c r="Q21" s="7">
        <v>26169.707137907455</v>
      </c>
    </row>
    <row r="22" spans="2:17" ht="12.75">
      <c r="B22" t="s">
        <v>10</v>
      </c>
      <c r="C22" t="s">
        <v>11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</row>
    <row r="23" spans="3:17" ht="12.75">
      <c r="C23" t="s">
        <v>0</v>
      </c>
      <c r="D23" s="7">
        <v>19041.33047093889</v>
      </c>
      <c r="E23" s="7">
        <v>25506.890484843243</v>
      </c>
      <c r="F23" s="7">
        <v>26737.986054779925</v>
      </c>
      <c r="G23" s="7">
        <v>26306.68178182626</v>
      </c>
      <c r="H23" s="7">
        <v>27599.32595472434</v>
      </c>
      <c r="I23" s="7">
        <v>28813.385946946237</v>
      </c>
      <c r="J23" s="7">
        <v>27935.344122507053</v>
      </c>
      <c r="K23" s="7">
        <v>27873.20899386467</v>
      </c>
      <c r="L23" s="7">
        <v>29272.185926000002</v>
      </c>
      <c r="M23" s="7">
        <v>31209.014245000002</v>
      </c>
      <c r="N23" s="7">
        <v>32510.667674</v>
      </c>
      <c r="O23" s="7">
        <v>31919.196108000004</v>
      </c>
      <c r="P23" s="7">
        <v>32534.93280800001</v>
      </c>
      <c r="Q23" s="7">
        <v>29146.842012686022</v>
      </c>
    </row>
    <row r="27" spans="3:17" ht="12.75">
      <c r="C27" s="4" t="s">
        <v>12</v>
      </c>
      <c r="D27" s="5">
        <v>1995</v>
      </c>
      <c r="E27" s="6">
        <v>1996</v>
      </c>
      <c r="F27" s="6">
        <v>1997</v>
      </c>
      <c r="G27" s="5">
        <v>1998</v>
      </c>
      <c r="H27" s="6">
        <v>1999</v>
      </c>
      <c r="I27" s="6">
        <v>2000</v>
      </c>
      <c r="J27" s="6">
        <v>2001</v>
      </c>
      <c r="K27" s="5">
        <v>2002</v>
      </c>
      <c r="L27" s="6">
        <v>2003</v>
      </c>
      <c r="M27" s="6">
        <v>2004</v>
      </c>
      <c r="N27" s="5">
        <v>2005</v>
      </c>
      <c r="O27" s="6">
        <v>2006</v>
      </c>
      <c r="P27" s="6">
        <v>2007</v>
      </c>
      <c r="Q27" s="6">
        <v>2008</v>
      </c>
    </row>
    <row r="28" spans="2:17" ht="12.75">
      <c r="B28" t="s">
        <v>2</v>
      </c>
      <c r="C28" t="s">
        <v>3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</row>
    <row r="29" spans="2:17" ht="12.75">
      <c r="B29" t="s">
        <v>4</v>
      </c>
      <c r="C29" t="s">
        <v>5</v>
      </c>
      <c r="D29" s="7">
        <v>0.11153</v>
      </c>
      <c r="E29" s="7">
        <v>0.13813499999999998</v>
      </c>
      <c r="F29" s="7">
        <v>0.12804300000000002</v>
      </c>
      <c r="G29" s="7">
        <v>0.11273699999999999</v>
      </c>
      <c r="H29" s="7">
        <v>0.163857</v>
      </c>
      <c r="I29" s="7">
        <v>0.15175999999999998</v>
      </c>
      <c r="J29" s="7">
        <v>0.236678</v>
      </c>
      <c r="K29" s="7">
        <v>0.20350800000000002</v>
      </c>
      <c r="L29" s="7">
        <v>0.226585</v>
      </c>
      <c r="M29" s="7">
        <v>0.30348200000000003</v>
      </c>
      <c r="N29" s="7">
        <v>0.381</v>
      </c>
      <c r="O29" s="7">
        <v>0.378443</v>
      </c>
      <c r="P29" s="7">
        <v>0.27219</v>
      </c>
      <c r="Q29" s="7">
        <v>0.26374365609882355</v>
      </c>
    </row>
    <row r="30" spans="2:17" ht="12.75">
      <c r="B30" t="s">
        <v>6</v>
      </c>
      <c r="C30" t="s">
        <v>7</v>
      </c>
      <c r="D30" s="7">
        <v>498.33596500000004</v>
      </c>
      <c r="E30" s="7">
        <v>600.231504</v>
      </c>
      <c r="F30" s="7">
        <v>1452.655074</v>
      </c>
      <c r="G30" s="7">
        <v>1427.3858220000002</v>
      </c>
      <c r="H30" s="7">
        <v>1361.006395</v>
      </c>
      <c r="I30" s="7">
        <v>1960.486418</v>
      </c>
      <c r="J30" s="7">
        <v>1343.675009</v>
      </c>
      <c r="K30" s="7">
        <v>1201.879247</v>
      </c>
      <c r="L30" s="7">
        <v>1058.5666210000002</v>
      </c>
      <c r="M30" s="7">
        <v>1291.3091870000003</v>
      </c>
      <c r="N30" s="7">
        <v>1326.8913850000001</v>
      </c>
      <c r="O30" s="7">
        <v>1097.1408940000001</v>
      </c>
      <c r="P30" s="7">
        <v>713.7511229999999</v>
      </c>
      <c r="Q30" s="7">
        <v>713.5382032499999</v>
      </c>
    </row>
    <row r="31" spans="2:17" ht="12.75">
      <c r="B31" t="s">
        <v>8</v>
      </c>
      <c r="C31" t="s">
        <v>9</v>
      </c>
      <c r="D31" s="7">
        <v>8691.255946749812</v>
      </c>
      <c r="E31" s="7">
        <v>10204.957112354386</v>
      </c>
      <c r="F31" s="7">
        <v>9557.841453000001</v>
      </c>
      <c r="G31" s="7">
        <v>11125.947304000001</v>
      </c>
      <c r="H31" s="7">
        <v>11436.441669999998</v>
      </c>
      <c r="I31" s="7">
        <v>10298.627241949996</v>
      </c>
      <c r="J31" s="7">
        <v>10117.486121263912</v>
      </c>
      <c r="K31" s="7">
        <v>10397.104642999999</v>
      </c>
      <c r="L31" s="7">
        <v>10092.305957975279</v>
      </c>
      <c r="M31" s="7">
        <v>10297.218420999998</v>
      </c>
      <c r="N31" s="7">
        <v>10934.18515050182</v>
      </c>
      <c r="O31" s="7">
        <v>11104.523352587203</v>
      </c>
      <c r="P31" s="7">
        <v>11371.216281120482</v>
      </c>
      <c r="Q31" s="7">
        <v>10967.24229525386</v>
      </c>
    </row>
    <row r="32" spans="2:17" ht="12.75">
      <c r="B32" t="s">
        <v>10</v>
      </c>
      <c r="C32" t="s">
        <v>11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</row>
    <row r="33" spans="3:17" ht="12.75">
      <c r="C33" t="s">
        <v>0</v>
      </c>
      <c r="D33" s="7">
        <v>9189.703441749814</v>
      </c>
      <c r="E33" s="7">
        <v>10805.326751354387</v>
      </c>
      <c r="F33" s="7">
        <v>11010.624570000002</v>
      </c>
      <c r="G33" s="7">
        <v>12553.445863</v>
      </c>
      <c r="H33" s="7">
        <v>12797.611922000002</v>
      </c>
      <c r="I33" s="7">
        <v>12259.265419949998</v>
      </c>
      <c r="J33" s="7">
        <v>11461.397808263913</v>
      </c>
      <c r="K33" s="7">
        <v>11599.187397999998</v>
      </c>
      <c r="L33" s="7">
        <v>11151.099163975281</v>
      </c>
      <c r="M33" s="7">
        <v>11588.83109</v>
      </c>
      <c r="N33" s="7">
        <v>12261.45753550182</v>
      </c>
      <c r="O33" s="7">
        <v>12202.042689587204</v>
      </c>
      <c r="P33" s="7">
        <v>12085.239594120485</v>
      </c>
      <c r="Q33" s="7">
        <v>13201.195925970549</v>
      </c>
    </row>
    <row r="37" spans="3:17" ht="12.75">
      <c r="C37" s="4" t="s">
        <v>13</v>
      </c>
      <c r="D37" s="5">
        <v>1995</v>
      </c>
      <c r="E37" s="6">
        <v>1996</v>
      </c>
      <c r="F37" s="6">
        <v>1997</v>
      </c>
      <c r="G37" s="5">
        <v>1998</v>
      </c>
      <c r="H37" s="6">
        <v>1999</v>
      </c>
      <c r="I37" s="6">
        <v>2000</v>
      </c>
      <c r="J37" s="6">
        <v>2001</v>
      </c>
      <c r="K37" s="5">
        <v>2002</v>
      </c>
      <c r="L37" s="6">
        <v>2003</v>
      </c>
      <c r="M37" s="6">
        <v>2004</v>
      </c>
      <c r="N37" s="5">
        <v>2005</v>
      </c>
      <c r="O37" s="6">
        <v>2006</v>
      </c>
      <c r="P37" s="6">
        <v>2007</v>
      </c>
      <c r="Q37" s="6">
        <v>2008</v>
      </c>
    </row>
    <row r="38" spans="2:17" ht="12.75">
      <c r="B38" t="s">
        <v>2</v>
      </c>
      <c r="C38" t="s">
        <v>3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</row>
    <row r="39" spans="2:17" ht="12.75">
      <c r="B39" t="s">
        <v>4</v>
      </c>
      <c r="C39" t="s">
        <v>5</v>
      </c>
      <c r="D39" s="7">
        <v>194.80168700000002</v>
      </c>
      <c r="E39" s="7">
        <v>244.594175</v>
      </c>
      <c r="F39" s="7">
        <v>228.412624</v>
      </c>
      <c r="G39" s="7">
        <v>269.115538</v>
      </c>
      <c r="H39" s="7">
        <v>195.162328</v>
      </c>
      <c r="I39" s="7">
        <v>329.90172452</v>
      </c>
      <c r="J39" s="7">
        <v>335.838638</v>
      </c>
      <c r="K39" s="7">
        <v>367.210857</v>
      </c>
      <c r="L39" s="7">
        <v>379.254054</v>
      </c>
      <c r="M39" s="7">
        <v>408.300223</v>
      </c>
      <c r="N39" s="7">
        <v>405.904492</v>
      </c>
      <c r="O39" s="7">
        <v>337.630746</v>
      </c>
      <c r="P39" s="7">
        <v>268.501553</v>
      </c>
      <c r="Q39" s="7">
        <v>260.98063</v>
      </c>
    </row>
    <row r="40" spans="2:17" ht="12.75">
      <c r="B40" t="s">
        <v>6</v>
      </c>
      <c r="C40" t="s">
        <v>7</v>
      </c>
      <c r="D40" s="7">
        <v>1987.623805</v>
      </c>
      <c r="E40" s="7">
        <v>2941.80921</v>
      </c>
      <c r="F40" s="7">
        <v>2394.9290369058363</v>
      </c>
      <c r="G40" s="7">
        <v>2549.3441570000005</v>
      </c>
      <c r="H40" s="7">
        <v>2556.6646979999996</v>
      </c>
      <c r="I40" s="7">
        <v>2887.1102238</v>
      </c>
      <c r="J40" s="7">
        <v>3413.2131630000003</v>
      </c>
      <c r="K40" s="7">
        <v>3286.5051520000006</v>
      </c>
      <c r="L40" s="7">
        <v>3282.3802109999997</v>
      </c>
      <c r="M40" s="7">
        <v>3374.752754</v>
      </c>
      <c r="N40" s="7">
        <v>3116.657043</v>
      </c>
      <c r="O40" s="7">
        <v>3253.033144</v>
      </c>
      <c r="P40" s="7">
        <v>2603.2403690000006</v>
      </c>
      <c r="Q40" s="7">
        <v>3140.9328446</v>
      </c>
    </row>
    <row r="41" spans="2:17" ht="12.75">
      <c r="B41" t="s">
        <v>8</v>
      </c>
      <c r="C41" t="s">
        <v>9</v>
      </c>
      <c r="D41" s="7">
        <v>3165.903101</v>
      </c>
      <c r="E41" s="7">
        <v>4765.304532</v>
      </c>
      <c r="F41" s="7">
        <v>4102.29859</v>
      </c>
      <c r="G41" s="7">
        <v>4090.341289</v>
      </c>
      <c r="H41" s="7">
        <v>4231.38365</v>
      </c>
      <c r="I41" s="7">
        <v>4309.426452</v>
      </c>
      <c r="J41" s="7">
        <v>4379.494941000001</v>
      </c>
      <c r="K41" s="7">
        <v>4583.157179</v>
      </c>
      <c r="L41" s="7">
        <v>4061.5274980000004</v>
      </c>
      <c r="M41" s="7">
        <v>4264.931841999999</v>
      </c>
      <c r="N41" s="7">
        <v>4238.81882</v>
      </c>
      <c r="O41" s="7">
        <v>4303.49471172654</v>
      </c>
      <c r="P41" s="7">
        <v>4577.239071999999</v>
      </c>
      <c r="Q41" s="7">
        <v>5075.671051640445</v>
      </c>
    </row>
    <row r="42" spans="2:17" ht="12.75">
      <c r="B42" t="s">
        <v>10</v>
      </c>
      <c r="C42" t="s">
        <v>11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</row>
    <row r="43" spans="3:17" ht="12.75">
      <c r="C43" t="s">
        <v>0</v>
      </c>
      <c r="D43" s="7">
        <v>5348.328593</v>
      </c>
      <c r="E43" s="7">
        <v>7951.707917</v>
      </c>
      <c r="F43" s="7">
        <v>6725.640250905837</v>
      </c>
      <c r="G43" s="7">
        <v>6908.800983999999</v>
      </c>
      <c r="H43" s="7">
        <v>6983.210676</v>
      </c>
      <c r="I43" s="7">
        <v>7526.43840032</v>
      </c>
      <c r="J43" s="7">
        <v>8128.546742</v>
      </c>
      <c r="K43" s="7">
        <v>8236.873188000001</v>
      </c>
      <c r="L43" s="7">
        <v>7723.161763000002</v>
      </c>
      <c r="M43" s="7">
        <v>8047.984819</v>
      </c>
      <c r="N43" s="7">
        <v>7761.380355000002</v>
      </c>
      <c r="O43" s="7">
        <v>7894.15860172654</v>
      </c>
      <c r="P43" s="7">
        <v>7448.980993999998</v>
      </c>
      <c r="Q43" s="7">
        <v>8477.584526240445</v>
      </c>
    </row>
    <row r="47" spans="3:17" ht="12.75">
      <c r="C47" s="4" t="s">
        <v>14</v>
      </c>
      <c r="D47" s="5">
        <v>1995</v>
      </c>
      <c r="E47" s="6">
        <v>1996</v>
      </c>
      <c r="F47" s="6">
        <v>1997</v>
      </c>
      <c r="G47" s="5">
        <v>1998</v>
      </c>
      <c r="H47" s="6">
        <v>1999</v>
      </c>
      <c r="I47" s="6">
        <v>2000</v>
      </c>
      <c r="J47" s="6">
        <v>2001</v>
      </c>
      <c r="K47" s="5">
        <v>2002</v>
      </c>
      <c r="L47" s="6">
        <v>2003</v>
      </c>
      <c r="M47" s="6">
        <v>2004</v>
      </c>
      <c r="N47" s="5">
        <v>2005</v>
      </c>
      <c r="O47" s="6">
        <v>2006</v>
      </c>
      <c r="P47" s="6">
        <v>2007</v>
      </c>
      <c r="Q47" s="6">
        <v>2008</v>
      </c>
    </row>
    <row r="48" spans="2:17" ht="12.75">
      <c r="B48" t="s">
        <v>2</v>
      </c>
      <c r="C48" t="s">
        <v>3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</row>
    <row r="49" spans="2:17" ht="12.75">
      <c r="B49" t="s">
        <v>4</v>
      </c>
      <c r="C49" t="s">
        <v>5</v>
      </c>
      <c r="D49" s="7">
        <v>1557.3410740000002</v>
      </c>
      <c r="E49" s="7">
        <v>1907.0540039999998</v>
      </c>
      <c r="F49" s="7">
        <v>2089.866714</v>
      </c>
      <c r="G49" s="7">
        <v>1927.231877</v>
      </c>
      <c r="H49" s="7">
        <v>1450.518997</v>
      </c>
      <c r="I49" s="7">
        <v>1980.9551099199998</v>
      </c>
      <c r="J49" s="7">
        <v>1904.4072970000002</v>
      </c>
      <c r="K49" s="7">
        <v>2056.759935</v>
      </c>
      <c r="L49" s="7">
        <v>1951.489168</v>
      </c>
      <c r="M49" s="7">
        <v>2425.8485</v>
      </c>
      <c r="N49" s="7">
        <v>2029.2638110000003</v>
      </c>
      <c r="O49" s="7">
        <v>2096.532472</v>
      </c>
      <c r="P49" s="7">
        <v>2044.5588169999999</v>
      </c>
      <c r="Q49" s="7">
        <v>1974.9455553649198</v>
      </c>
    </row>
    <row r="50" spans="2:17" ht="12.75">
      <c r="B50" t="s">
        <v>6</v>
      </c>
      <c r="C50" t="s">
        <v>7</v>
      </c>
      <c r="D50" s="7">
        <v>12389.690326000002</v>
      </c>
      <c r="E50" s="7">
        <v>14764.686642</v>
      </c>
      <c r="F50" s="7">
        <v>15903.063725</v>
      </c>
      <c r="G50" s="7">
        <v>17013.360535999997</v>
      </c>
      <c r="H50" s="7">
        <v>15862.830586000002</v>
      </c>
      <c r="I50" s="7">
        <v>15949.607031020001</v>
      </c>
      <c r="J50" s="7">
        <v>16663.92049</v>
      </c>
      <c r="K50" s="7">
        <v>17844.052572</v>
      </c>
      <c r="L50" s="7">
        <v>18009.764007</v>
      </c>
      <c r="M50" s="7">
        <v>19096.549560999996</v>
      </c>
      <c r="N50" s="7">
        <v>19200.121377</v>
      </c>
      <c r="O50" s="7">
        <v>16155.285784000002</v>
      </c>
      <c r="P50" s="7">
        <v>18774.913857</v>
      </c>
      <c r="Q50" s="7">
        <v>17653.128250108166</v>
      </c>
    </row>
    <row r="51" spans="2:17" ht="12.75">
      <c r="B51" t="s">
        <v>8</v>
      </c>
      <c r="C51" t="s">
        <v>9</v>
      </c>
      <c r="D51" s="7">
        <v>25328.972125</v>
      </c>
      <c r="E51" s="7">
        <v>29500.379220999996</v>
      </c>
      <c r="F51" s="7">
        <v>32012.986806999997</v>
      </c>
      <c r="G51" s="7">
        <v>32846.904844000004</v>
      </c>
      <c r="H51" s="7">
        <v>35246.24857300001</v>
      </c>
      <c r="I51" s="7">
        <v>36343.09586952999</v>
      </c>
      <c r="J51" s="7">
        <v>34598.41501500002</v>
      </c>
      <c r="K51" s="7">
        <v>33202.418879</v>
      </c>
      <c r="L51" s="7">
        <v>35006.937944000005</v>
      </c>
      <c r="M51" s="7">
        <v>37346.94850199998</v>
      </c>
      <c r="N51" s="7">
        <v>35677.452746999996</v>
      </c>
      <c r="O51" s="7">
        <v>35217.051009</v>
      </c>
      <c r="P51" s="7">
        <v>38622.54762899999</v>
      </c>
      <c r="Q51" s="7">
        <v>30946.593330319676</v>
      </c>
    </row>
    <row r="52" spans="2:17" ht="12.75">
      <c r="B52" t="s">
        <v>10</v>
      </c>
      <c r="C52" t="s">
        <v>11</v>
      </c>
      <c r="D52" s="7">
        <v>14.028</v>
      </c>
      <c r="E52" s="7">
        <v>14.371</v>
      </c>
      <c r="F52" s="7">
        <v>13.821</v>
      </c>
      <c r="G52" s="7">
        <v>13.798</v>
      </c>
      <c r="H52" s="7">
        <v>13.616</v>
      </c>
      <c r="I52" s="7">
        <v>14.62</v>
      </c>
      <c r="J52" s="7">
        <v>14.075</v>
      </c>
      <c r="K52" s="7">
        <v>16.71</v>
      </c>
      <c r="L52" s="7">
        <v>16.731</v>
      </c>
      <c r="M52" s="7">
        <v>15.446</v>
      </c>
      <c r="N52" s="7">
        <v>15.574</v>
      </c>
      <c r="O52" s="7">
        <v>24.484</v>
      </c>
      <c r="P52" s="7">
        <v>0</v>
      </c>
      <c r="Q52" s="7">
        <v>0</v>
      </c>
    </row>
    <row r="53" spans="3:17" ht="12.75">
      <c r="C53" t="s">
        <v>0</v>
      </c>
      <c r="D53" s="7">
        <v>39290.03152500002</v>
      </c>
      <c r="E53" s="7">
        <v>46186.49086700001</v>
      </c>
      <c r="F53" s="7">
        <v>50019.738245999986</v>
      </c>
      <c r="G53" s="7">
        <v>51801.29525699999</v>
      </c>
      <c r="H53" s="7">
        <v>52573.214156</v>
      </c>
      <c r="I53" s="7">
        <v>54288.278010469985</v>
      </c>
      <c r="J53" s="7">
        <v>53180.817802</v>
      </c>
      <c r="K53" s="7">
        <v>53119.941386000006</v>
      </c>
      <c r="L53" s="7">
        <v>54984.922119</v>
      </c>
      <c r="M53" s="7">
        <v>58884.792563</v>
      </c>
      <c r="N53" s="7">
        <v>56922.411934999975</v>
      </c>
      <c r="O53" s="7">
        <v>53493.353265000005</v>
      </c>
      <c r="P53" s="7">
        <v>59442.02030300001</v>
      </c>
      <c r="Q53" s="7">
        <v>50574.66713579277</v>
      </c>
    </row>
    <row r="57" spans="3:17" ht="12.75">
      <c r="C57" s="4" t="s">
        <v>15</v>
      </c>
      <c r="D57" s="5">
        <v>1995</v>
      </c>
      <c r="E57" s="6">
        <v>1996</v>
      </c>
      <c r="F57" s="6">
        <v>1997</v>
      </c>
      <c r="G57" s="5">
        <v>1998</v>
      </c>
      <c r="H57" s="6">
        <v>1999</v>
      </c>
      <c r="I57" s="6">
        <v>2000</v>
      </c>
      <c r="J57" s="6">
        <v>2001</v>
      </c>
      <c r="K57" s="5">
        <v>2002</v>
      </c>
      <c r="L57" s="6">
        <v>2003</v>
      </c>
      <c r="M57" s="6">
        <v>2004</v>
      </c>
      <c r="N57" s="5">
        <v>2005</v>
      </c>
      <c r="O57" s="6">
        <v>2006</v>
      </c>
      <c r="P57" s="6">
        <v>2007</v>
      </c>
      <c r="Q57" s="6">
        <v>2008</v>
      </c>
    </row>
    <row r="58" spans="2:17" ht="12.75">
      <c r="B58" t="s">
        <v>2</v>
      </c>
      <c r="C58" t="s">
        <v>3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</row>
    <row r="59" spans="2:17" ht="12.75">
      <c r="B59" t="s">
        <v>4</v>
      </c>
      <c r="C59" t="s">
        <v>5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</row>
    <row r="60" spans="2:17" ht="12.75">
      <c r="B60" t="s">
        <v>6</v>
      </c>
      <c r="C60" t="s">
        <v>7</v>
      </c>
      <c r="D60" s="7">
        <v>9932.165657195486</v>
      </c>
      <c r="E60" s="7">
        <v>12900.898126573311</v>
      </c>
      <c r="F60" s="7">
        <v>13920.482980097233</v>
      </c>
      <c r="G60" s="7">
        <v>13607.243225992486</v>
      </c>
      <c r="H60" s="7">
        <v>12131.487521654759</v>
      </c>
      <c r="I60" s="7">
        <v>12210.108306885928</v>
      </c>
      <c r="J60" s="7">
        <v>11616.336016251647</v>
      </c>
      <c r="K60" s="7">
        <v>11603.063697495512</v>
      </c>
      <c r="L60" s="7">
        <v>11180.620224000002</v>
      </c>
      <c r="M60" s="7">
        <v>11424.11325</v>
      </c>
      <c r="N60" s="7">
        <v>12877.666911</v>
      </c>
      <c r="O60" s="7">
        <v>11720.430006000002</v>
      </c>
      <c r="P60" s="7">
        <v>12529.538503000002</v>
      </c>
      <c r="Q60" s="7">
        <v>10809.392101797788</v>
      </c>
    </row>
    <row r="61" spans="2:17" ht="12.75">
      <c r="B61" t="s">
        <v>8</v>
      </c>
      <c r="C61" t="s">
        <v>9</v>
      </c>
      <c r="D61" s="7">
        <v>15607.921804</v>
      </c>
      <c r="E61" s="7">
        <v>20955.453688999998</v>
      </c>
      <c r="F61" s="7">
        <v>21882.404278</v>
      </c>
      <c r="G61" s="7">
        <v>22063.261645000002</v>
      </c>
      <c r="H61" s="7">
        <v>22910.945214000003</v>
      </c>
      <c r="I61" s="7">
        <v>24797.236453</v>
      </c>
      <c r="J61" s="7">
        <v>23361.052876</v>
      </c>
      <c r="K61" s="7">
        <v>24519.772532000006</v>
      </c>
      <c r="L61" s="7">
        <v>24172.836744</v>
      </c>
      <c r="M61" s="7">
        <v>25625.574312000008</v>
      </c>
      <c r="N61" s="7">
        <v>25089.915758000003</v>
      </c>
      <c r="O61" s="7">
        <v>23219.734505000004</v>
      </c>
      <c r="P61" s="7">
        <v>25890.260094</v>
      </c>
      <c r="Q61" s="7">
        <v>22290.703034927643</v>
      </c>
    </row>
    <row r="62" spans="2:17" ht="12.75">
      <c r="B62" t="s">
        <v>10</v>
      </c>
      <c r="C62" t="s">
        <v>11</v>
      </c>
      <c r="D62" s="7">
        <v>18082.519919</v>
      </c>
      <c r="E62" s="7">
        <v>20479.705958000002</v>
      </c>
      <c r="F62" s="7">
        <v>20238.186455999996</v>
      </c>
      <c r="G62" s="7">
        <v>19418.461806</v>
      </c>
      <c r="H62" s="7">
        <v>19446.774963999997</v>
      </c>
      <c r="I62" s="7">
        <v>20248.721453800004</v>
      </c>
      <c r="J62" s="7">
        <v>17785.973972999996</v>
      </c>
      <c r="K62" s="7">
        <v>18643.096286999997</v>
      </c>
      <c r="L62" s="7">
        <v>18143.810948999995</v>
      </c>
      <c r="M62" s="7">
        <v>20640.845557</v>
      </c>
      <c r="N62" s="7">
        <v>20428.921931</v>
      </c>
      <c r="O62" s="7">
        <v>16717.302552</v>
      </c>
      <c r="P62" s="7">
        <v>17508.207913000002</v>
      </c>
      <c r="Q62" s="7">
        <v>16480.164455000002</v>
      </c>
    </row>
    <row r="63" spans="3:17" ht="12.75">
      <c r="C63" t="s">
        <v>0</v>
      </c>
      <c r="D63" s="7">
        <v>43622.60738019548</v>
      </c>
      <c r="E63" s="7">
        <v>54336.057773573295</v>
      </c>
      <c r="F63" s="7">
        <v>56041.073714097256</v>
      </c>
      <c r="G63" s="7">
        <v>55088.96667699249</v>
      </c>
      <c r="H63" s="7">
        <v>54489.20769965478</v>
      </c>
      <c r="I63" s="7">
        <v>57256.06621368592</v>
      </c>
      <c r="J63" s="7">
        <v>52763.362865251656</v>
      </c>
      <c r="K63" s="7">
        <v>54765.93251649552</v>
      </c>
      <c r="L63" s="7">
        <v>53497.267917</v>
      </c>
      <c r="M63" s="7">
        <v>57690.53311900001</v>
      </c>
      <c r="N63" s="7">
        <v>58396.50459999998</v>
      </c>
      <c r="O63" s="7">
        <v>51657.467063000004</v>
      </c>
      <c r="P63" s="7">
        <v>55928.00651</v>
      </c>
      <c r="Q63" s="7">
        <v>49580.25959172543</v>
      </c>
    </row>
    <row r="67" spans="3:17" ht="12.75">
      <c r="C67" s="4" t="s">
        <v>16</v>
      </c>
      <c r="D67" s="5">
        <v>1995</v>
      </c>
      <c r="E67" s="6">
        <v>1996</v>
      </c>
      <c r="F67" s="6">
        <v>1997</v>
      </c>
      <c r="G67" s="5">
        <v>1998</v>
      </c>
      <c r="H67" s="6">
        <v>1999</v>
      </c>
      <c r="I67" s="6">
        <v>2000</v>
      </c>
      <c r="J67" s="6">
        <v>2001</v>
      </c>
      <c r="K67" s="5">
        <v>2002</v>
      </c>
      <c r="L67" s="6">
        <v>2003</v>
      </c>
      <c r="M67" s="6">
        <v>2004</v>
      </c>
      <c r="N67" s="5">
        <v>2005</v>
      </c>
      <c r="O67" s="6">
        <v>2006</v>
      </c>
      <c r="P67" s="6">
        <v>2007</v>
      </c>
      <c r="Q67" s="6">
        <v>2008</v>
      </c>
    </row>
    <row r="68" spans="2:17" ht="12.75">
      <c r="B68" t="s">
        <v>2</v>
      </c>
      <c r="C68" t="s">
        <v>3</v>
      </c>
      <c r="D68" s="7">
        <v>3380.437395</v>
      </c>
      <c r="E68" s="7">
        <v>4123.111808</v>
      </c>
      <c r="F68" s="7">
        <v>4469.403640000001</v>
      </c>
      <c r="G68" s="7">
        <v>4820.426126</v>
      </c>
      <c r="H68" s="7">
        <v>5183.1600960000005</v>
      </c>
      <c r="I68" s="7">
        <v>5739.313816250001</v>
      </c>
      <c r="J68" s="7">
        <v>5365.384163</v>
      </c>
      <c r="K68" s="7">
        <v>4921.226868000001</v>
      </c>
      <c r="L68" s="7">
        <v>4256.447549999999</v>
      </c>
      <c r="M68" s="7">
        <v>5324.015502</v>
      </c>
      <c r="N68" s="7">
        <v>5169.331015000001</v>
      </c>
      <c r="O68" s="7">
        <v>5599.054255</v>
      </c>
      <c r="P68" s="7">
        <v>5362.800392</v>
      </c>
      <c r="Q68" s="7">
        <v>6008.2820600000005</v>
      </c>
    </row>
    <row r="69" spans="2:17" ht="12.75">
      <c r="B69" t="s">
        <v>4</v>
      </c>
      <c r="C69" t="s">
        <v>5</v>
      </c>
      <c r="D69" s="7">
        <v>499.48745400000007</v>
      </c>
      <c r="E69" s="7">
        <v>855.0960140000001</v>
      </c>
      <c r="F69" s="7">
        <v>932.8134619999998</v>
      </c>
      <c r="G69" s="7">
        <v>873.8375510000001</v>
      </c>
      <c r="H69" s="7">
        <v>867.586996</v>
      </c>
      <c r="I69" s="7">
        <v>931.9877389999999</v>
      </c>
      <c r="J69" s="7">
        <v>847.0567390000001</v>
      </c>
      <c r="K69" s="7">
        <v>930.31666</v>
      </c>
      <c r="L69" s="7">
        <v>902.061265</v>
      </c>
      <c r="M69" s="7">
        <v>1531.188756</v>
      </c>
      <c r="N69" s="7">
        <v>1344.4338899999998</v>
      </c>
      <c r="O69" s="7">
        <v>1544.582093</v>
      </c>
      <c r="P69" s="7">
        <v>1495.703782</v>
      </c>
      <c r="Q69" s="7">
        <v>1527.2601795518435</v>
      </c>
    </row>
    <row r="70" spans="2:17" ht="12.75">
      <c r="B70" t="s">
        <v>6</v>
      </c>
      <c r="C70" t="s">
        <v>7</v>
      </c>
      <c r="D70" s="7">
        <v>29433.99577288378</v>
      </c>
      <c r="E70" s="7">
        <v>38846.60734005024</v>
      </c>
      <c r="F70" s="7">
        <v>41935.69972041554</v>
      </c>
      <c r="G70" s="7">
        <v>43074.542168384054</v>
      </c>
      <c r="H70" s="7">
        <v>37118.28526465334</v>
      </c>
      <c r="I70" s="7">
        <v>43428.689472343234</v>
      </c>
      <c r="J70" s="7">
        <v>44904.41823008534</v>
      </c>
      <c r="K70" s="7">
        <v>46886.28446574776</v>
      </c>
      <c r="L70" s="7">
        <v>45557.52829730875</v>
      </c>
      <c r="M70" s="7">
        <v>47096.00877369936</v>
      </c>
      <c r="N70" s="7">
        <v>48312.801844</v>
      </c>
      <c r="O70" s="7">
        <v>49661.357617</v>
      </c>
      <c r="P70" s="7">
        <v>52350.32266199999</v>
      </c>
      <c r="Q70" s="7">
        <v>48098.1118558926</v>
      </c>
    </row>
    <row r="71" spans="2:17" ht="12.75">
      <c r="B71" t="s">
        <v>8</v>
      </c>
      <c r="C71" t="s">
        <v>9</v>
      </c>
      <c r="D71" s="7">
        <v>34247.93871863074</v>
      </c>
      <c r="E71" s="7">
        <v>38425.33448287131</v>
      </c>
      <c r="F71" s="7">
        <v>43229.68197524741</v>
      </c>
      <c r="G71" s="7">
        <v>42734.264297</v>
      </c>
      <c r="H71" s="7">
        <v>44986.13630236793</v>
      </c>
      <c r="I71" s="7">
        <v>47815.123844964575</v>
      </c>
      <c r="J71" s="7">
        <v>45817.99019206171</v>
      </c>
      <c r="K71" s="7">
        <v>47489.4580930346</v>
      </c>
      <c r="L71" s="7">
        <v>47389.777252999986</v>
      </c>
      <c r="M71" s="7">
        <v>47072.85198299999</v>
      </c>
      <c r="N71" s="7">
        <v>46963.86089600001</v>
      </c>
      <c r="O71" s="7">
        <v>44905.723029999994</v>
      </c>
      <c r="P71" s="7">
        <v>46623.516077000015</v>
      </c>
      <c r="Q71" s="7">
        <v>39679.42467247925</v>
      </c>
    </row>
    <row r="72" spans="2:17" ht="12.75">
      <c r="B72" t="s">
        <v>10</v>
      </c>
      <c r="C72" t="s">
        <v>11</v>
      </c>
      <c r="D72" s="7">
        <v>24657.660315</v>
      </c>
      <c r="E72" s="7">
        <v>29784.270904</v>
      </c>
      <c r="F72" s="7">
        <v>30514.678821</v>
      </c>
      <c r="G72" s="7">
        <v>28745.130058000002</v>
      </c>
      <c r="H72" s="7">
        <v>29291.691548</v>
      </c>
      <c r="I72" s="7">
        <v>39865.38546992</v>
      </c>
      <c r="J72" s="7">
        <v>33619.082021</v>
      </c>
      <c r="K72" s="7">
        <v>35024.513746</v>
      </c>
      <c r="L72" s="7">
        <v>35487.55719299999</v>
      </c>
      <c r="M72" s="7">
        <v>36193.88091300001</v>
      </c>
      <c r="N72" s="7">
        <v>35003.979327</v>
      </c>
      <c r="O72" s="7">
        <v>36814.396343</v>
      </c>
      <c r="P72" s="7">
        <v>39612.998587</v>
      </c>
      <c r="Q72" s="7">
        <v>39524.307511</v>
      </c>
    </row>
    <row r="73" spans="3:17" ht="12.75">
      <c r="C73" t="s">
        <v>0</v>
      </c>
      <c r="D73" s="7">
        <v>92219.51965551455</v>
      </c>
      <c r="E73" s="7">
        <v>112034.42054892151</v>
      </c>
      <c r="F73" s="7">
        <v>121082.2776186629</v>
      </c>
      <c r="G73" s="7">
        <v>120248.20020038403</v>
      </c>
      <c r="H73" s="7">
        <v>117446.86020702127</v>
      </c>
      <c r="I73" s="7">
        <v>137780.5003424778</v>
      </c>
      <c r="J73" s="7">
        <v>130553.9313451471</v>
      </c>
      <c r="K73" s="7">
        <v>135251.79983278236</v>
      </c>
      <c r="L73" s="7">
        <v>133593.3715583088</v>
      </c>
      <c r="M73" s="7">
        <v>137217.94592769933</v>
      </c>
      <c r="N73" s="7">
        <v>136794.40697200003</v>
      </c>
      <c r="O73" s="7">
        <v>138525.11333800002</v>
      </c>
      <c r="P73" s="7">
        <v>145445.34149999998</v>
      </c>
      <c r="Q73" s="7">
        <v>134837.38627892372</v>
      </c>
    </row>
    <row r="77" spans="3:17" ht="12.75">
      <c r="C77" s="12" t="s">
        <v>17</v>
      </c>
      <c r="D77" s="5">
        <v>1995</v>
      </c>
      <c r="E77" s="6">
        <v>1996</v>
      </c>
      <c r="F77" s="6">
        <v>1997</v>
      </c>
      <c r="G77" s="5">
        <v>1998</v>
      </c>
      <c r="H77" s="6">
        <v>1999</v>
      </c>
      <c r="I77" s="6">
        <v>2000</v>
      </c>
      <c r="J77" s="6">
        <v>2001</v>
      </c>
      <c r="K77" s="5">
        <v>2002</v>
      </c>
      <c r="L77" s="6">
        <v>2003</v>
      </c>
      <c r="M77" s="6">
        <v>2004</v>
      </c>
      <c r="N77" s="5">
        <v>2005</v>
      </c>
      <c r="O77" s="6">
        <v>2006</v>
      </c>
      <c r="P77" s="6">
        <v>2007</v>
      </c>
      <c r="Q77" s="6">
        <v>2008</v>
      </c>
    </row>
    <row r="78" spans="3:17" ht="12.75">
      <c r="C78" t="s">
        <v>1</v>
      </c>
      <c r="D78" s="7">
        <v>19041.33047093889</v>
      </c>
      <c r="E78" s="7">
        <v>25506.890484843243</v>
      </c>
      <c r="F78" s="7">
        <v>26737.986054779925</v>
      </c>
      <c r="G78" s="7">
        <v>26306.68178182626</v>
      </c>
      <c r="H78" s="7">
        <v>27599.32595472434</v>
      </c>
      <c r="I78" s="7">
        <v>28813.385946946237</v>
      </c>
      <c r="J78" s="7">
        <v>27935.344122507053</v>
      </c>
      <c r="K78" s="7">
        <v>27873.20899386467</v>
      </c>
      <c r="L78" s="7">
        <v>29272.185926000002</v>
      </c>
      <c r="M78" s="7">
        <v>31209.014245000002</v>
      </c>
      <c r="N78" s="7">
        <v>32510.667674</v>
      </c>
      <c r="O78" s="7">
        <v>31919.196108000004</v>
      </c>
      <c r="P78" s="7">
        <v>32534.93280800001</v>
      </c>
      <c r="Q78" s="7">
        <v>29146.842012686022</v>
      </c>
    </row>
    <row r="79" spans="3:17" ht="12.75">
      <c r="C79" t="s">
        <v>12</v>
      </c>
      <c r="D79" s="7">
        <v>9189.703441749814</v>
      </c>
      <c r="E79" s="7">
        <v>10805.326751354387</v>
      </c>
      <c r="F79" s="7">
        <v>11010.624570000002</v>
      </c>
      <c r="G79" s="7">
        <v>12553.445863</v>
      </c>
      <c r="H79" s="7">
        <v>12797.611922000002</v>
      </c>
      <c r="I79" s="7">
        <v>12259.265419949998</v>
      </c>
      <c r="J79" s="7">
        <v>11461.397808263913</v>
      </c>
      <c r="K79" s="7">
        <v>11599.187397999998</v>
      </c>
      <c r="L79" s="7">
        <v>11151.099163975281</v>
      </c>
      <c r="M79" s="7">
        <v>11588.83109</v>
      </c>
      <c r="N79" s="7">
        <v>12261.45753550182</v>
      </c>
      <c r="O79" s="7">
        <v>12202.042689587204</v>
      </c>
      <c r="P79" s="7">
        <v>12085.239594120485</v>
      </c>
      <c r="Q79" s="7">
        <v>13201.195925970549</v>
      </c>
    </row>
    <row r="80" spans="3:17" ht="12.75">
      <c r="C80" t="s">
        <v>13</v>
      </c>
      <c r="D80" s="7">
        <v>5348.328593</v>
      </c>
      <c r="E80" s="7">
        <v>7951.707917</v>
      </c>
      <c r="F80" s="7">
        <v>6725.640250905837</v>
      </c>
      <c r="G80" s="7">
        <v>6908.800983999999</v>
      </c>
      <c r="H80" s="7">
        <v>6983.210676</v>
      </c>
      <c r="I80" s="7">
        <v>7526.43840032</v>
      </c>
      <c r="J80" s="7">
        <v>8128.546742</v>
      </c>
      <c r="K80" s="7">
        <v>8236.873188000001</v>
      </c>
      <c r="L80" s="7">
        <v>7723.161763000002</v>
      </c>
      <c r="M80" s="7">
        <v>8047.984819</v>
      </c>
      <c r="N80" s="7">
        <v>7761.380355000002</v>
      </c>
      <c r="O80" s="7">
        <v>7894.15860172654</v>
      </c>
      <c r="P80" s="7">
        <v>7448.980993999998</v>
      </c>
      <c r="Q80" s="7">
        <v>8477.584526240445</v>
      </c>
    </row>
    <row r="81" spans="3:17" ht="12.75">
      <c r="C81" t="s">
        <v>14</v>
      </c>
      <c r="D81" s="7">
        <v>39290.03152500002</v>
      </c>
      <c r="E81" s="7">
        <v>46186.49086700001</v>
      </c>
      <c r="F81" s="7">
        <v>50019.738245999986</v>
      </c>
      <c r="G81" s="7">
        <v>51801.29525699999</v>
      </c>
      <c r="H81" s="7">
        <v>52573.214156</v>
      </c>
      <c r="I81" s="7">
        <v>54288.278010469985</v>
      </c>
      <c r="J81" s="7">
        <v>53180.817802</v>
      </c>
      <c r="K81" s="7">
        <v>53119.941386000006</v>
      </c>
      <c r="L81" s="7">
        <v>54984.922119</v>
      </c>
      <c r="M81" s="7">
        <v>58884.792563</v>
      </c>
      <c r="N81" s="7">
        <v>56922.411934999975</v>
      </c>
      <c r="O81" s="7">
        <v>53493.353265000005</v>
      </c>
      <c r="P81" s="7">
        <v>59442.02030300001</v>
      </c>
      <c r="Q81" s="7">
        <v>50574.66713579277</v>
      </c>
    </row>
    <row r="82" spans="3:17" ht="12.75">
      <c r="C82" t="s">
        <v>15</v>
      </c>
      <c r="D82" s="7">
        <v>43622.60738019548</v>
      </c>
      <c r="E82" s="7">
        <v>54336.057773573295</v>
      </c>
      <c r="F82" s="7">
        <v>56041.073714097256</v>
      </c>
      <c r="G82" s="7">
        <v>55088.96667699249</v>
      </c>
      <c r="H82" s="7">
        <v>54489.20769965478</v>
      </c>
      <c r="I82" s="7">
        <v>57256.06621368592</v>
      </c>
      <c r="J82" s="7">
        <v>52763.362865251656</v>
      </c>
      <c r="K82" s="7">
        <v>54765.93251649552</v>
      </c>
      <c r="L82" s="7">
        <v>53497.267917</v>
      </c>
      <c r="M82" s="7">
        <v>57690.53311900001</v>
      </c>
      <c r="N82" s="7">
        <v>58396.50459999998</v>
      </c>
      <c r="O82" s="7">
        <v>51657.467063000004</v>
      </c>
      <c r="P82" s="7">
        <v>55928.00651</v>
      </c>
      <c r="Q82" s="7">
        <v>49580.25959172543</v>
      </c>
    </row>
    <row r="83" spans="3:17" ht="12.75">
      <c r="C83" t="s">
        <v>16</v>
      </c>
      <c r="D83" s="7">
        <v>92219.51965551455</v>
      </c>
      <c r="E83" s="7">
        <v>112034.42054892151</v>
      </c>
      <c r="F83" s="7">
        <v>121082.2776186629</v>
      </c>
      <c r="G83" s="7">
        <v>120248.20020038403</v>
      </c>
      <c r="H83" s="7">
        <v>117446.86020702127</v>
      </c>
      <c r="I83" s="7">
        <v>137780.5003424778</v>
      </c>
      <c r="J83" s="7">
        <v>130553.9313451471</v>
      </c>
      <c r="K83" s="7">
        <v>135251.79983278236</v>
      </c>
      <c r="L83" s="7">
        <v>133593.3715583088</v>
      </c>
      <c r="M83" s="7">
        <v>137217.94592769933</v>
      </c>
      <c r="N83" s="7">
        <v>136794.40697200003</v>
      </c>
      <c r="O83" s="7">
        <v>138525.11333800002</v>
      </c>
      <c r="P83" s="7">
        <v>145445.34149999998</v>
      </c>
      <c r="Q83" s="7">
        <v>134837.38627892372</v>
      </c>
    </row>
    <row r="84" spans="4:16" ht="12.75"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4:16" ht="12.75"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4:16" ht="12.75"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9" spans="4:17" ht="12.75">
      <c r="D89" s="5">
        <v>1995</v>
      </c>
      <c r="E89" s="6">
        <v>1996</v>
      </c>
      <c r="F89" s="6">
        <v>1997</v>
      </c>
      <c r="G89" s="5">
        <v>1998</v>
      </c>
      <c r="H89" s="6">
        <v>1999</v>
      </c>
      <c r="I89" s="6">
        <v>2000</v>
      </c>
      <c r="J89" s="6">
        <v>2001</v>
      </c>
      <c r="K89" s="5">
        <v>2002</v>
      </c>
      <c r="L89" s="6">
        <v>2003</v>
      </c>
      <c r="M89" s="6">
        <v>2004</v>
      </c>
      <c r="N89" s="5">
        <v>2005</v>
      </c>
      <c r="O89" s="6">
        <v>2006</v>
      </c>
      <c r="P89" s="6">
        <v>2007</v>
      </c>
      <c r="Q89" s="6">
        <v>2008</v>
      </c>
    </row>
    <row r="90" spans="3:17" ht="12.75">
      <c r="C90" t="s">
        <v>1</v>
      </c>
      <c r="D90" s="10">
        <v>0.09123277130868668</v>
      </c>
      <c r="E90" s="10">
        <v>0.099317816605715</v>
      </c>
      <c r="F90" s="10">
        <v>0.09843990818128297</v>
      </c>
      <c r="G90" s="10">
        <v>0.09639417132770922</v>
      </c>
      <c r="H90" s="10">
        <v>0.10150937420500467</v>
      </c>
      <c r="I90" s="10">
        <v>0.09671390118881257</v>
      </c>
      <c r="J90" s="10">
        <v>0.0983557835555685</v>
      </c>
      <c r="K90" s="10">
        <v>0.09583462929387951</v>
      </c>
      <c r="L90" s="10">
        <v>0.10086135811205031</v>
      </c>
      <c r="M90" s="10">
        <v>0.10244585827727405</v>
      </c>
      <c r="N90" s="10">
        <v>0.10671592339590583</v>
      </c>
      <c r="O90" s="10">
        <v>0.10794768988661874</v>
      </c>
      <c r="P90" s="10">
        <v>0.10398389710082467</v>
      </c>
      <c r="Q90" s="10">
        <v>0.10143744708980423</v>
      </c>
    </row>
    <row r="91" spans="3:17" ht="12.75">
      <c r="C91" t="s">
        <v>12</v>
      </c>
      <c r="D91" s="10">
        <v>0.04403064763648691</v>
      </c>
      <c r="E91" s="10">
        <v>0.04207339429686804</v>
      </c>
      <c r="F91" s="10">
        <v>0.04053726669872405</v>
      </c>
      <c r="G91" s="10">
        <v>0.04599892230068777</v>
      </c>
      <c r="H91" s="10">
        <v>0.047069177691216636</v>
      </c>
      <c r="I91" s="10">
        <v>0.04114897800125188</v>
      </c>
      <c r="J91" s="10">
        <v>0.04035370952046478</v>
      </c>
      <c r="K91" s="10">
        <v>0.03988072649411304</v>
      </c>
      <c r="L91" s="10">
        <v>0.03842265176109402</v>
      </c>
      <c r="M91" s="10">
        <v>0.03804118060651702</v>
      </c>
      <c r="N91" s="10">
        <v>0.04024810490518518</v>
      </c>
      <c r="O91" s="10">
        <v>0.04126614955408333</v>
      </c>
      <c r="P91" s="10">
        <v>0.03862526220078236</v>
      </c>
      <c r="Q91" s="10">
        <v>0.04594307721844932</v>
      </c>
    </row>
    <row r="92" spans="3:17" ht="12.75">
      <c r="C92" t="s">
        <v>13</v>
      </c>
      <c r="D92" s="10">
        <v>0.025625459321426267</v>
      </c>
      <c r="E92" s="10">
        <v>0.03096207548592027</v>
      </c>
      <c r="F92" s="10">
        <v>0.024761453888227817</v>
      </c>
      <c r="G92" s="10">
        <v>0.02531555105444048</v>
      </c>
      <c r="H92" s="10">
        <v>0.025684009342305244</v>
      </c>
      <c r="I92" s="10">
        <v>0.025262953166716604</v>
      </c>
      <c r="J92" s="10">
        <v>0.028619285320825447</v>
      </c>
      <c r="K92" s="10">
        <v>0.02832030171647728</v>
      </c>
      <c r="L92" s="10">
        <v>0.026611220163211154</v>
      </c>
      <c r="M92" s="10">
        <v>0.026418095288511637</v>
      </c>
      <c r="N92" s="10">
        <v>0.02547664907150035</v>
      </c>
      <c r="O92" s="10">
        <v>0.02669729468660966</v>
      </c>
      <c r="P92" s="10">
        <v>0.0238074588245541</v>
      </c>
      <c r="Q92" s="10">
        <v>0.029503866369316154</v>
      </c>
    </row>
    <row r="93" spans="3:17" ht="12.75">
      <c r="C93" t="s">
        <v>14</v>
      </c>
      <c r="D93" s="10">
        <v>0.18825042012175477</v>
      </c>
      <c r="E93" s="10">
        <v>0.17983930390558653</v>
      </c>
      <c r="F93" s="10">
        <v>0.18415517272318266</v>
      </c>
      <c r="G93" s="10">
        <v>0.18981272406047484</v>
      </c>
      <c r="H93" s="10">
        <v>0.19336247840530116</v>
      </c>
      <c r="I93" s="10">
        <v>0.18222194242922163</v>
      </c>
      <c r="J93" s="10">
        <v>0.18724097265826745</v>
      </c>
      <c r="K93" s="10">
        <v>0.1826388160746209</v>
      </c>
      <c r="L93" s="10">
        <v>0.18945814072879824</v>
      </c>
      <c r="M93" s="10">
        <v>0.19329361274402465</v>
      </c>
      <c r="N93" s="10">
        <v>0.18684721619616812</v>
      </c>
      <c r="O93" s="10">
        <v>0.18090944050430793</v>
      </c>
      <c r="P93" s="10">
        <v>0.1899808110601795</v>
      </c>
      <c r="Q93" s="10">
        <v>0.1760110107104763</v>
      </c>
    </row>
    <row r="94" spans="3:17" ht="12.75">
      <c r="C94" t="s">
        <v>15</v>
      </c>
      <c r="D94" s="10">
        <v>0.2090091009701259</v>
      </c>
      <c r="E94" s="10">
        <v>0.21157179563851697</v>
      </c>
      <c r="F94" s="10">
        <v>0.20632362285977154</v>
      </c>
      <c r="G94" s="10">
        <v>0.20185956313946904</v>
      </c>
      <c r="H94" s="10">
        <v>0.20040943694031324</v>
      </c>
      <c r="I94" s="10">
        <v>0.1921835059734593</v>
      </c>
      <c r="J94" s="10">
        <v>0.18577118201516804</v>
      </c>
      <c r="K94" s="10">
        <v>0.18829811959603363</v>
      </c>
      <c r="L94" s="10">
        <v>0.18433222278081388</v>
      </c>
      <c r="M94" s="10">
        <v>0.1893733692917368</v>
      </c>
      <c r="N94" s="10">
        <v>0.1916859098057249</v>
      </c>
      <c r="O94" s="10">
        <v>0.1747006477223698</v>
      </c>
      <c r="P94" s="10">
        <v>0.17874977976165032</v>
      </c>
      <c r="Q94" s="10">
        <v>0.17255025284884828</v>
      </c>
    </row>
    <row r="95" spans="3:17" ht="12.75">
      <c r="C95" t="s">
        <v>16</v>
      </c>
      <c r="D95" s="10">
        <v>0.44185160064151996</v>
      </c>
      <c r="E95" s="10">
        <v>0.4362356140673929</v>
      </c>
      <c r="F95" s="10">
        <v>0.44578257564881113</v>
      </c>
      <c r="G95" s="10">
        <v>0.4406190681172185</v>
      </c>
      <c r="H95" s="10">
        <v>0.4319655234158587</v>
      </c>
      <c r="I95" s="10">
        <v>0.46246871924053845</v>
      </c>
      <c r="J95" s="10">
        <v>0.45965906692970593</v>
      </c>
      <c r="K95" s="10">
        <v>0.46502740682487576</v>
      </c>
      <c r="L95" s="10">
        <v>0.4603144064540327</v>
      </c>
      <c r="M95" s="10">
        <v>0.4504278837919361</v>
      </c>
      <c r="N95" s="10">
        <v>0.4490261966255157</v>
      </c>
      <c r="O95" s="10">
        <v>0.46847877764601054</v>
      </c>
      <c r="P95" s="10">
        <v>0.4648533781699242</v>
      </c>
      <c r="Q95" s="10">
        <v>0.469263882188085</v>
      </c>
    </row>
    <row r="97" spans="4:17" ht="12.75">
      <c r="D97" s="5">
        <v>1995</v>
      </c>
      <c r="E97" s="6">
        <v>1996</v>
      </c>
      <c r="F97" s="6">
        <v>1997</v>
      </c>
      <c r="G97" s="5">
        <v>1998</v>
      </c>
      <c r="H97" s="6">
        <v>1999</v>
      </c>
      <c r="I97" s="6">
        <v>2000</v>
      </c>
      <c r="J97" s="6">
        <v>2001</v>
      </c>
      <c r="K97" s="5">
        <v>2002</v>
      </c>
      <c r="L97" s="6">
        <v>2003</v>
      </c>
      <c r="M97" s="6">
        <v>2004</v>
      </c>
      <c r="N97" s="5">
        <v>2005</v>
      </c>
      <c r="O97" s="6">
        <v>2006</v>
      </c>
      <c r="P97" s="6">
        <v>2007</v>
      </c>
      <c r="Q97" s="6">
        <v>2008</v>
      </c>
    </row>
    <row r="98" spans="3:17" ht="12.75">
      <c r="C98" t="s">
        <v>1</v>
      </c>
      <c r="D98" s="7">
        <v>19041.33047093889</v>
      </c>
      <c r="E98" s="7">
        <v>25506.890484843243</v>
      </c>
      <c r="F98" s="7">
        <v>26737.986054779925</v>
      </c>
      <c r="G98" s="7">
        <v>26306.68178182626</v>
      </c>
      <c r="H98" s="7">
        <v>27599.32595472434</v>
      </c>
      <c r="I98" s="7">
        <v>28813.385946946237</v>
      </c>
      <c r="J98" s="7">
        <v>27935.344122507053</v>
      </c>
      <c r="K98" s="7">
        <v>27873.20899386467</v>
      </c>
      <c r="L98" s="7">
        <v>29272.185926000002</v>
      </c>
      <c r="M98" s="7">
        <v>31209.014245000002</v>
      </c>
      <c r="N98" s="7">
        <v>32510.667674</v>
      </c>
      <c r="O98" s="7">
        <v>31919.196108000004</v>
      </c>
      <c r="P98" s="7">
        <v>32534.93280800001</v>
      </c>
      <c r="Q98" s="7">
        <v>29146.842012686022</v>
      </c>
    </row>
    <row r="99" spans="3:17" ht="12.75">
      <c r="C99" t="s">
        <v>17</v>
      </c>
      <c r="D99" s="7">
        <v>208711.52106639865</v>
      </c>
      <c r="E99" s="7">
        <v>256820.8943426925</v>
      </c>
      <c r="F99" s="7">
        <v>271617.34045444586</v>
      </c>
      <c r="G99" s="7">
        <v>272907.3907632028</v>
      </c>
      <c r="H99" s="7">
        <v>271889.4306154005</v>
      </c>
      <c r="I99" s="7">
        <v>297923.9343338498</v>
      </c>
      <c r="J99" s="7">
        <v>284023.4006851697</v>
      </c>
      <c r="K99" s="7">
        <v>290846.94331514253</v>
      </c>
      <c r="L99" s="7">
        <v>290222.008447284</v>
      </c>
      <c r="M99" s="7">
        <v>304639.10176369926</v>
      </c>
      <c r="N99" s="7">
        <v>304646.8290715018</v>
      </c>
      <c r="O99" s="7">
        <v>295691.3310653138</v>
      </c>
      <c r="P99" s="7">
        <v>312884.33800912026</v>
      </c>
      <c r="Q99" s="7">
        <v>287338.0871551494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S99"/>
  <sheetViews>
    <sheetView workbookViewId="0" topLeftCell="C78">
      <selection activeCell="C9" sqref="C9"/>
    </sheetView>
  </sheetViews>
  <sheetFormatPr defaultColWidth="9.140625" defaultRowHeight="12.75"/>
  <cols>
    <col min="1" max="2" width="11.421875" style="0" customWidth="1"/>
    <col min="3" max="3" width="47.28125" style="0" customWidth="1"/>
    <col min="4" max="4" width="11.421875" style="0" customWidth="1"/>
    <col min="5" max="5" width="12.28125" style="0" bestFit="1" customWidth="1"/>
    <col min="6" max="6" width="11.421875" style="0" customWidth="1"/>
    <col min="7" max="7" width="12.28125" style="0" bestFit="1" customWidth="1"/>
    <col min="8" max="8" width="11.421875" style="0" customWidth="1"/>
    <col min="9" max="9" width="12.28125" style="0" bestFit="1" customWidth="1"/>
    <col min="10" max="10" width="11.421875" style="0" customWidth="1"/>
    <col min="11" max="11" width="12.28125" style="0" bestFit="1" customWidth="1"/>
    <col min="12" max="12" width="11.421875" style="0" customWidth="1"/>
    <col min="13" max="13" width="12.28125" style="0" bestFit="1" customWidth="1"/>
    <col min="14" max="14" width="11.421875" style="0" customWidth="1"/>
    <col min="15" max="15" width="12.28125" style="0" bestFit="1" customWidth="1"/>
    <col min="16" max="16" width="11.421875" style="0" customWidth="1"/>
    <col min="17" max="17" width="12.28125" style="0" bestFit="1" customWidth="1"/>
    <col min="18" max="24" width="11.421875" style="0" customWidth="1"/>
    <col min="25" max="25" width="12.28125" style="0" bestFit="1" customWidth="1"/>
    <col min="26" max="26" width="11.421875" style="0" customWidth="1"/>
    <col min="27" max="27" width="12.28125" style="0" bestFit="1" customWidth="1"/>
    <col min="28" max="16384" width="11.421875" style="0" customWidth="1"/>
  </cols>
  <sheetData>
    <row r="1" s="1" customFormat="1" ht="19.5">
      <c r="C1" s="2" t="s">
        <v>20</v>
      </c>
    </row>
    <row r="3" ht="19.5">
      <c r="C3" s="3" t="s">
        <v>31</v>
      </c>
    </row>
    <row r="5" spans="3:17" ht="12.75">
      <c r="C5" s="4" t="s">
        <v>0</v>
      </c>
      <c r="D5" s="5">
        <v>1995</v>
      </c>
      <c r="E5" s="6">
        <v>1996</v>
      </c>
      <c r="F5" s="6">
        <v>1997</v>
      </c>
      <c r="G5" s="5">
        <v>1998</v>
      </c>
      <c r="H5" s="6">
        <v>1999</v>
      </c>
      <c r="I5" s="6">
        <v>2000</v>
      </c>
      <c r="J5" s="6">
        <v>2001</v>
      </c>
      <c r="K5" s="5">
        <v>2002</v>
      </c>
      <c r="L5" s="6">
        <v>2003</v>
      </c>
      <c r="M5" s="6">
        <v>2004</v>
      </c>
      <c r="N5" s="5">
        <v>2005</v>
      </c>
      <c r="O5" s="6">
        <v>2006</v>
      </c>
      <c r="P5" s="6">
        <v>2007</v>
      </c>
      <c r="Q5" s="6">
        <v>2008</v>
      </c>
    </row>
    <row r="6" spans="2:17" ht="12.75">
      <c r="B6" t="s">
        <v>2</v>
      </c>
      <c r="C6" t="s">
        <v>3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5979.113224999999</v>
      </c>
      <c r="L6" s="7">
        <v>5489.726021</v>
      </c>
      <c r="M6" s="7">
        <v>6547.344567300001</v>
      </c>
      <c r="N6" s="7">
        <v>6953.335401199999</v>
      </c>
      <c r="O6" s="8">
        <v>7540.7278676</v>
      </c>
      <c r="P6" s="8">
        <v>7260.2634954000005</v>
      </c>
      <c r="Q6" s="8">
        <v>7825.448291</v>
      </c>
    </row>
    <row r="7" spans="2:17" ht="12.75">
      <c r="B7" t="s">
        <v>4</v>
      </c>
      <c r="C7" t="s">
        <v>5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4893.385454</v>
      </c>
      <c r="L7" s="7">
        <v>4960.452286999998</v>
      </c>
      <c r="M7" s="7">
        <v>6575.562780000001</v>
      </c>
      <c r="N7" s="7">
        <v>5760.491839</v>
      </c>
      <c r="O7" s="8">
        <v>6095.301223999999</v>
      </c>
      <c r="P7" s="8">
        <v>5922.801821</v>
      </c>
      <c r="Q7" s="8">
        <v>5880.960712600001</v>
      </c>
    </row>
    <row r="8" spans="2:17" ht="12.75">
      <c r="B8" t="s">
        <v>6</v>
      </c>
      <c r="C8" t="s">
        <v>7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95409.42309664334</v>
      </c>
      <c r="L8" s="7">
        <v>93699.49971830881</v>
      </c>
      <c r="M8" s="7">
        <v>97615.10166369933</v>
      </c>
      <c r="N8" s="7">
        <v>100873.15678009993</v>
      </c>
      <c r="O8" s="8">
        <v>103874.560442</v>
      </c>
      <c r="P8" s="8">
        <v>103809.75589300001</v>
      </c>
      <c r="Q8" s="8">
        <v>95800.34763300001</v>
      </c>
    </row>
    <row r="9" spans="2:17" ht="12.75">
      <c r="B9" t="s">
        <v>8</v>
      </c>
      <c r="C9" t="s">
        <v>9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155782.39712589924</v>
      </c>
      <c r="L9" s="7">
        <v>158435.25378437518</v>
      </c>
      <c r="M9" s="7">
        <v>164437.664996</v>
      </c>
      <c r="N9" s="7">
        <v>163895.76652580185</v>
      </c>
      <c r="O9" s="8">
        <v>165322.66212497596</v>
      </c>
      <c r="P9" s="8">
        <v>169530.05606532056</v>
      </c>
      <c r="Q9" s="8">
        <v>155215.04627614943</v>
      </c>
    </row>
    <row r="10" spans="2:17" ht="12.75">
      <c r="B10" t="s">
        <v>10</v>
      </c>
      <c r="C10" t="s">
        <v>11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68193.96076000002</v>
      </c>
      <c r="L10" s="7">
        <v>70122.554212</v>
      </c>
      <c r="M10" s="7">
        <v>73839.75335700004</v>
      </c>
      <c r="N10" s="7">
        <v>73447.27498420003</v>
      </c>
      <c r="O10" s="8">
        <v>71758.65650699999</v>
      </c>
      <c r="P10" s="8">
        <v>75492.55438799999</v>
      </c>
      <c r="Q10" s="8">
        <v>72774.80985800001</v>
      </c>
    </row>
    <row r="11" spans="3:17" ht="12.75">
      <c r="C11" t="s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330258.2796615426</v>
      </c>
      <c r="L11" s="7">
        <v>332707.48602268397</v>
      </c>
      <c r="M11" s="7">
        <v>349015.4273639994</v>
      </c>
      <c r="N11" s="7">
        <v>350930.0255303018</v>
      </c>
      <c r="O11" s="7">
        <v>354591.90816557594</v>
      </c>
      <c r="P11" s="7">
        <v>362015.43166272057</v>
      </c>
      <c r="Q11" s="7">
        <v>337496.6127707495</v>
      </c>
    </row>
    <row r="17" spans="3:19" ht="12.75">
      <c r="C17" s="4" t="s">
        <v>1</v>
      </c>
      <c r="D17" s="5">
        <v>1995</v>
      </c>
      <c r="E17" s="6">
        <v>1996</v>
      </c>
      <c r="F17" s="6">
        <v>1997</v>
      </c>
      <c r="G17" s="5">
        <v>1998</v>
      </c>
      <c r="H17" s="6">
        <v>1999</v>
      </c>
      <c r="I17" s="6">
        <v>2000</v>
      </c>
      <c r="J17" s="6">
        <v>2001</v>
      </c>
      <c r="K17" s="5">
        <v>2002</v>
      </c>
      <c r="L17" s="6">
        <v>2003</v>
      </c>
      <c r="M17" s="6">
        <v>2004</v>
      </c>
      <c r="N17" s="5">
        <v>2005</v>
      </c>
      <c r="O17" s="6">
        <v>2006</v>
      </c>
      <c r="P17" s="6">
        <v>2007</v>
      </c>
      <c r="Q17" s="6">
        <v>2008</v>
      </c>
      <c r="S17" s="9"/>
    </row>
    <row r="18" spans="2:17" ht="12.75">
      <c r="B18" t="s">
        <v>2</v>
      </c>
      <c r="C18" t="s">
        <v>3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26.516299999999998</v>
      </c>
      <c r="L18" s="7">
        <v>32.50258</v>
      </c>
      <c r="M18" s="7">
        <v>31.608580000000003</v>
      </c>
      <c r="N18" s="7">
        <v>555.814228</v>
      </c>
      <c r="O18" s="7">
        <v>534.3138730000001</v>
      </c>
      <c r="P18" s="7">
        <v>550.049181</v>
      </c>
      <c r="Q18" s="7">
        <v>506.411822</v>
      </c>
    </row>
    <row r="19" spans="2:17" ht="12.75">
      <c r="B19" t="s">
        <v>4</v>
      </c>
      <c r="C19" t="s">
        <v>5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1405.1319279999998</v>
      </c>
      <c r="L19" s="7">
        <v>1577.2985330000001</v>
      </c>
      <c r="M19" s="7">
        <v>2056.2522630000003</v>
      </c>
      <c r="N19" s="7">
        <v>1814.794136</v>
      </c>
      <c r="O19" s="7">
        <v>1944.7499789999997</v>
      </c>
      <c r="P19" s="7">
        <v>1931.5970430000002</v>
      </c>
      <c r="Q19" s="7">
        <v>1941.2589174073714</v>
      </c>
    </row>
    <row r="20" spans="2:17" ht="12.75">
      <c r="B20" t="s">
        <v>6</v>
      </c>
      <c r="C20" t="s">
        <v>7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959.636352</v>
      </c>
      <c r="L20" s="7">
        <v>756.583023</v>
      </c>
      <c r="M20" s="7">
        <v>930.8765539999999</v>
      </c>
      <c r="N20" s="7">
        <v>1033.361472</v>
      </c>
      <c r="O20" s="7">
        <v>1535.5032390000001</v>
      </c>
      <c r="P20" s="7">
        <v>1076.781379</v>
      </c>
      <c r="Q20" s="7">
        <v>962.2354059939397</v>
      </c>
    </row>
    <row r="21" spans="2:17" ht="12.75">
      <c r="B21" t="s">
        <v>8</v>
      </c>
      <c r="C21" t="s">
        <v>9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27179.057787864665</v>
      </c>
      <c r="L21" s="7">
        <v>28968.31274000001</v>
      </c>
      <c r="M21" s="7">
        <v>30751.051620999995</v>
      </c>
      <c r="N21" s="7">
        <v>31677.824827999993</v>
      </c>
      <c r="O21" s="7">
        <v>32355.448452100005</v>
      </c>
      <c r="P21" s="7">
        <v>31980.283541000004</v>
      </c>
      <c r="Q21" s="7">
        <v>28619.597159823392</v>
      </c>
    </row>
    <row r="22" spans="2:17" ht="12.75">
      <c r="B22" t="s">
        <v>10</v>
      </c>
      <c r="C22" t="s">
        <v>11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</row>
    <row r="23" spans="3:17" ht="12.75">
      <c r="C23" t="s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29570.34236786466</v>
      </c>
      <c r="L23" s="7">
        <v>31334.696875999998</v>
      </c>
      <c r="M23" s="7">
        <v>33769.78901800001</v>
      </c>
      <c r="N23" s="7">
        <v>35081.794664</v>
      </c>
      <c r="O23" s="7">
        <v>36370.0155431</v>
      </c>
      <c r="P23" s="7">
        <v>35538.711144</v>
      </c>
      <c r="Q23" s="7">
        <v>32029.503305224705</v>
      </c>
    </row>
    <row r="27" spans="3:17" ht="12.75">
      <c r="C27" s="4" t="s">
        <v>12</v>
      </c>
      <c r="D27" s="5">
        <v>1995</v>
      </c>
      <c r="E27" s="6">
        <v>1996</v>
      </c>
      <c r="F27" s="6">
        <v>1997</v>
      </c>
      <c r="G27" s="5">
        <v>1998</v>
      </c>
      <c r="H27" s="6">
        <v>1999</v>
      </c>
      <c r="I27" s="6">
        <v>2000</v>
      </c>
      <c r="J27" s="6">
        <v>2001</v>
      </c>
      <c r="K27" s="5">
        <v>2002</v>
      </c>
      <c r="L27" s="6">
        <v>2003</v>
      </c>
      <c r="M27" s="6">
        <v>2004</v>
      </c>
      <c r="N27" s="5">
        <v>2005</v>
      </c>
      <c r="O27" s="6">
        <v>2006</v>
      </c>
      <c r="P27" s="6">
        <v>2007</v>
      </c>
      <c r="Q27" s="6">
        <v>2008</v>
      </c>
    </row>
    <row r="28" spans="2:17" ht="12.75">
      <c r="B28" t="s">
        <v>2</v>
      </c>
      <c r="C28" t="s">
        <v>3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</row>
    <row r="29" spans="2:17" ht="12.75">
      <c r="B29" t="s">
        <v>4</v>
      </c>
      <c r="C29" t="s">
        <v>5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0.20350800000000002</v>
      </c>
      <c r="L29" s="7">
        <v>0.226585</v>
      </c>
      <c r="M29" s="7">
        <v>0.30348200000000003</v>
      </c>
      <c r="N29" s="7">
        <v>0.381</v>
      </c>
      <c r="O29" s="7">
        <v>0.378443</v>
      </c>
      <c r="P29" s="7">
        <v>0.27219</v>
      </c>
      <c r="Q29" s="7">
        <v>0.2762463835252941</v>
      </c>
    </row>
    <row r="30" spans="2:17" ht="12.75">
      <c r="B30" t="s">
        <v>6</v>
      </c>
      <c r="C30" t="s">
        <v>7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1249.013807</v>
      </c>
      <c r="L30" s="7">
        <v>1112.182977</v>
      </c>
      <c r="M30" s="7">
        <v>1334.994585</v>
      </c>
      <c r="N30" s="7">
        <v>1358.095511</v>
      </c>
      <c r="O30" s="7">
        <v>1152.0801079999999</v>
      </c>
      <c r="P30" s="7">
        <v>758.2545819999999</v>
      </c>
      <c r="Q30" s="7">
        <v>749.4687817500001</v>
      </c>
    </row>
    <row r="31" spans="2:17" ht="12.75">
      <c r="B31" t="s">
        <v>8</v>
      </c>
      <c r="C31" t="s">
        <v>9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10871.409254</v>
      </c>
      <c r="L31" s="7">
        <v>10616.770127075282</v>
      </c>
      <c r="M31" s="7">
        <v>10890.779119100001</v>
      </c>
      <c r="N31" s="7">
        <v>11511.648087701818</v>
      </c>
      <c r="O31" s="7">
        <v>11781.006576375894</v>
      </c>
      <c r="P31" s="7">
        <v>11945.536638820478</v>
      </c>
      <c r="Q31" s="7">
        <v>11992.376962661972</v>
      </c>
    </row>
    <row r="32" spans="2:17" ht="12.75">
      <c r="B32" t="s">
        <v>10</v>
      </c>
      <c r="C32" t="s">
        <v>11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</row>
    <row r="33" spans="3:17" ht="12.75">
      <c r="C33" t="s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12120.626568999998</v>
      </c>
      <c r="L33" s="7">
        <v>11729.179689075283</v>
      </c>
      <c r="M33" s="7">
        <v>12226.0771861</v>
      </c>
      <c r="N33" s="7">
        <v>12870.124598701821</v>
      </c>
      <c r="O33" s="7">
        <v>12933.465127375897</v>
      </c>
      <c r="P33" s="7">
        <v>12704.063410820481</v>
      </c>
      <c r="Q33" s="7">
        <v>14822.824123106091</v>
      </c>
    </row>
    <row r="37" spans="3:17" ht="12.75">
      <c r="C37" s="4" t="s">
        <v>13</v>
      </c>
      <c r="D37" s="5">
        <v>1995</v>
      </c>
      <c r="E37" s="6">
        <v>1996</v>
      </c>
      <c r="F37" s="6">
        <v>1997</v>
      </c>
      <c r="G37" s="5">
        <v>1998</v>
      </c>
      <c r="H37" s="6">
        <v>1999</v>
      </c>
      <c r="I37" s="6">
        <v>2000</v>
      </c>
      <c r="J37" s="6">
        <v>2001</v>
      </c>
      <c r="K37" s="5">
        <v>2002</v>
      </c>
      <c r="L37" s="6">
        <v>2003</v>
      </c>
      <c r="M37" s="6">
        <v>2004</v>
      </c>
      <c r="N37" s="5">
        <v>2005</v>
      </c>
      <c r="O37" s="6">
        <v>2006</v>
      </c>
      <c r="P37" s="6">
        <v>2007</v>
      </c>
      <c r="Q37" s="6">
        <v>2008</v>
      </c>
    </row>
    <row r="38" spans="2:17" ht="12.75">
      <c r="B38" t="s">
        <v>2</v>
      </c>
      <c r="C38" t="s">
        <v>3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</row>
    <row r="39" spans="2:17" ht="12.75">
      <c r="B39" t="s">
        <v>4</v>
      </c>
      <c r="C39" t="s">
        <v>5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369.309644</v>
      </c>
      <c r="L39" s="7">
        <v>381.033056</v>
      </c>
      <c r="M39" s="7">
        <v>409.465923</v>
      </c>
      <c r="N39" s="7">
        <v>407.57164900000004</v>
      </c>
      <c r="O39" s="7">
        <v>341.765676</v>
      </c>
      <c r="P39" s="7">
        <v>270.248319</v>
      </c>
      <c r="Q39" s="7">
        <v>262.312831</v>
      </c>
    </row>
    <row r="40" spans="2:17" ht="12.75">
      <c r="B40" t="s">
        <v>6</v>
      </c>
      <c r="C40" t="s">
        <v>7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4120.158718</v>
      </c>
      <c r="L40" s="7">
        <v>4075.3615079999995</v>
      </c>
      <c r="M40" s="7">
        <v>4199.606771</v>
      </c>
      <c r="N40" s="7">
        <v>3960.8106270000003</v>
      </c>
      <c r="O40" s="7">
        <v>4135.7798330000005</v>
      </c>
      <c r="P40" s="7">
        <v>3144.613629</v>
      </c>
      <c r="Q40" s="7">
        <v>3813.8222768</v>
      </c>
    </row>
    <row r="41" spans="2:17" ht="12.75">
      <c r="B41" t="s">
        <v>8</v>
      </c>
      <c r="C41" t="s">
        <v>9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4682.782445</v>
      </c>
      <c r="L41" s="7">
        <v>4156.357423</v>
      </c>
      <c r="M41" s="7">
        <v>4348.720039999999</v>
      </c>
      <c r="N41" s="7">
        <v>4306.909903</v>
      </c>
      <c r="O41" s="7">
        <v>4385.302789</v>
      </c>
      <c r="P41" s="7">
        <v>4680.707982</v>
      </c>
      <c r="Q41" s="7">
        <v>5219.231116566837</v>
      </c>
    </row>
    <row r="42" spans="2:17" ht="12.75">
      <c r="B42" t="s">
        <v>10</v>
      </c>
      <c r="C42" t="s">
        <v>11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</row>
    <row r="43" spans="3:17" ht="12.75">
      <c r="C43" t="s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9172.250807000002</v>
      </c>
      <c r="L43" s="7">
        <v>8612.751987</v>
      </c>
      <c r="M43" s="7">
        <v>8957.792734</v>
      </c>
      <c r="N43" s="7">
        <v>8675.292178999998</v>
      </c>
      <c r="O43" s="7">
        <v>8862.848297999999</v>
      </c>
      <c r="P43" s="7">
        <v>8095.569929999999</v>
      </c>
      <c r="Q43" s="7">
        <v>9295.366224366837</v>
      </c>
    </row>
    <row r="47" spans="3:17" ht="12.75">
      <c r="C47" s="4" t="s">
        <v>14</v>
      </c>
      <c r="D47" s="5">
        <v>1995</v>
      </c>
      <c r="E47" s="6">
        <v>1996</v>
      </c>
      <c r="F47" s="6">
        <v>1997</v>
      </c>
      <c r="G47" s="5">
        <v>1998</v>
      </c>
      <c r="H47" s="6">
        <v>1999</v>
      </c>
      <c r="I47" s="6">
        <v>2000</v>
      </c>
      <c r="J47" s="6">
        <v>2001</v>
      </c>
      <c r="K47" s="5">
        <v>2002</v>
      </c>
      <c r="L47" s="6">
        <v>2003</v>
      </c>
      <c r="M47" s="6">
        <v>2004</v>
      </c>
      <c r="N47" s="5">
        <v>2005</v>
      </c>
      <c r="O47" s="6">
        <v>2006</v>
      </c>
      <c r="P47" s="6">
        <v>2007</v>
      </c>
      <c r="Q47" s="6">
        <v>2008</v>
      </c>
    </row>
    <row r="48" spans="2:17" ht="12.75">
      <c r="B48" t="s">
        <v>2</v>
      </c>
      <c r="C48" t="s">
        <v>3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</row>
    <row r="49" spans="2:17" ht="12.75">
      <c r="B49" t="s">
        <v>4</v>
      </c>
      <c r="C49" t="s">
        <v>5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2168.8365129999997</v>
      </c>
      <c r="L49" s="7">
        <v>2079.2249150000002</v>
      </c>
      <c r="M49" s="7">
        <v>2554.8926359999996</v>
      </c>
      <c r="N49" s="7">
        <v>2169.795645</v>
      </c>
      <c r="O49" s="7">
        <v>2243.464561</v>
      </c>
      <c r="P49" s="7">
        <v>2201.681011</v>
      </c>
      <c r="Q49" s="7">
        <v>2124.5853474344894</v>
      </c>
    </row>
    <row r="50" spans="2:17" ht="12.75">
      <c r="B50" t="s">
        <v>6</v>
      </c>
      <c r="C50" t="s">
        <v>7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22360.413762</v>
      </c>
      <c r="L50" s="7">
        <v>22380.035507999997</v>
      </c>
      <c r="M50" s="7">
        <v>23632.398162999998</v>
      </c>
      <c r="N50" s="7">
        <v>23786.406681400003</v>
      </c>
      <c r="O50" s="7">
        <v>24285.32926</v>
      </c>
      <c r="P50" s="7">
        <v>23578.255671</v>
      </c>
      <c r="Q50" s="7">
        <v>22082.628807147015</v>
      </c>
    </row>
    <row r="51" spans="2:17" ht="12.75">
      <c r="B51" t="s">
        <v>8</v>
      </c>
      <c r="C51" t="s">
        <v>9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35658.50437099999</v>
      </c>
      <c r="L51" s="7">
        <v>37441.69176899999</v>
      </c>
      <c r="M51" s="7">
        <v>39932.437627999985</v>
      </c>
      <c r="N51" s="7">
        <v>38407.327976</v>
      </c>
      <c r="O51" s="7">
        <v>39376.368114000004</v>
      </c>
      <c r="P51" s="7">
        <v>41895.222779</v>
      </c>
      <c r="Q51" s="7">
        <v>34459.10257538069</v>
      </c>
    </row>
    <row r="52" spans="2:17" ht="12.75">
      <c r="B52" t="s">
        <v>10</v>
      </c>
      <c r="C52" t="s">
        <v>11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16.71</v>
      </c>
      <c r="L52" s="7">
        <v>16.731</v>
      </c>
      <c r="M52" s="7">
        <v>15.446</v>
      </c>
      <c r="N52" s="7">
        <v>15.574</v>
      </c>
      <c r="O52" s="7">
        <v>24.484</v>
      </c>
      <c r="P52" s="7">
        <v>0</v>
      </c>
      <c r="Q52" s="7">
        <v>0</v>
      </c>
    </row>
    <row r="53" spans="3:17" ht="12.75">
      <c r="C53" t="s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60204.46464599999</v>
      </c>
      <c r="L53" s="7">
        <v>61917.683192000004</v>
      </c>
      <c r="M53" s="7">
        <v>66135.17442699999</v>
      </c>
      <c r="N53" s="7">
        <v>64379.1043024</v>
      </c>
      <c r="O53" s="7">
        <v>65929.64593500001</v>
      </c>
      <c r="P53" s="7">
        <v>67675.159461</v>
      </c>
      <c r="Q53" s="7">
        <v>58666.31672996218</v>
      </c>
    </row>
    <row r="57" spans="3:17" ht="12.75">
      <c r="C57" s="4" t="s">
        <v>15</v>
      </c>
      <c r="D57" s="5">
        <v>1995</v>
      </c>
      <c r="E57" s="6">
        <v>1996</v>
      </c>
      <c r="F57" s="6">
        <v>1997</v>
      </c>
      <c r="G57" s="5">
        <v>1998</v>
      </c>
      <c r="H57" s="6">
        <v>1999</v>
      </c>
      <c r="I57" s="6">
        <v>2000</v>
      </c>
      <c r="J57" s="6">
        <v>2001</v>
      </c>
      <c r="K57" s="5">
        <v>2002</v>
      </c>
      <c r="L57" s="6">
        <v>2003</v>
      </c>
      <c r="M57" s="6">
        <v>2004</v>
      </c>
      <c r="N57" s="5">
        <v>2005</v>
      </c>
      <c r="O57" s="6">
        <v>2006</v>
      </c>
      <c r="P57" s="6">
        <v>2007</v>
      </c>
      <c r="Q57" s="6">
        <v>2008</v>
      </c>
    </row>
    <row r="58" spans="2:17" ht="12.75">
      <c r="B58" t="s">
        <v>2</v>
      </c>
      <c r="C58" t="s">
        <v>3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</row>
    <row r="59" spans="2:17" ht="12.75">
      <c r="B59" t="s">
        <v>4</v>
      </c>
      <c r="C59" t="s">
        <v>5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</row>
    <row r="60" spans="2:17" ht="12.75">
      <c r="B60" t="s">
        <v>6</v>
      </c>
      <c r="C60" t="s">
        <v>7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12678.11893049551</v>
      </c>
      <c r="L60" s="7">
        <v>12282.551865</v>
      </c>
      <c r="M60" s="7">
        <v>12517.729896000003</v>
      </c>
      <c r="N60" s="7">
        <v>14001.350903</v>
      </c>
      <c r="O60" s="7">
        <v>13321.055778999998</v>
      </c>
      <c r="P60" s="7">
        <v>13784.660698</v>
      </c>
      <c r="Q60" s="7">
        <v>11881.071792146116</v>
      </c>
    </row>
    <row r="61" spans="2:17" ht="12.75">
      <c r="B61" t="s">
        <v>8</v>
      </c>
      <c r="C61" t="s">
        <v>9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26487.799212999995</v>
      </c>
      <c r="L61" s="7">
        <v>26280.160227</v>
      </c>
      <c r="M61" s="7">
        <v>27593.93118799999</v>
      </c>
      <c r="N61" s="7">
        <v>27242.485211000007</v>
      </c>
      <c r="O61" s="7">
        <v>27431.599774</v>
      </c>
      <c r="P61" s="7">
        <v>28551.002451999997</v>
      </c>
      <c r="Q61" s="7">
        <v>27112.335526325038</v>
      </c>
    </row>
    <row r="62" spans="2:17" ht="12.75">
      <c r="B62" t="s">
        <v>10</v>
      </c>
      <c r="C62" t="s">
        <v>11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25958.506201</v>
      </c>
      <c r="L62" s="7">
        <v>27265.710872</v>
      </c>
      <c r="M62" s="7">
        <v>29886.997384</v>
      </c>
      <c r="N62" s="7">
        <v>30352.331932000005</v>
      </c>
      <c r="O62" s="7">
        <v>26889.134165</v>
      </c>
      <c r="P62" s="7">
        <v>27558.726348</v>
      </c>
      <c r="Q62" s="7">
        <v>26286.678936999997</v>
      </c>
    </row>
    <row r="63" spans="3:17" ht="12.75">
      <c r="C63" t="s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65124.42434449551</v>
      </c>
      <c r="L63" s="7">
        <v>65828.42296400001</v>
      </c>
      <c r="M63" s="7">
        <v>69998.658468</v>
      </c>
      <c r="N63" s="7">
        <v>71596.168046</v>
      </c>
      <c r="O63" s="7">
        <v>67641.789718</v>
      </c>
      <c r="P63" s="7">
        <v>69894.38949799999</v>
      </c>
      <c r="Q63" s="7">
        <v>65280.086255471164</v>
      </c>
    </row>
    <row r="67" spans="3:17" ht="12.75">
      <c r="C67" s="4" t="s">
        <v>16</v>
      </c>
      <c r="D67" s="5">
        <v>1995</v>
      </c>
      <c r="E67" s="6">
        <v>1996</v>
      </c>
      <c r="F67" s="6">
        <v>1997</v>
      </c>
      <c r="G67" s="5">
        <v>1998</v>
      </c>
      <c r="H67" s="6">
        <v>1999</v>
      </c>
      <c r="I67" s="6">
        <v>2000</v>
      </c>
      <c r="J67" s="6">
        <v>2001</v>
      </c>
      <c r="K67" s="5">
        <v>2002</v>
      </c>
      <c r="L67" s="6">
        <v>2003</v>
      </c>
      <c r="M67" s="6">
        <v>2004</v>
      </c>
      <c r="N67" s="5">
        <v>2005</v>
      </c>
      <c r="O67" s="6">
        <v>2006</v>
      </c>
      <c r="P67" s="6">
        <v>2007</v>
      </c>
      <c r="Q67" s="6">
        <v>2008</v>
      </c>
    </row>
    <row r="68" spans="2:17" ht="12.75">
      <c r="B68" t="s">
        <v>2</v>
      </c>
      <c r="C68" t="s">
        <v>3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5952.596924999999</v>
      </c>
      <c r="L68" s="7">
        <v>5457.223441</v>
      </c>
      <c r="M68" s="7">
        <v>6515.7359873000005</v>
      </c>
      <c r="N68" s="7">
        <v>6397.521173199999</v>
      </c>
      <c r="O68" s="7">
        <v>7006.4139946</v>
      </c>
      <c r="P68" s="7">
        <v>6710.2143144</v>
      </c>
      <c r="Q68" s="7">
        <v>7319.036469</v>
      </c>
    </row>
    <row r="69" spans="2:17" ht="12.75">
      <c r="B69" t="s">
        <v>4</v>
      </c>
      <c r="C69" t="s">
        <v>5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949.903861</v>
      </c>
      <c r="L69" s="7">
        <v>922.669198</v>
      </c>
      <c r="M69" s="7">
        <v>1554.6484760000003</v>
      </c>
      <c r="N69" s="7">
        <v>1367.949409</v>
      </c>
      <c r="O69" s="7">
        <v>1564.942565</v>
      </c>
      <c r="P69" s="7">
        <v>1519.0032580000002</v>
      </c>
      <c r="Q69" s="7">
        <v>1552.527370374614</v>
      </c>
    </row>
    <row r="70" spans="2:17" ht="12.75">
      <c r="B70" t="s">
        <v>6</v>
      </c>
      <c r="C70" t="s">
        <v>7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54042.08152714777</v>
      </c>
      <c r="L70" s="7">
        <v>53092.78483730877</v>
      </c>
      <c r="M70" s="7">
        <v>54999.49569469935</v>
      </c>
      <c r="N70" s="7">
        <v>56733.131585699986</v>
      </c>
      <c r="O70" s="7">
        <v>59444.81222299999</v>
      </c>
      <c r="P70" s="7">
        <v>61467.373633999996</v>
      </c>
      <c r="Q70" s="7">
        <v>56311.12056916292</v>
      </c>
    </row>
    <row r="71" spans="2:17" ht="12.75">
      <c r="B71" t="s">
        <v>8</v>
      </c>
      <c r="C71" t="s">
        <v>9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50902.84405503458</v>
      </c>
      <c r="L71" s="7">
        <v>50971.96149829999</v>
      </c>
      <c r="M71" s="7">
        <v>50920.74539989999</v>
      </c>
      <c r="N71" s="7">
        <v>50749.57052009999</v>
      </c>
      <c r="O71" s="7">
        <v>49992.9364195</v>
      </c>
      <c r="P71" s="7">
        <v>50477.30267250003</v>
      </c>
      <c r="Q71" s="7">
        <v>43650.99867077036</v>
      </c>
    </row>
    <row r="72" spans="2:17" ht="12.75">
      <c r="B72" t="s">
        <v>10</v>
      </c>
      <c r="C72" t="s">
        <v>11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42218.74455900001</v>
      </c>
      <c r="L72" s="7">
        <v>42840.112340000014</v>
      </c>
      <c r="M72" s="7">
        <v>43937.30997299999</v>
      </c>
      <c r="N72" s="7">
        <v>43079.36905220001</v>
      </c>
      <c r="O72" s="7">
        <v>44845.03834200001</v>
      </c>
      <c r="P72" s="7">
        <v>47933.82804</v>
      </c>
      <c r="Q72" s="7">
        <v>46488.130920999996</v>
      </c>
    </row>
    <row r="73" spans="3:17" ht="12.75">
      <c r="C73" t="s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154066.17092718236</v>
      </c>
      <c r="L73" s="7">
        <v>153284.75131460867</v>
      </c>
      <c r="M73" s="7">
        <v>157927.93553089933</v>
      </c>
      <c r="N73" s="7">
        <v>158327.54174019987</v>
      </c>
      <c r="O73" s="7">
        <v>162854.14354410002</v>
      </c>
      <c r="P73" s="7">
        <v>168107.72191890006</v>
      </c>
      <c r="Q73" s="7">
        <v>155321.81400030787</v>
      </c>
    </row>
    <row r="77" spans="3:17" ht="12.75">
      <c r="C77" s="11" t="s">
        <v>17</v>
      </c>
      <c r="D77" s="5">
        <v>1995</v>
      </c>
      <c r="E77" s="6">
        <v>1996</v>
      </c>
      <c r="F77" s="6">
        <v>1997</v>
      </c>
      <c r="G77" s="5">
        <v>1998</v>
      </c>
      <c r="H77" s="6">
        <v>1999</v>
      </c>
      <c r="I77" s="6">
        <v>2000</v>
      </c>
      <c r="J77" s="6">
        <v>2001</v>
      </c>
      <c r="K77" s="5">
        <v>2002</v>
      </c>
      <c r="L77" s="6">
        <v>2003</v>
      </c>
      <c r="M77" s="6">
        <v>2004</v>
      </c>
      <c r="N77" s="5">
        <v>2005</v>
      </c>
      <c r="O77" s="6">
        <v>2006</v>
      </c>
      <c r="P77" s="6">
        <v>2007</v>
      </c>
      <c r="Q77" s="6">
        <v>2008</v>
      </c>
    </row>
    <row r="78" spans="3:17" ht="12.75">
      <c r="C78" t="s">
        <v>1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29570.34236786466</v>
      </c>
      <c r="L78" s="7">
        <v>31334.696875999998</v>
      </c>
      <c r="M78" s="7">
        <v>33769.78901800001</v>
      </c>
      <c r="N78" s="7">
        <v>35081.794664</v>
      </c>
      <c r="O78" s="7">
        <v>36370.0155431</v>
      </c>
      <c r="P78" s="7">
        <v>35538.711144</v>
      </c>
      <c r="Q78" s="7">
        <v>32029.503305224705</v>
      </c>
    </row>
    <row r="79" spans="3:17" ht="12.75">
      <c r="C79" t="s">
        <v>12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12120.626568999998</v>
      </c>
      <c r="L79" s="7">
        <v>11729.179689075283</v>
      </c>
      <c r="M79" s="7">
        <v>12226.0771861</v>
      </c>
      <c r="N79" s="7">
        <v>12870.124598701821</v>
      </c>
      <c r="O79" s="7">
        <v>12933.465127375897</v>
      </c>
      <c r="P79" s="7">
        <v>12704.063410820481</v>
      </c>
      <c r="Q79" s="7">
        <v>14822.824123106091</v>
      </c>
    </row>
    <row r="80" spans="3:17" ht="12.75">
      <c r="C80" t="s">
        <v>13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9172.250807000002</v>
      </c>
      <c r="L80" s="7">
        <v>8612.751987</v>
      </c>
      <c r="M80" s="7">
        <v>8957.792734</v>
      </c>
      <c r="N80" s="7">
        <v>8675.292178999998</v>
      </c>
      <c r="O80" s="7">
        <v>8862.848297999999</v>
      </c>
      <c r="P80" s="7">
        <v>8095.569929999999</v>
      </c>
      <c r="Q80" s="7">
        <v>9295.366224366837</v>
      </c>
    </row>
    <row r="81" spans="3:17" ht="12.75">
      <c r="C81" t="s">
        <v>14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60204.46464599999</v>
      </c>
      <c r="L81" s="7">
        <v>61917.683192000004</v>
      </c>
      <c r="M81" s="7">
        <v>66135.17442699999</v>
      </c>
      <c r="N81" s="7">
        <v>64379.1043024</v>
      </c>
      <c r="O81" s="7">
        <v>65929.64593500001</v>
      </c>
      <c r="P81" s="7">
        <v>67675.159461</v>
      </c>
      <c r="Q81" s="7">
        <v>58666.31672996218</v>
      </c>
    </row>
    <row r="82" spans="3:17" ht="12.75">
      <c r="C82" t="s">
        <v>15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65124.42434449551</v>
      </c>
      <c r="L82" s="7">
        <v>65828.42296400001</v>
      </c>
      <c r="M82" s="7">
        <v>69998.658468</v>
      </c>
      <c r="N82" s="7">
        <v>71596.168046</v>
      </c>
      <c r="O82" s="7">
        <v>67641.789718</v>
      </c>
      <c r="P82" s="7">
        <v>69894.38949799999</v>
      </c>
      <c r="Q82" s="7">
        <v>65280.086255471164</v>
      </c>
    </row>
    <row r="83" spans="3:17" ht="12.75">
      <c r="C83" t="s">
        <v>16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154066.17092718236</v>
      </c>
      <c r="L83" s="7">
        <v>153284.75131460867</v>
      </c>
      <c r="M83" s="7">
        <v>157927.93553089933</v>
      </c>
      <c r="N83" s="7">
        <v>158327.54174019987</v>
      </c>
      <c r="O83" s="7">
        <v>162854.14354410002</v>
      </c>
      <c r="P83" s="7">
        <v>168107.72191890006</v>
      </c>
      <c r="Q83" s="7">
        <v>155321.81400030787</v>
      </c>
    </row>
    <row r="84" spans="4:16" ht="12.75"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4:16" ht="12.75"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4:16" ht="12.75"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9" spans="4:17" ht="12.75">
      <c r="D89" s="5">
        <v>1995</v>
      </c>
      <c r="E89" s="6">
        <v>1996</v>
      </c>
      <c r="F89" s="6">
        <v>1997</v>
      </c>
      <c r="G89" s="5">
        <v>1998</v>
      </c>
      <c r="H89" s="6">
        <v>1999</v>
      </c>
      <c r="I89" s="6">
        <v>2000</v>
      </c>
      <c r="J89" s="6">
        <v>2001</v>
      </c>
      <c r="K89" s="5">
        <v>2002</v>
      </c>
      <c r="L89" s="6">
        <v>2003</v>
      </c>
      <c r="M89" s="6">
        <v>2004</v>
      </c>
      <c r="N89" s="5">
        <v>2005</v>
      </c>
      <c r="O89" s="6">
        <v>2006</v>
      </c>
      <c r="P89" s="6">
        <v>2007</v>
      </c>
      <c r="Q89" s="6">
        <v>2008</v>
      </c>
    </row>
    <row r="90" spans="3:17" ht="12.75">
      <c r="C90" t="s">
        <v>1</v>
      </c>
      <c r="D90" s="10"/>
      <c r="E90" s="10"/>
      <c r="F90" s="10"/>
      <c r="G90" s="10"/>
      <c r="H90" s="10"/>
      <c r="I90" s="10"/>
      <c r="J90" s="10"/>
      <c r="K90" s="10">
        <v>0.0895370205348648</v>
      </c>
      <c r="L90" s="10">
        <v>0.09418091925308708</v>
      </c>
      <c r="M90" s="10">
        <v>0.09675729601138923</v>
      </c>
      <c r="N90" s="10">
        <v>0.09996806232520787</v>
      </c>
      <c r="O90" s="10">
        <v>0.10256865626532317</v>
      </c>
      <c r="P90" s="10">
        <v>0.09816905036553912</v>
      </c>
      <c r="Q90" s="10">
        <v>0.09490318448612493</v>
      </c>
    </row>
    <row r="91" spans="3:17" ht="12.75">
      <c r="C91" t="s">
        <v>12</v>
      </c>
      <c r="D91" s="10"/>
      <c r="E91" s="10"/>
      <c r="F91" s="10"/>
      <c r="G91" s="10"/>
      <c r="H91" s="10"/>
      <c r="I91" s="10"/>
      <c r="J91" s="10"/>
      <c r="K91" s="10">
        <v>0.036700447242144954</v>
      </c>
      <c r="L91" s="10">
        <v>0.035253729422474095</v>
      </c>
      <c r="M91" s="10">
        <v>0.03503019129681345</v>
      </c>
      <c r="N91" s="10">
        <v>0.03667433295071676</v>
      </c>
      <c r="O91" s="10">
        <v>0.03647422524187056</v>
      </c>
      <c r="P91" s="10">
        <v>0.03509260186084137</v>
      </c>
      <c r="Q91" s="10">
        <v>0.04391991967390427</v>
      </c>
    </row>
    <row r="92" spans="3:17" ht="12.75">
      <c r="C92" t="s">
        <v>13</v>
      </c>
      <c r="D92" s="10"/>
      <c r="E92" s="10"/>
      <c r="F92" s="10"/>
      <c r="G92" s="10"/>
      <c r="H92" s="10"/>
      <c r="I92" s="10"/>
      <c r="J92" s="10"/>
      <c r="K92" s="10">
        <v>0.027772962471675097</v>
      </c>
      <c r="L92" s="10">
        <v>0.025886859625433203</v>
      </c>
      <c r="M92" s="10">
        <v>0.025665893343613234</v>
      </c>
      <c r="N92" s="10">
        <v>0.024720860421933066</v>
      </c>
      <c r="O92" s="10">
        <v>0.02499450239530427</v>
      </c>
      <c r="P92" s="10">
        <v>0.022362499556489654</v>
      </c>
      <c r="Q92" s="10">
        <v>0.02754210226898152</v>
      </c>
    </row>
    <row r="93" spans="3:17" ht="12.75">
      <c r="C93" t="s">
        <v>14</v>
      </c>
      <c r="D93" s="10"/>
      <c r="E93" s="10"/>
      <c r="F93" s="10"/>
      <c r="G93" s="10"/>
      <c r="H93" s="10"/>
      <c r="I93" s="10"/>
      <c r="J93" s="10"/>
      <c r="K93" s="10">
        <v>0.18229509554673123</v>
      </c>
      <c r="L93" s="10">
        <v>0.1861024647572206</v>
      </c>
      <c r="M93" s="10">
        <v>0.18949069078836303</v>
      </c>
      <c r="N93" s="10">
        <v>0.18345282426351134</v>
      </c>
      <c r="O93" s="10">
        <v>0.18593105036174232</v>
      </c>
      <c r="P93" s="10">
        <v>0.18693998526574143</v>
      </c>
      <c r="Q93" s="10">
        <v>0.17382786822163548</v>
      </c>
    </row>
    <row r="94" spans="3:17" ht="12.75">
      <c r="C94" t="s">
        <v>15</v>
      </c>
      <c r="D94" s="10"/>
      <c r="E94" s="10"/>
      <c r="F94" s="10"/>
      <c r="G94" s="10"/>
      <c r="H94" s="10"/>
      <c r="I94" s="10"/>
      <c r="J94" s="10"/>
      <c r="K94" s="10">
        <v>0.19719240471801866</v>
      </c>
      <c r="L94" s="10">
        <v>0.19785675324273239</v>
      </c>
      <c r="M94" s="10">
        <v>0.20056035630481212</v>
      </c>
      <c r="N94" s="10">
        <v>0.20401835932336854</v>
      </c>
      <c r="O94" s="10">
        <v>0.19075954120874866</v>
      </c>
      <c r="P94" s="10">
        <v>0.19307019365715491</v>
      </c>
      <c r="Q94" s="10">
        <v>0.1934244190468774</v>
      </c>
    </row>
    <row r="95" spans="3:17" ht="12.75">
      <c r="C95" t="s">
        <v>16</v>
      </c>
      <c r="D95" s="10"/>
      <c r="E95" s="10"/>
      <c r="F95" s="10"/>
      <c r="G95" s="10"/>
      <c r="H95" s="10"/>
      <c r="I95" s="10"/>
      <c r="J95" s="10"/>
      <c r="K95" s="10">
        <v>0.466502069486565</v>
      </c>
      <c r="L95" s="10">
        <v>0.46071927369905263</v>
      </c>
      <c r="M95" s="10">
        <v>0.45249557225500864</v>
      </c>
      <c r="N95" s="10">
        <v>0.45116556071526215</v>
      </c>
      <c r="O95" s="10">
        <v>0.459272024527011</v>
      </c>
      <c r="P95" s="10">
        <v>0.4643661767311655</v>
      </c>
      <c r="Q95" s="10">
        <v>0.46021740107303816</v>
      </c>
    </row>
    <row r="97" spans="4:17" ht="12.75">
      <c r="D97" s="5">
        <v>1995</v>
      </c>
      <c r="E97" s="6">
        <v>1996</v>
      </c>
      <c r="F97" s="6">
        <v>1997</v>
      </c>
      <c r="G97" s="5">
        <v>1998</v>
      </c>
      <c r="H97" s="6">
        <v>1999</v>
      </c>
      <c r="I97" s="6">
        <v>2000</v>
      </c>
      <c r="J97" s="6">
        <v>2001</v>
      </c>
      <c r="K97" s="5">
        <v>2002</v>
      </c>
      <c r="L97" s="6">
        <v>2003</v>
      </c>
      <c r="M97" s="6">
        <v>2004</v>
      </c>
      <c r="N97" s="5">
        <v>2005</v>
      </c>
      <c r="O97" s="6">
        <v>2006</v>
      </c>
      <c r="P97" s="6">
        <v>2007</v>
      </c>
      <c r="Q97" s="6">
        <v>2008</v>
      </c>
    </row>
    <row r="98" spans="3:17" ht="12.75">
      <c r="C98" t="s">
        <v>1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29570.34236786466</v>
      </c>
      <c r="L98" s="7">
        <v>31334.696875999998</v>
      </c>
      <c r="M98" s="7">
        <v>33769.78901800001</v>
      </c>
      <c r="N98" s="7">
        <v>35081.794664</v>
      </c>
      <c r="O98" s="7">
        <v>36370.0155431</v>
      </c>
      <c r="P98" s="7">
        <v>35538.711144</v>
      </c>
      <c r="Q98" s="7">
        <v>32029.503305224705</v>
      </c>
    </row>
    <row r="99" spans="3:17" ht="12.75">
      <c r="C99" t="s">
        <v>17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330258.2796615426</v>
      </c>
      <c r="L99" s="7">
        <v>332707.48602268397</v>
      </c>
      <c r="M99" s="7">
        <v>349015.4273639994</v>
      </c>
      <c r="N99" s="7">
        <v>350930.0255303018</v>
      </c>
      <c r="O99" s="7">
        <v>354591.90816557594</v>
      </c>
      <c r="P99" s="7">
        <v>362015.43166272057</v>
      </c>
      <c r="Q99" s="7">
        <v>337496.6127707495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Q57"/>
  <sheetViews>
    <sheetView workbookViewId="0" topLeftCell="A7">
      <selection activeCell="O26" sqref="O26"/>
    </sheetView>
  </sheetViews>
  <sheetFormatPr defaultColWidth="9.140625" defaultRowHeight="12.75"/>
  <cols>
    <col min="1" max="1" width="20.28125" style="0" customWidth="1"/>
    <col min="2" max="2" width="6.7109375" style="0" hidden="1" customWidth="1"/>
    <col min="3" max="16" width="6.7109375" style="0" customWidth="1"/>
    <col min="17" max="16384" width="11.421875" style="0" customWidth="1"/>
  </cols>
  <sheetData>
    <row r="2" ht="15.75">
      <c r="A2" s="22" t="s">
        <v>45</v>
      </c>
    </row>
    <row r="4" spans="1:13" ht="12.75">
      <c r="A4" s="19" t="s">
        <v>46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6" ht="12.75">
      <c r="A5" s="18"/>
      <c r="B5" s="24">
        <v>1995</v>
      </c>
      <c r="C5" s="24">
        <v>1996</v>
      </c>
      <c r="D5" s="24">
        <v>1997</v>
      </c>
      <c r="E5" s="24">
        <v>1998</v>
      </c>
      <c r="F5" s="24">
        <v>1999</v>
      </c>
      <c r="G5" s="24">
        <v>2000</v>
      </c>
      <c r="H5" s="24">
        <v>2001</v>
      </c>
      <c r="I5" s="24">
        <v>2002</v>
      </c>
      <c r="J5" s="24">
        <v>2003</v>
      </c>
      <c r="K5" s="24">
        <v>2004</v>
      </c>
      <c r="L5" s="24">
        <v>2005</v>
      </c>
      <c r="M5" s="24">
        <v>2006</v>
      </c>
      <c r="N5" s="24">
        <v>2007</v>
      </c>
      <c r="O5" s="24">
        <v>2008</v>
      </c>
      <c r="P5" s="24">
        <v>2009</v>
      </c>
    </row>
    <row r="6" spans="1:16" ht="12.75">
      <c r="A6" s="19" t="s">
        <v>47</v>
      </c>
      <c r="B6" s="8">
        <v>28</v>
      </c>
      <c r="C6" s="8">
        <v>30.18734890388635</v>
      </c>
      <c r="D6" s="8">
        <v>30.120502202</v>
      </c>
      <c r="E6" s="8">
        <v>30.378995853</v>
      </c>
      <c r="F6" s="8">
        <v>31.100816976</v>
      </c>
      <c r="G6" s="8">
        <v>34.114846992</v>
      </c>
      <c r="H6" s="8">
        <v>32.716614888</v>
      </c>
      <c r="I6" s="8">
        <v>32.352720127999994</v>
      </c>
      <c r="J6" s="8">
        <v>32.984134977000004</v>
      </c>
      <c r="K6" s="8">
        <v>34.484473271</v>
      </c>
      <c r="L6" s="8">
        <v>33.49538491199999</v>
      </c>
      <c r="M6" s="8">
        <v>30.749172106000003</v>
      </c>
      <c r="N6" s="7">
        <v>33.157061743999996</v>
      </c>
      <c r="O6" s="7">
        <v>27.984984986639997</v>
      </c>
      <c r="P6" s="7">
        <v>29</v>
      </c>
    </row>
    <row r="7" spans="1:16" ht="12.75">
      <c r="A7" s="19" t="s">
        <v>48</v>
      </c>
      <c r="B7" s="8">
        <v>6</v>
      </c>
      <c r="C7" s="8">
        <v>6.774487734987555</v>
      </c>
      <c r="D7" s="8">
        <v>8.407271043999998</v>
      </c>
      <c r="E7" s="8">
        <v>8.434770188</v>
      </c>
      <c r="F7" s="8">
        <v>8.536650669999998</v>
      </c>
      <c r="G7" s="8">
        <v>8.346057259399998</v>
      </c>
      <c r="H7" s="8">
        <v>7.3763107959999985</v>
      </c>
      <c r="I7" s="8">
        <v>7.523407155</v>
      </c>
      <c r="J7" s="8">
        <v>7.4117793590000005</v>
      </c>
      <c r="K7" s="8">
        <v>6.873269961</v>
      </c>
      <c r="L7" s="8">
        <v>7.6952680739999995</v>
      </c>
      <c r="M7" s="8">
        <v>7.2450672288378435</v>
      </c>
      <c r="N7" s="7">
        <v>7.7109468209999985</v>
      </c>
      <c r="O7" s="7">
        <v>6.8285369097999995</v>
      </c>
      <c r="P7" s="7">
        <v>5</v>
      </c>
    </row>
    <row r="8" spans="1:16" ht="12.75">
      <c r="A8" s="19" t="s">
        <v>49</v>
      </c>
      <c r="B8" s="8">
        <v>28</v>
      </c>
      <c r="C8" s="8">
        <v>28.798705768694536</v>
      </c>
      <c r="D8" s="8">
        <v>29.998895996154424</v>
      </c>
      <c r="E8" s="8">
        <v>29.76384123924596</v>
      </c>
      <c r="F8" s="8">
        <v>28.174892052999994</v>
      </c>
      <c r="G8" s="8">
        <v>30.431175376080006</v>
      </c>
      <c r="H8" s="8">
        <v>31.745789523009392</v>
      </c>
      <c r="I8" s="8">
        <v>32.636570507569424</v>
      </c>
      <c r="J8" s="8">
        <v>30.736484322999996</v>
      </c>
      <c r="K8" s="8">
        <v>33.587255591</v>
      </c>
      <c r="L8" s="8">
        <v>34.358444739999996</v>
      </c>
      <c r="M8" s="8">
        <v>32.178882642999994</v>
      </c>
      <c r="N8" s="7">
        <v>34.78490326599999</v>
      </c>
      <c r="O8" s="7">
        <v>33.65777991600723</v>
      </c>
      <c r="P8" s="7">
        <v>28</v>
      </c>
    </row>
    <row r="9" spans="1:16" ht="12.75">
      <c r="A9" s="19" t="s">
        <v>50</v>
      </c>
      <c r="B9" s="8">
        <v>54</v>
      </c>
      <c r="C9" s="8">
        <v>56.67545599799999</v>
      </c>
      <c r="D9" s="8">
        <v>62.171375852</v>
      </c>
      <c r="E9" s="8">
        <v>61.75654288200002</v>
      </c>
      <c r="F9" s="8">
        <v>60.821610999000015</v>
      </c>
      <c r="G9" s="8">
        <v>63.38478517698001</v>
      </c>
      <c r="H9" s="8">
        <v>62.257899954</v>
      </c>
      <c r="I9" s="8">
        <v>63.429840781992894</v>
      </c>
      <c r="J9" s="8">
        <v>63.312911287</v>
      </c>
      <c r="K9" s="8">
        <v>66.325919064</v>
      </c>
      <c r="L9" s="8">
        <v>67.041209049</v>
      </c>
      <c r="M9" s="8">
        <v>60.21895623099998</v>
      </c>
      <c r="N9" s="7">
        <v>66.42134747100002</v>
      </c>
      <c r="O9" s="7">
        <v>58.70742630653657</v>
      </c>
      <c r="P9" s="7">
        <v>52</v>
      </c>
    </row>
    <row r="10" spans="1:16" ht="12.75">
      <c r="A10" s="19" t="s">
        <v>51</v>
      </c>
      <c r="B10" s="8">
        <v>39</v>
      </c>
      <c r="C10" s="8">
        <v>38.96927309435439</v>
      </c>
      <c r="D10" s="8">
        <v>41.455021109</v>
      </c>
      <c r="E10" s="8">
        <v>43.17258337699998</v>
      </c>
      <c r="F10" s="8">
        <v>43.53236422700001</v>
      </c>
      <c r="G10" s="8">
        <v>46.26253862013999</v>
      </c>
      <c r="H10" s="8">
        <v>43.3367807972639</v>
      </c>
      <c r="I10" s="8">
        <v>43.458878746</v>
      </c>
      <c r="J10" s="8">
        <v>43.45781657797527</v>
      </c>
      <c r="K10" s="8">
        <v>47.288007872</v>
      </c>
      <c r="L10" s="8">
        <v>45.979533898501835</v>
      </c>
      <c r="M10" s="8">
        <v>44.460840269475895</v>
      </c>
      <c r="N10" s="7">
        <v>45.32348145212048</v>
      </c>
      <c r="O10" s="7">
        <v>41.010645003480114</v>
      </c>
      <c r="P10" s="7">
        <v>39</v>
      </c>
    </row>
    <row r="11" spans="1:16" ht="12.75">
      <c r="A11" s="19" t="s">
        <v>52</v>
      </c>
      <c r="B11" s="8">
        <f>(SUM(B6,B7,B8,B9,B10))</f>
        <v>155</v>
      </c>
      <c r="C11" s="8">
        <f>(SUM(C6,C7,C8,C9,C10))</f>
        <v>161.40527149992283</v>
      </c>
      <c r="D11" s="8">
        <f>(SUM(D6,D7,D8,D9,D10))</f>
        <v>172.1530662031544</v>
      </c>
      <c r="E11" s="8">
        <f aca="true" t="shared" si="0" ref="E11:P11">(SUM(E6,E7,E8,E9,E10))</f>
        <v>173.50673353924594</v>
      </c>
      <c r="F11" s="8">
        <f t="shared" si="0"/>
        <v>172.166334925</v>
      </c>
      <c r="G11" s="8">
        <f t="shared" si="0"/>
        <v>182.5394034246</v>
      </c>
      <c r="H11" s="8">
        <f t="shared" si="0"/>
        <v>177.4333959582733</v>
      </c>
      <c r="I11" s="8">
        <f t="shared" si="0"/>
        <v>179.40141731856232</v>
      </c>
      <c r="J11" s="8">
        <f t="shared" si="0"/>
        <v>177.9031265239753</v>
      </c>
      <c r="K11" s="8">
        <f t="shared" si="0"/>
        <v>188.558925759</v>
      </c>
      <c r="L11" s="8">
        <f t="shared" si="0"/>
        <v>188.56984067350183</v>
      </c>
      <c r="M11" s="8">
        <f t="shared" si="0"/>
        <v>174.8529184783137</v>
      </c>
      <c r="N11" s="8">
        <f t="shared" si="0"/>
        <v>187.3977407541205</v>
      </c>
      <c r="O11" s="8">
        <f t="shared" si="0"/>
        <v>168.1893731224639</v>
      </c>
      <c r="P11" s="8">
        <f t="shared" si="0"/>
        <v>153</v>
      </c>
    </row>
    <row r="12" spans="1:16" ht="12.75">
      <c r="A12" s="19" t="s">
        <v>53</v>
      </c>
      <c r="B12" s="8">
        <f aca="true" t="shared" si="1" ref="B12:P12">(SUM(B13,B11))</f>
        <v>248</v>
      </c>
      <c r="C12" s="8">
        <f t="shared" si="1"/>
        <v>256.8208943426925</v>
      </c>
      <c r="D12" s="8">
        <f t="shared" si="1"/>
        <v>271.6173404544459</v>
      </c>
      <c r="E12" s="8">
        <f t="shared" si="1"/>
        <v>272.9073907632028</v>
      </c>
      <c r="F12" s="8">
        <f t="shared" si="1"/>
        <v>271.8894306154004</v>
      </c>
      <c r="G12" s="8">
        <f t="shared" si="1"/>
        <v>297.92393433384996</v>
      </c>
      <c r="H12" s="8">
        <f t="shared" si="1"/>
        <v>284.02340068516963</v>
      </c>
      <c r="I12" s="8">
        <f t="shared" si="1"/>
        <v>290.84694331514254</v>
      </c>
      <c r="J12" s="8">
        <f t="shared" si="1"/>
        <v>290.22200844728405</v>
      </c>
      <c r="K12" s="8">
        <f t="shared" si="1"/>
        <v>304.6391017636993</v>
      </c>
      <c r="L12" s="8">
        <f t="shared" si="1"/>
        <v>304.6468290715018</v>
      </c>
      <c r="M12" s="8">
        <f t="shared" si="1"/>
        <v>295.6913310653137</v>
      </c>
      <c r="N12" s="8">
        <f t="shared" si="1"/>
        <v>313.0882929561205</v>
      </c>
      <c r="O12" s="8">
        <f t="shared" si="1"/>
        <v>286.6528503426689</v>
      </c>
      <c r="P12" s="8">
        <f t="shared" si="1"/>
        <v>252</v>
      </c>
    </row>
    <row r="13" spans="1:17" ht="12.75">
      <c r="A13" s="19" t="s">
        <v>54</v>
      </c>
      <c r="B13" s="25">
        <v>93</v>
      </c>
      <c r="C13" s="25">
        <v>95.41562284276968</v>
      </c>
      <c r="D13" s="25">
        <v>99.46427425129151</v>
      </c>
      <c r="E13" s="25">
        <v>99.40065722395686</v>
      </c>
      <c r="F13" s="25">
        <v>99.72309569040037</v>
      </c>
      <c r="G13" s="25">
        <v>115.38453090924992</v>
      </c>
      <c r="H13" s="25">
        <v>106.59000472689634</v>
      </c>
      <c r="I13" s="25">
        <v>111.44552599658019</v>
      </c>
      <c r="J13" s="25">
        <v>112.31888192330877</v>
      </c>
      <c r="K13" s="25">
        <v>116.0801760046993</v>
      </c>
      <c r="L13" s="25">
        <v>116.076988398</v>
      </c>
      <c r="M13" s="25">
        <v>120.838412587</v>
      </c>
      <c r="N13" s="25">
        <v>125.690552202</v>
      </c>
      <c r="O13" s="25">
        <v>118.46347722020498</v>
      </c>
      <c r="P13" s="7">
        <v>99</v>
      </c>
      <c r="Q13" s="26"/>
    </row>
    <row r="14" spans="1:17" ht="12.75">
      <c r="A14" s="19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Q14" s="26"/>
    </row>
    <row r="15" spans="1:13" ht="12.75">
      <c r="A15" s="19" t="s">
        <v>55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6" ht="12.75">
      <c r="A16" s="18"/>
      <c r="B16" s="18"/>
      <c r="C16" s="18"/>
      <c r="D16" s="18"/>
      <c r="E16" s="18"/>
      <c r="F16" s="18"/>
      <c r="G16" s="18"/>
      <c r="H16" s="18"/>
      <c r="I16" s="24">
        <v>2002</v>
      </c>
      <c r="J16" s="24">
        <v>2003</v>
      </c>
      <c r="K16" s="24">
        <v>2004</v>
      </c>
      <c r="L16" s="24">
        <v>2005</v>
      </c>
      <c r="M16" s="24">
        <v>2006</v>
      </c>
      <c r="N16" s="24">
        <v>2007</v>
      </c>
      <c r="O16" s="24">
        <v>2008</v>
      </c>
      <c r="P16" s="24">
        <v>2009</v>
      </c>
    </row>
    <row r="17" spans="1:16" ht="12.75">
      <c r="A17" s="19" t="s">
        <v>47</v>
      </c>
      <c r="B17" s="23"/>
      <c r="C17" s="23"/>
      <c r="D17" s="23"/>
      <c r="E17" s="23"/>
      <c r="I17" s="7">
        <v>34.97273136700001</v>
      </c>
      <c r="J17" s="7">
        <v>35.71247550100001</v>
      </c>
      <c r="K17" s="8">
        <v>37.59756361199999</v>
      </c>
      <c r="L17" s="8">
        <v>36.762340537000014</v>
      </c>
      <c r="M17" s="8">
        <v>36.295002612</v>
      </c>
      <c r="N17" s="8">
        <v>37.039553729000005</v>
      </c>
      <c r="O17" s="8">
        <v>31.72879443264</v>
      </c>
      <c r="P17" s="8">
        <v>32</v>
      </c>
    </row>
    <row r="18" spans="1:16" ht="12.75">
      <c r="A18" s="19" t="s">
        <v>48</v>
      </c>
      <c r="B18" s="23"/>
      <c r="C18" s="23"/>
      <c r="D18" s="23"/>
      <c r="E18" s="23"/>
      <c r="I18" s="7">
        <v>8.231742009000001</v>
      </c>
      <c r="J18" s="7">
        <v>8.169096707</v>
      </c>
      <c r="K18" s="8">
        <v>7.629291761999999</v>
      </c>
      <c r="L18" s="8">
        <v>8.422341091</v>
      </c>
      <c r="M18" s="8">
        <v>8.054197471</v>
      </c>
      <c r="N18" s="8">
        <v>8.459975275999998</v>
      </c>
      <c r="O18" s="8">
        <v>7.437950170375</v>
      </c>
      <c r="P18" s="8">
        <v>6</v>
      </c>
    </row>
    <row r="19" spans="1:16" ht="12.75">
      <c r="A19" s="19" t="s">
        <v>49</v>
      </c>
      <c r="B19" s="23"/>
      <c r="C19" s="23"/>
      <c r="D19" s="23"/>
      <c r="E19" s="23"/>
      <c r="I19" s="7">
        <v>38.95818411056943</v>
      </c>
      <c r="J19" s="7">
        <v>37.30311744499999</v>
      </c>
      <c r="K19" s="8">
        <v>40.29030800499999</v>
      </c>
      <c r="L19" s="8">
        <v>41.28072462540002</v>
      </c>
      <c r="M19" s="8">
        <v>40.790588799</v>
      </c>
      <c r="N19" s="8">
        <v>42.500986622</v>
      </c>
      <c r="O19" s="8">
        <v>40.67550095714776</v>
      </c>
      <c r="P19" s="8">
        <v>34</v>
      </c>
    </row>
    <row r="20" spans="1:16" ht="12.75">
      <c r="A20" s="19" t="s">
        <v>50</v>
      </c>
      <c r="B20" s="23"/>
      <c r="C20" s="23"/>
      <c r="D20" s="23"/>
      <c r="E20" s="23"/>
      <c r="I20" s="7">
        <v>72.68629625899291</v>
      </c>
      <c r="J20" s="7">
        <v>73.45072146299998</v>
      </c>
      <c r="K20" s="8">
        <v>76.996141066</v>
      </c>
      <c r="L20" s="8">
        <v>78.1107496059</v>
      </c>
      <c r="M20" s="8">
        <v>76.97119472000001</v>
      </c>
      <c r="N20" s="8">
        <v>78.29957600199998</v>
      </c>
      <c r="O20" s="8">
        <v>72.0865793200791</v>
      </c>
      <c r="P20" s="8">
        <v>61</v>
      </c>
    </row>
    <row r="21" spans="1:16" ht="12.75">
      <c r="A21" s="19" t="s">
        <v>51</v>
      </c>
      <c r="B21" s="23"/>
      <c r="C21" s="23"/>
      <c r="D21" s="23"/>
      <c r="E21" s="23"/>
      <c r="I21" s="7">
        <v>49.346368397000006</v>
      </c>
      <c r="J21" s="7">
        <v>49.45711246197527</v>
      </c>
      <c r="K21" s="8">
        <v>53.379883784000015</v>
      </c>
      <c r="L21" s="8">
        <v>51.974566805501816</v>
      </c>
      <c r="M21" s="8">
        <v>52.2153462599759</v>
      </c>
      <c r="N21" s="8">
        <v>51.85357854622047</v>
      </c>
      <c r="O21" s="8">
        <v>49.00059809263453</v>
      </c>
      <c r="P21" s="8">
        <v>47</v>
      </c>
    </row>
    <row r="22" spans="1:16" ht="12.75">
      <c r="A22" s="19" t="s">
        <v>52</v>
      </c>
      <c r="B22" s="23"/>
      <c r="C22" s="23"/>
      <c r="D22" s="23"/>
      <c r="E22" s="23"/>
      <c r="I22" s="7">
        <f aca="true" t="shared" si="2" ref="I22:P22">SUM(I17:I21)</f>
        <v>204.19532214256236</v>
      </c>
      <c r="J22" s="7">
        <f t="shared" si="2"/>
        <v>204.09252357797524</v>
      </c>
      <c r="K22" s="7">
        <f t="shared" si="2"/>
        <v>215.893188229</v>
      </c>
      <c r="L22" s="7">
        <f t="shared" si="2"/>
        <v>216.55072266480184</v>
      </c>
      <c r="M22" s="7">
        <f t="shared" si="2"/>
        <v>214.32632986197592</v>
      </c>
      <c r="N22" s="7">
        <f t="shared" si="2"/>
        <v>218.15367017522044</v>
      </c>
      <c r="O22" s="7">
        <f t="shared" si="2"/>
        <v>200.92942297287638</v>
      </c>
      <c r="P22" s="7">
        <f t="shared" si="2"/>
        <v>180</v>
      </c>
    </row>
    <row r="23" spans="1:16" ht="12.75">
      <c r="A23" s="19" t="s">
        <v>53</v>
      </c>
      <c r="B23" s="23"/>
      <c r="C23" s="23"/>
      <c r="D23" s="23"/>
      <c r="E23" s="23"/>
      <c r="I23" s="7">
        <v>330.2582796615426</v>
      </c>
      <c r="J23" s="7">
        <v>332.70748602268395</v>
      </c>
      <c r="K23" s="8">
        <v>349.0154273639993</v>
      </c>
      <c r="L23" s="8">
        <v>350.93002553030186</v>
      </c>
      <c r="M23" s="8">
        <v>354.5919081655759</v>
      </c>
      <c r="N23" s="8">
        <v>362.22782456372045</v>
      </c>
      <c r="O23" s="8">
        <v>336.25137334665885</v>
      </c>
      <c r="P23" s="8">
        <v>291</v>
      </c>
    </row>
    <row r="24" spans="1:16" ht="12.75">
      <c r="A24" s="19" t="s">
        <v>54</v>
      </c>
      <c r="B24" s="27"/>
      <c r="C24" s="27"/>
      <c r="D24" s="27"/>
      <c r="E24" s="27"/>
      <c r="F24" s="27"/>
      <c r="G24" s="27"/>
      <c r="H24" s="27"/>
      <c r="I24" s="28">
        <v>126.0629575189802</v>
      </c>
      <c r="J24" s="28">
        <v>128.6149624447087</v>
      </c>
      <c r="K24" s="28">
        <v>133.12223913499932</v>
      </c>
      <c r="L24" s="28">
        <v>134.37930286550002</v>
      </c>
      <c r="M24" s="28">
        <v>140.2655783036</v>
      </c>
      <c r="N24" s="28">
        <v>144.07415438849998</v>
      </c>
      <c r="O24" s="28">
        <v>135.32195037378244</v>
      </c>
      <c r="P24" s="8">
        <v>112</v>
      </c>
    </row>
    <row r="25" spans="1:13" ht="12.75">
      <c r="A25" s="19"/>
      <c r="F25" s="7"/>
      <c r="G25" s="7"/>
      <c r="H25" s="7"/>
      <c r="I25" s="7"/>
      <c r="J25" s="7"/>
      <c r="K25" s="29"/>
      <c r="L25" s="29"/>
      <c r="M25" s="29"/>
    </row>
    <row r="26" ht="12.75">
      <c r="A26" s="21" t="s">
        <v>60</v>
      </c>
    </row>
    <row r="27" ht="12.75">
      <c r="A27" s="21" t="s">
        <v>56</v>
      </c>
    </row>
    <row r="28" spans="10:13" ht="12.75">
      <c r="J28" s="7"/>
      <c r="K28" s="29"/>
      <c r="L28" s="29"/>
      <c r="M28" s="29"/>
    </row>
    <row r="29" spans="10:13" ht="12.75">
      <c r="J29" s="7"/>
      <c r="K29" s="29"/>
      <c r="L29" s="29"/>
      <c r="M29" s="29"/>
    </row>
    <row r="30" spans="11:13" ht="12.75">
      <c r="K30" s="29"/>
      <c r="L30" s="29"/>
      <c r="M30" s="29"/>
    </row>
    <row r="52" spans="2:4" ht="12.75">
      <c r="B52" s="21"/>
      <c r="C52" s="21"/>
      <c r="D52" s="21"/>
    </row>
    <row r="57" spans="6:11" ht="12.75">
      <c r="F57" s="21"/>
      <c r="G57" s="21"/>
      <c r="H57" s="21"/>
      <c r="I57" s="21"/>
      <c r="J57" s="21"/>
      <c r="K57" s="21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3:AH65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56" sqref="A56"/>
    </sheetView>
  </sheetViews>
  <sheetFormatPr defaultColWidth="9.140625" defaultRowHeight="12.75"/>
  <cols>
    <col min="1" max="3" width="11.421875" style="0" customWidth="1"/>
    <col min="4" max="33" width="6.7109375" style="0" customWidth="1"/>
    <col min="34" max="16384" width="11.421875" style="0" customWidth="1"/>
  </cols>
  <sheetData>
    <row r="3" spans="3:34" ht="18">
      <c r="C3" s="34" t="s">
        <v>17</v>
      </c>
      <c r="D3" s="50" t="s">
        <v>18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30"/>
      <c r="R3" s="51" t="s">
        <v>19</v>
      </c>
      <c r="S3" s="51"/>
      <c r="T3" s="51"/>
      <c r="U3" s="51"/>
      <c r="V3" s="51"/>
      <c r="W3" s="51"/>
      <c r="X3" s="51"/>
      <c r="Y3" s="31"/>
      <c r="Z3" s="52" t="s">
        <v>26</v>
      </c>
      <c r="AA3" s="52"/>
      <c r="AB3" s="52"/>
      <c r="AC3" s="52"/>
      <c r="AD3" s="52"/>
      <c r="AE3" s="52"/>
      <c r="AF3" s="52"/>
      <c r="AH3" t="s">
        <v>27</v>
      </c>
    </row>
    <row r="4" spans="3:34" ht="13.5" thickBot="1">
      <c r="C4" s="35"/>
      <c r="D4" s="36">
        <v>1996</v>
      </c>
      <c r="E4" s="36">
        <v>1997</v>
      </c>
      <c r="F4" s="36">
        <v>1998</v>
      </c>
      <c r="G4" s="36">
        <v>1999</v>
      </c>
      <c r="H4" s="36">
        <v>2000</v>
      </c>
      <c r="I4" s="36">
        <v>2001</v>
      </c>
      <c r="J4" s="36">
        <v>2002</v>
      </c>
      <c r="K4" s="36">
        <v>2003</v>
      </c>
      <c r="L4" s="36">
        <v>2004</v>
      </c>
      <c r="M4" s="36">
        <v>2005</v>
      </c>
      <c r="N4" s="36">
        <v>2006</v>
      </c>
      <c r="O4" s="36">
        <v>2007</v>
      </c>
      <c r="P4" s="36">
        <v>2008</v>
      </c>
      <c r="Q4" s="47">
        <v>2009</v>
      </c>
      <c r="R4" s="36">
        <v>2002</v>
      </c>
      <c r="S4" s="36">
        <v>2003</v>
      </c>
      <c r="T4" s="36">
        <v>2004</v>
      </c>
      <c r="U4" s="36">
        <v>2005</v>
      </c>
      <c r="V4" s="36">
        <v>2006</v>
      </c>
      <c r="W4" s="36">
        <v>2007</v>
      </c>
      <c r="X4" s="36">
        <v>2008</v>
      </c>
      <c r="Y4" s="36">
        <v>2009</v>
      </c>
      <c r="Z4" s="36">
        <v>2002</v>
      </c>
      <c r="AA4" s="36">
        <v>2003</v>
      </c>
      <c r="AB4" s="36">
        <v>2004</v>
      </c>
      <c r="AC4" s="36">
        <v>2005</v>
      </c>
      <c r="AD4" s="36">
        <v>2006</v>
      </c>
      <c r="AE4" s="36">
        <v>2007</v>
      </c>
      <c r="AF4" s="36">
        <v>2008</v>
      </c>
      <c r="AG4" s="36">
        <v>2009</v>
      </c>
      <c r="AH4" s="7" t="s">
        <v>28</v>
      </c>
    </row>
    <row r="5" spans="3:34" ht="12.75">
      <c r="C5" s="37" t="s">
        <v>44</v>
      </c>
      <c r="D5" s="38">
        <f>+'EU-15'!E78/1000</f>
        <v>25.506890484843243</v>
      </c>
      <c r="E5" s="38">
        <f>+'EU-15'!F78/1000</f>
        <v>26.737986054779924</v>
      </c>
      <c r="F5" s="38">
        <f>+'EU-15'!G78/1000</f>
        <v>26.30668178182626</v>
      </c>
      <c r="G5" s="38">
        <f>+'EU-15'!H78/1000</f>
        <v>27.59932595472434</v>
      </c>
      <c r="H5" s="38">
        <f>+'EU-15'!I78/1000</f>
        <v>28.813385946946237</v>
      </c>
      <c r="I5" s="38">
        <f>+'EU-15'!J78/1000</f>
        <v>27.935344122507054</v>
      </c>
      <c r="J5" s="38">
        <f>+'EU-15'!K78/1000</f>
        <v>27.873208993864672</v>
      </c>
      <c r="K5" s="38">
        <f>+'EU-15'!L78/1000</f>
        <v>29.272185926000002</v>
      </c>
      <c r="L5" s="38">
        <f>+'EU-15'!M78/1000</f>
        <v>31.209014245000002</v>
      </c>
      <c r="M5" s="38">
        <f>+'EU-15'!N78/1000</f>
        <v>32.510667674</v>
      </c>
      <c r="N5" s="38">
        <f>+'EU-15'!O78/1000</f>
        <v>31.919196108000005</v>
      </c>
      <c r="O5" s="38">
        <f>+'EU-15'!P78/1000</f>
        <v>32.53493280800001</v>
      </c>
      <c r="P5" s="38">
        <f>+'EU-15'!Q78/1000</f>
        <v>29.146842012686022</v>
      </c>
      <c r="Q5" s="48">
        <v>28</v>
      </c>
      <c r="R5" s="38">
        <f>+'EU-27'!K78/1000</f>
        <v>29.57034236786466</v>
      </c>
      <c r="S5" s="38">
        <f>+'EU-27'!L78/1000</f>
        <v>31.334696876</v>
      </c>
      <c r="T5" s="38">
        <f>+'EU-27'!M78/1000</f>
        <v>33.76978901800001</v>
      </c>
      <c r="U5" s="38">
        <f>+'EU-27'!N78/1000</f>
        <v>35.081794664</v>
      </c>
      <c r="V5" s="38">
        <f>+'EU-27'!O78/1000</f>
        <v>36.3700155431</v>
      </c>
      <c r="W5" s="38">
        <f>+'EU-27'!P78/1000</f>
        <v>35.538711144000004</v>
      </c>
      <c r="X5" s="38">
        <f>+'EU-27'!Q78/1000</f>
        <v>32.02950330522471</v>
      </c>
      <c r="Y5" s="48">
        <v>30</v>
      </c>
      <c r="Z5" s="38">
        <f aca="true" t="shared" si="0" ref="Z5:AE10">+R5-J5</f>
        <v>1.6971333739999892</v>
      </c>
      <c r="AA5" s="38">
        <f t="shared" si="0"/>
        <v>2.0625109499999965</v>
      </c>
      <c r="AB5" s="38">
        <f t="shared" si="0"/>
        <v>2.560774773000009</v>
      </c>
      <c r="AC5" s="38">
        <f t="shared" si="0"/>
        <v>2.5711269900000033</v>
      </c>
      <c r="AD5" s="38">
        <f t="shared" si="0"/>
        <v>4.450819435099998</v>
      </c>
      <c r="AE5" s="38">
        <f t="shared" si="0"/>
        <v>3.0037783359999963</v>
      </c>
      <c r="AF5" s="38">
        <f aca="true" t="shared" si="1" ref="AF5:AF10">+X5-P5</f>
        <v>2.8826612925386854</v>
      </c>
      <c r="AG5" s="39"/>
      <c r="AH5" s="13">
        <f aca="true" t="shared" si="2" ref="AH5:AH10">+AE5/Z5-1</f>
        <v>0.7699129496937318</v>
      </c>
    </row>
    <row r="6" spans="3:34" ht="24">
      <c r="C6" s="40" t="s">
        <v>40</v>
      </c>
      <c r="D6" s="41">
        <f>+'EU-15'!E79/1000</f>
        <v>10.805326751354388</v>
      </c>
      <c r="E6" s="41">
        <f>+'EU-15'!F79/1000</f>
        <v>11.010624570000001</v>
      </c>
      <c r="F6" s="41">
        <f>+'EU-15'!G79/1000</f>
        <v>12.553445863</v>
      </c>
      <c r="G6" s="41">
        <f>+'EU-15'!H79/1000</f>
        <v>12.797611922000002</v>
      </c>
      <c r="H6" s="41">
        <f>+'EU-15'!I79/1000</f>
        <v>12.259265419949998</v>
      </c>
      <c r="I6" s="41">
        <f>+'EU-15'!J79/1000</f>
        <v>11.461397808263913</v>
      </c>
      <c r="J6" s="41">
        <f>+'EU-15'!K79/1000</f>
        <v>11.599187397999998</v>
      </c>
      <c r="K6" s="41">
        <f>+'EU-15'!L79/1000</f>
        <v>11.151099163975282</v>
      </c>
      <c r="L6" s="41">
        <f>+'EU-15'!M79/1000</f>
        <v>11.58883109</v>
      </c>
      <c r="M6" s="41">
        <f>+'EU-15'!N79/1000</f>
        <v>12.26145753550182</v>
      </c>
      <c r="N6" s="41">
        <f>+'EU-15'!O79/1000</f>
        <v>12.202042689587204</v>
      </c>
      <c r="O6" s="41">
        <f>+'EU-15'!P79/1000</f>
        <v>12.085239594120486</v>
      </c>
      <c r="P6" s="41">
        <f>+'EU-15'!Q79/1000</f>
        <v>13.201195925970548</v>
      </c>
      <c r="Q6" s="49">
        <v>12</v>
      </c>
      <c r="R6" s="41">
        <f>+'EU-27'!K79/1000</f>
        <v>12.120626568999999</v>
      </c>
      <c r="S6" s="41">
        <f>+'EU-27'!L79/1000</f>
        <v>11.729179689075282</v>
      </c>
      <c r="T6" s="41">
        <f>+'EU-27'!M79/1000</f>
        <v>12.2260771861</v>
      </c>
      <c r="U6" s="41">
        <f>+'EU-27'!N79/1000</f>
        <v>12.870124598701821</v>
      </c>
      <c r="V6" s="41">
        <f>+'EU-27'!O79/1000</f>
        <v>12.933465127375896</v>
      </c>
      <c r="W6" s="41">
        <f>+'EU-27'!P79/1000</f>
        <v>12.704063410820481</v>
      </c>
      <c r="X6" s="41">
        <f>+'EU-27'!Q79/1000</f>
        <v>14.822824123106091</v>
      </c>
      <c r="Y6" s="49">
        <v>15</v>
      </c>
      <c r="Z6" s="41">
        <f t="shared" si="0"/>
        <v>0.5214391710000008</v>
      </c>
      <c r="AA6" s="41">
        <f t="shared" si="0"/>
        <v>0.5780805251000007</v>
      </c>
      <c r="AB6" s="41">
        <f t="shared" si="0"/>
        <v>0.6372460961000002</v>
      </c>
      <c r="AC6" s="41">
        <f t="shared" si="0"/>
        <v>0.6086670632000004</v>
      </c>
      <c r="AD6" s="41">
        <f t="shared" si="0"/>
        <v>0.7314224377886926</v>
      </c>
      <c r="AE6" s="41">
        <f t="shared" si="0"/>
        <v>0.6188238166999955</v>
      </c>
      <c r="AF6" s="41">
        <f t="shared" si="1"/>
        <v>1.6216281971355428</v>
      </c>
      <c r="AG6" s="42"/>
      <c r="AH6" s="13">
        <f t="shared" si="2"/>
        <v>0.18676127747218008</v>
      </c>
    </row>
    <row r="7" spans="3:34" ht="24">
      <c r="C7" s="40" t="s">
        <v>41</v>
      </c>
      <c r="D7" s="41">
        <f>+'EU-15'!E80/1000</f>
        <v>7.951707916999999</v>
      </c>
      <c r="E7" s="41">
        <f>+'EU-15'!F80/1000</f>
        <v>6.725640250905837</v>
      </c>
      <c r="F7" s="41">
        <f>+'EU-15'!G80/1000</f>
        <v>6.908800983999998</v>
      </c>
      <c r="G7" s="41">
        <f>+'EU-15'!H80/1000</f>
        <v>6.983210676</v>
      </c>
      <c r="H7" s="41">
        <f>+'EU-15'!I80/1000</f>
        <v>7.52643840032</v>
      </c>
      <c r="I7" s="41">
        <f>+'EU-15'!J80/1000</f>
        <v>8.128546742000001</v>
      </c>
      <c r="J7" s="41">
        <f>+'EU-15'!K80/1000</f>
        <v>8.236873188</v>
      </c>
      <c r="K7" s="41">
        <f>+'EU-15'!L80/1000</f>
        <v>7.723161763000002</v>
      </c>
      <c r="L7" s="41">
        <f>+'EU-15'!M80/1000</f>
        <v>8.047984819</v>
      </c>
      <c r="M7" s="41">
        <f>+'EU-15'!N80/1000</f>
        <v>7.761380355000002</v>
      </c>
      <c r="N7" s="41">
        <f>+'EU-15'!O80/1000</f>
        <v>7.89415860172654</v>
      </c>
      <c r="O7" s="41">
        <f>+'EU-15'!P80/1000</f>
        <v>7.448980993999998</v>
      </c>
      <c r="P7" s="41">
        <f>+'EU-15'!Q80/1000</f>
        <v>8.477584526240445</v>
      </c>
      <c r="Q7" s="49">
        <v>6</v>
      </c>
      <c r="R7" s="41">
        <f>+'EU-27'!K80/1000</f>
        <v>9.172250807000003</v>
      </c>
      <c r="S7" s="41">
        <f>+'EU-27'!L80/1000</f>
        <v>8.612751987</v>
      </c>
      <c r="T7" s="41">
        <f>+'EU-27'!M80/1000</f>
        <v>8.957792734</v>
      </c>
      <c r="U7" s="41">
        <f>+'EU-27'!N80/1000</f>
        <v>8.675292178999998</v>
      </c>
      <c r="V7" s="41">
        <f>+'EU-27'!O80/1000</f>
        <v>8.862848298</v>
      </c>
      <c r="W7" s="41">
        <f>+'EU-27'!P80/1000</f>
        <v>8.095569929999998</v>
      </c>
      <c r="X7" s="41">
        <f>+'EU-27'!Q80/1000</f>
        <v>9.295366224366838</v>
      </c>
      <c r="Y7" s="49">
        <v>7</v>
      </c>
      <c r="Z7" s="41">
        <f t="shared" si="0"/>
        <v>0.9353776190000023</v>
      </c>
      <c r="AA7" s="41">
        <f t="shared" si="0"/>
        <v>0.8895902239999973</v>
      </c>
      <c r="AB7" s="41">
        <f t="shared" si="0"/>
        <v>0.909807915</v>
      </c>
      <c r="AC7" s="41">
        <f t="shared" si="0"/>
        <v>0.9139118239999959</v>
      </c>
      <c r="AD7" s="41">
        <f t="shared" si="0"/>
        <v>0.9686896962734597</v>
      </c>
      <c r="AE7" s="41">
        <f t="shared" si="0"/>
        <v>0.6465889360000006</v>
      </c>
      <c r="AF7" s="41">
        <f t="shared" si="1"/>
        <v>0.8177816981263923</v>
      </c>
      <c r="AG7" s="42"/>
      <c r="AH7" s="13">
        <f t="shared" si="2"/>
        <v>-0.30874021051384704</v>
      </c>
    </row>
    <row r="8" spans="3:34" ht="12.75">
      <c r="C8" s="40" t="s">
        <v>42</v>
      </c>
      <c r="D8" s="41">
        <f>+'EU-15'!E81/1000</f>
        <v>46.18649086700001</v>
      </c>
      <c r="E8" s="41">
        <f>+'EU-15'!F81/1000</f>
        <v>50.01973824599999</v>
      </c>
      <c r="F8" s="41">
        <f>+'EU-15'!G81/1000</f>
        <v>51.80129525699999</v>
      </c>
      <c r="G8" s="41">
        <f>+'EU-15'!H81/1000</f>
        <v>52.573214156</v>
      </c>
      <c r="H8" s="41">
        <f>+'EU-15'!I81/1000</f>
        <v>54.28827801046999</v>
      </c>
      <c r="I8" s="41">
        <f>+'EU-15'!J81/1000</f>
        <v>53.180817802</v>
      </c>
      <c r="J8" s="41">
        <f>+'EU-15'!K81/1000</f>
        <v>53.11994138600001</v>
      </c>
      <c r="K8" s="41">
        <f>+'EU-15'!L81/1000</f>
        <v>54.984922119000004</v>
      </c>
      <c r="L8" s="41">
        <f>+'EU-15'!M81/1000</f>
        <v>58.884792563000005</v>
      </c>
      <c r="M8" s="41">
        <f>+'EU-15'!N81/1000</f>
        <v>56.92241193499997</v>
      </c>
      <c r="N8" s="41">
        <f>+'EU-15'!O81/1000</f>
        <v>53.493353265</v>
      </c>
      <c r="O8" s="41">
        <f>+'EU-15'!P81/1000</f>
        <v>59.442020303000014</v>
      </c>
      <c r="P8" s="41">
        <f>+'EU-15'!Q81/1000</f>
        <v>50.57466713579277</v>
      </c>
      <c r="Q8" s="49">
        <v>44</v>
      </c>
      <c r="R8" s="41">
        <f>+'EU-27'!K81/1000</f>
        <v>60.20446464599999</v>
      </c>
      <c r="S8" s="41">
        <f>+'EU-27'!L81/1000</f>
        <v>61.917683192000005</v>
      </c>
      <c r="T8" s="41">
        <f>+'EU-27'!M81/1000</f>
        <v>66.135174427</v>
      </c>
      <c r="U8" s="41">
        <f>+'EU-27'!N81/1000</f>
        <v>64.37910430240001</v>
      </c>
      <c r="V8" s="41">
        <f>+'EU-27'!O81/1000</f>
        <v>65.92964593500001</v>
      </c>
      <c r="W8" s="41">
        <f>+'EU-27'!P81/1000</f>
        <v>67.675159461</v>
      </c>
      <c r="X8" s="41">
        <f>+'EU-27'!Q81/1000</f>
        <v>58.666316729962176</v>
      </c>
      <c r="Y8" s="49">
        <v>51</v>
      </c>
      <c r="Z8" s="41">
        <f t="shared" si="0"/>
        <v>7.084523259999983</v>
      </c>
      <c r="AA8" s="41">
        <f t="shared" si="0"/>
        <v>6.932761073000002</v>
      </c>
      <c r="AB8" s="41">
        <f t="shared" si="0"/>
        <v>7.250381863999991</v>
      </c>
      <c r="AC8" s="41">
        <f t="shared" si="0"/>
        <v>7.456692367400038</v>
      </c>
      <c r="AD8" s="41">
        <f t="shared" si="0"/>
        <v>12.436292670000007</v>
      </c>
      <c r="AE8" s="41">
        <f t="shared" si="0"/>
        <v>8.233139157999993</v>
      </c>
      <c r="AF8" s="41">
        <f t="shared" si="1"/>
        <v>8.091649594169404</v>
      </c>
      <c r="AG8" s="42"/>
      <c r="AH8" s="13">
        <f t="shared" si="2"/>
        <v>0.16213030232891246</v>
      </c>
    </row>
    <row r="9" spans="3:34" ht="24">
      <c r="C9" s="40" t="s">
        <v>43</v>
      </c>
      <c r="D9" s="41">
        <f>+'EU-15'!E82/1000</f>
        <v>54.336057773573295</v>
      </c>
      <c r="E9" s="41">
        <f>+'EU-15'!F82/1000</f>
        <v>56.04107371409726</v>
      </c>
      <c r="F9" s="41">
        <f>+'EU-15'!G82/1000</f>
        <v>55.088966676992484</v>
      </c>
      <c r="G9" s="41">
        <f>+'EU-15'!H82/1000</f>
        <v>54.48920769965478</v>
      </c>
      <c r="H9" s="41">
        <f>+'EU-15'!I82/1000</f>
        <v>57.25606621368592</v>
      </c>
      <c r="I9" s="41">
        <f>+'EU-15'!J82/1000</f>
        <v>52.76336286525166</v>
      </c>
      <c r="J9" s="41">
        <f>+'EU-15'!K82/1000</f>
        <v>54.765932516495525</v>
      </c>
      <c r="K9" s="41">
        <f>+'EU-15'!L82/1000</f>
        <v>53.497267916999995</v>
      </c>
      <c r="L9" s="41">
        <f>+'EU-15'!M82/1000</f>
        <v>57.69053311900001</v>
      </c>
      <c r="M9" s="41">
        <f>+'EU-15'!N82/1000</f>
        <v>58.39650459999998</v>
      </c>
      <c r="N9" s="41">
        <f>+'EU-15'!O82/1000</f>
        <v>51.657467063000006</v>
      </c>
      <c r="O9" s="41">
        <f>+'EU-15'!P82/1000</f>
        <v>55.928006509999996</v>
      </c>
      <c r="P9" s="41">
        <f>+'EU-15'!Q82/1000</f>
        <v>49.58025959172543</v>
      </c>
      <c r="Q9" s="49">
        <v>48</v>
      </c>
      <c r="R9" s="41">
        <f>+'EU-27'!K82/1000</f>
        <v>65.12442434449551</v>
      </c>
      <c r="S9" s="41">
        <f>+'EU-27'!L82/1000</f>
        <v>65.82842296400001</v>
      </c>
      <c r="T9" s="41">
        <f>+'EU-27'!M82/1000</f>
        <v>69.99865846799999</v>
      </c>
      <c r="U9" s="41">
        <f>+'EU-27'!N82/1000</f>
        <v>71.596168046</v>
      </c>
      <c r="V9" s="41">
        <f>+'EU-27'!O82/1000</f>
        <v>67.641789718</v>
      </c>
      <c r="W9" s="41">
        <f>+'EU-27'!P82/1000</f>
        <v>69.894389498</v>
      </c>
      <c r="X9" s="41">
        <f>+'EU-27'!Q82/1000</f>
        <v>65.28008625547116</v>
      </c>
      <c r="Y9" s="49">
        <v>59</v>
      </c>
      <c r="Z9" s="41">
        <f t="shared" si="0"/>
        <v>10.358491827999984</v>
      </c>
      <c r="AA9" s="41">
        <f t="shared" si="0"/>
        <v>12.331155047000017</v>
      </c>
      <c r="AB9" s="41">
        <f t="shared" si="0"/>
        <v>12.30812534899998</v>
      </c>
      <c r="AC9" s="41">
        <f t="shared" si="0"/>
        <v>13.199663446000024</v>
      </c>
      <c r="AD9" s="41">
        <f t="shared" si="0"/>
        <v>15.984322654999993</v>
      </c>
      <c r="AE9" s="41">
        <f t="shared" si="0"/>
        <v>13.966382988</v>
      </c>
      <c r="AF9" s="41">
        <f t="shared" si="1"/>
        <v>15.699826663745732</v>
      </c>
      <c r="AG9" s="42"/>
      <c r="AH9" s="13">
        <f t="shared" si="2"/>
        <v>0.3483027471477598</v>
      </c>
    </row>
    <row r="10" spans="3:34" ht="12.75">
      <c r="C10" s="40" t="s">
        <v>61</v>
      </c>
      <c r="D10" s="41">
        <f>+'EU-15'!E83/1000</f>
        <v>112.0344205489215</v>
      </c>
      <c r="E10" s="41">
        <f>+'EU-15'!F83/1000</f>
        <v>121.0822776186629</v>
      </c>
      <c r="F10" s="41">
        <f>+'EU-15'!G83/1000</f>
        <v>120.24820020038403</v>
      </c>
      <c r="G10" s="41">
        <f>+'EU-15'!H83/1000</f>
        <v>117.44686020702126</v>
      </c>
      <c r="H10" s="41">
        <f>+'EU-15'!I83/1000</f>
        <v>137.7805003424778</v>
      </c>
      <c r="I10" s="41">
        <f>+'EU-15'!J83/1000</f>
        <v>130.5539313451471</v>
      </c>
      <c r="J10" s="41">
        <f>+'EU-15'!K83/1000</f>
        <v>135.25179983278235</v>
      </c>
      <c r="K10" s="41">
        <f>+'EU-15'!L83/1000</f>
        <v>133.5933715583088</v>
      </c>
      <c r="L10" s="41">
        <f>+'EU-15'!M83/1000</f>
        <v>137.21794592769933</v>
      </c>
      <c r="M10" s="41">
        <f>+'EU-15'!N83/1000</f>
        <v>136.79440697200002</v>
      </c>
      <c r="N10" s="41">
        <f>+'EU-15'!O83/1000</f>
        <v>138.525113338</v>
      </c>
      <c r="O10" s="41">
        <f>+'EU-15'!P83/1000</f>
        <v>145.44534149999998</v>
      </c>
      <c r="P10" s="41">
        <f>+'EU-15'!Q83/1000</f>
        <v>134.83738627892373</v>
      </c>
      <c r="Q10" s="49">
        <v>112</v>
      </c>
      <c r="R10" s="41">
        <f>+'EU-27'!K83/1000</f>
        <v>154.06617092718236</v>
      </c>
      <c r="S10" s="41">
        <f>+'EU-27'!L83/1000</f>
        <v>153.28475131460868</v>
      </c>
      <c r="T10" s="41">
        <f>+'EU-27'!M83/1000</f>
        <v>157.92793553089933</v>
      </c>
      <c r="U10" s="41">
        <f>+'EU-27'!N83/1000</f>
        <v>158.32754174019988</v>
      </c>
      <c r="V10" s="41">
        <f>+'EU-27'!O83/1000</f>
        <v>162.85414354410003</v>
      </c>
      <c r="W10" s="41">
        <f>+'EU-27'!P83/1000</f>
        <v>168.10772191890007</v>
      </c>
      <c r="X10" s="41">
        <f>+'EU-27'!Q83/1000</f>
        <v>155.32181400030788</v>
      </c>
      <c r="Y10" s="49">
        <v>129</v>
      </c>
      <c r="Z10" s="41">
        <f t="shared" si="0"/>
        <v>18.814371094400002</v>
      </c>
      <c r="AA10" s="41">
        <f t="shared" si="0"/>
        <v>19.69137975629988</v>
      </c>
      <c r="AB10" s="41">
        <f t="shared" si="0"/>
        <v>20.7099896032</v>
      </c>
      <c r="AC10" s="41">
        <f t="shared" si="0"/>
        <v>21.533134768199858</v>
      </c>
      <c r="AD10" s="41">
        <f t="shared" si="0"/>
        <v>24.329030206100015</v>
      </c>
      <c r="AE10" s="41">
        <f t="shared" si="0"/>
        <v>22.662380418900085</v>
      </c>
      <c r="AF10" s="41">
        <f t="shared" si="1"/>
        <v>20.48442772138415</v>
      </c>
      <c r="AG10" s="42"/>
      <c r="AH10" s="13">
        <f t="shared" si="2"/>
        <v>0.2045250040616784</v>
      </c>
    </row>
    <row r="11" spans="3:34" ht="12.75">
      <c r="C11" s="55" t="s">
        <v>62</v>
      </c>
      <c r="D11" s="54">
        <f>SUM(D5:D9)</f>
        <v>144.78647379377094</v>
      </c>
      <c r="E11" s="54">
        <f aca="true" t="shared" si="3" ref="E11:AF11">SUM(E5:E9)</f>
        <v>150.535062835783</v>
      </c>
      <c r="F11" s="54">
        <f t="shared" si="3"/>
        <v>152.65919056281874</v>
      </c>
      <c r="G11" s="54">
        <f t="shared" si="3"/>
        <v>154.4425704083791</v>
      </c>
      <c r="H11" s="54">
        <f t="shared" si="3"/>
        <v>160.14343399137215</v>
      </c>
      <c r="I11" s="54">
        <f t="shared" si="3"/>
        <v>153.4694693400226</v>
      </c>
      <c r="J11" s="54">
        <f t="shared" si="3"/>
        <v>155.59514348236019</v>
      </c>
      <c r="K11" s="54">
        <f t="shared" si="3"/>
        <v>156.62863688897528</v>
      </c>
      <c r="L11" s="54">
        <f t="shared" si="3"/>
        <v>167.42115583600003</v>
      </c>
      <c r="M11" s="54">
        <f t="shared" si="3"/>
        <v>167.85242209950178</v>
      </c>
      <c r="N11" s="54">
        <f t="shared" si="3"/>
        <v>157.16621772731375</v>
      </c>
      <c r="O11" s="54">
        <f t="shared" si="3"/>
        <v>167.4391802091205</v>
      </c>
      <c r="P11" s="54">
        <f t="shared" si="3"/>
        <v>150.98054919241522</v>
      </c>
      <c r="Q11" s="54">
        <f t="shared" si="3"/>
        <v>138</v>
      </c>
      <c r="R11" s="53">
        <f t="shared" si="3"/>
        <v>176.19210873436018</v>
      </c>
      <c r="S11" s="54">
        <f t="shared" si="3"/>
        <v>179.42273470807532</v>
      </c>
      <c r="T11" s="54">
        <f t="shared" si="3"/>
        <v>191.0874918331</v>
      </c>
      <c r="U11" s="54">
        <f t="shared" si="3"/>
        <v>192.60248379010181</v>
      </c>
      <c r="V11" s="54">
        <f t="shared" si="3"/>
        <v>191.7377646214759</v>
      </c>
      <c r="W11" s="54">
        <f t="shared" si="3"/>
        <v>193.90789344382048</v>
      </c>
      <c r="X11" s="54">
        <f t="shared" si="3"/>
        <v>180.09409663813096</v>
      </c>
      <c r="Y11" s="54">
        <f t="shared" si="3"/>
        <v>162</v>
      </c>
      <c r="Z11" s="54">
        <f t="shared" si="3"/>
        <v>20.59696525199996</v>
      </c>
      <c r="AA11" s="54">
        <f t="shared" si="3"/>
        <v>22.794097819100013</v>
      </c>
      <c r="AB11" s="54">
        <f t="shared" si="3"/>
        <v>23.666335997099978</v>
      </c>
      <c r="AC11" s="54">
        <f t="shared" si="3"/>
        <v>24.750061690600063</v>
      </c>
      <c r="AD11" s="54">
        <f t="shared" si="3"/>
        <v>34.571546894162154</v>
      </c>
      <c r="AE11" s="54">
        <f t="shared" si="3"/>
        <v>26.468713234699983</v>
      </c>
      <c r="AF11" s="54">
        <f t="shared" si="3"/>
        <v>29.113547445715756</v>
      </c>
      <c r="AG11" s="56">
        <v>25</v>
      </c>
      <c r="AH11" s="13"/>
    </row>
    <row r="12" spans="3:34" ht="36.75" thickBot="1">
      <c r="C12" s="43" t="s">
        <v>33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6"/>
      <c r="R12" s="44">
        <v>29.57034236786466</v>
      </c>
      <c r="S12" s="44">
        <v>31.334696876</v>
      </c>
      <c r="T12" s="44">
        <v>33.76978901800001</v>
      </c>
      <c r="U12" s="44">
        <v>35.081794664</v>
      </c>
      <c r="V12" s="44">
        <v>36.3700155431</v>
      </c>
      <c r="W12" s="44">
        <v>35.538711144000004</v>
      </c>
      <c r="X12" s="44">
        <v>32.02950330522471</v>
      </c>
      <c r="Y12" s="46"/>
      <c r="Z12" s="45"/>
      <c r="AA12" s="45"/>
      <c r="AB12" s="45"/>
      <c r="AC12" s="45"/>
      <c r="AD12" s="45"/>
      <c r="AE12" s="45"/>
      <c r="AF12" s="45"/>
      <c r="AG12" s="46"/>
      <c r="AH12" s="13"/>
    </row>
    <row r="13" spans="3:34" ht="36.75" hidden="1" thickBot="1">
      <c r="C13" s="16" t="s">
        <v>34</v>
      </c>
      <c r="J13">
        <v>12.120626568999999</v>
      </c>
      <c r="K13">
        <v>11.729179689075282</v>
      </c>
      <c r="L13">
        <v>12.2260771861</v>
      </c>
      <c r="M13">
        <v>12.870124598701821</v>
      </c>
      <c r="N13">
        <v>12.933465127375896</v>
      </c>
      <c r="O13">
        <v>12.704063410820481</v>
      </c>
      <c r="P13">
        <v>14.822824123106091</v>
      </c>
      <c r="Z13" s="7"/>
      <c r="AA13" s="7"/>
      <c r="AB13" s="7"/>
      <c r="AC13" s="7"/>
      <c r="AD13" s="7"/>
      <c r="AE13" s="7"/>
      <c r="AF13" s="7"/>
      <c r="AH13" s="13"/>
    </row>
    <row r="14" spans="3:34" ht="36.75" hidden="1" thickBot="1">
      <c r="C14" s="16" t="s">
        <v>35</v>
      </c>
      <c r="J14">
        <v>9.172250807000003</v>
      </c>
      <c r="K14">
        <v>8.612751987</v>
      </c>
      <c r="L14">
        <v>8.957792734</v>
      </c>
      <c r="M14">
        <v>8.675292178999998</v>
      </c>
      <c r="N14">
        <v>8.862848298</v>
      </c>
      <c r="O14">
        <v>8.095569929999998</v>
      </c>
      <c r="P14">
        <v>9.295366224366838</v>
      </c>
      <c r="Z14" s="7"/>
      <c r="AA14" s="7"/>
      <c r="AB14" s="7"/>
      <c r="AC14" s="7"/>
      <c r="AD14" s="7"/>
      <c r="AE14" s="7"/>
      <c r="AF14" s="7"/>
      <c r="AH14" s="13"/>
    </row>
    <row r="15" spans="3:34" ht="24.75" hidden="1" thickBot="1">
      <c r="C15" s="16" t="s">
        <v>36</v>
      </c>
      <c r="J15">
        <v>60.20446464599999</v>
      </c>
      <c r="K15">
        <v>61.917683192000005</v>
      </c>
      <c r="L15">
        <v>66.135174427</v>
      </c>
      <c r="M15">
        <v>64.37910430240001</v>
      </c>
      <c r="N15">
        <v>65.92964593500001</v>
      </c>
      <c r="O15">
        <v>67.675159461</v>
      </c>
      <c r="P15">
        <v>58.666316729962176</v>
      </c>
      <c r="Z15" s="7"/>
      <c r="AA15" s="7"/>
      <c r="AB15" s="7"/>
      <c r="AC15" s="7"/>
      <c r="AD15" s="7"/>
      <c r="AE15" s="7"/>
      <c r="AF15" s="7"/>
      <c r="AH15" s="13"/>
    </row>
    <row r="16" spans="3:34" ht="24.75" hidden="1" thickBot="1">
      <c r="C16" s="16" t="s">
        <v>37</v>
      </c>
      <c r="J16">
        <v>65.12442434449551</v>
      </c>
      <c r="K16">
        <v>65.82842296400001</v>
      </c>
      <c r="L16">
        <v>69.99865846799999</v>
      </c>
      <c r="M16">
        <v>71.596168046</v>
      </c>
      <c r="N16">
        <v>67.641789718</v>
      </c>
      <c r="O16">
        <v>69.894389498</v>
      </c>
      <c r="P16">
        <v>65.28008625547116</v>
      </c>
      <c r="Z16" s="7"/>
      <c r="AA16" s="7"/>
      <c r="AB16" s="7"/>
      <c r="AC16" s="7"/>
      <c r="AD16" s="7"/>
      <c r="AE16" s="7"/>
      <c r="AF16" s="7"/>
      <c r="AH16" s="13"/>
    </row>
    <row r="17" spans="3:34" ht="24.75" hidden="1" thickBot="1">
      <c r="C17" s="16" t="s">
        <v>38</v>
      </c>
      <c r="J17">
        <v>154.06617092718236</v>
      </c>
      <c r="K17">
        <v>153.28475131460868</v>
      </c>
      <c r="L17">
        <v>157.92793553089933</v>
      </c>
      <c r="M17">
        <v>158.32754174019988</v>
      </c>
      <c r="N17">
        <v>162.85414354410003</v>
      </c>
      <c r="O17">
        <v>168.10772191890007</v>
      </c>
      <c r="P17">
        <v>155.32181400030788</v>
      </c>
      <c r="Z17" s="7"/>
      <c r="AA17" s="7"/>
      <c r="AB17" s="7"/>
      <c r="AC17" s="7"/>
      <c r="AD17" s="7"/>
      <c r="AE17" s="7"/>
      <c r="AF17" s="7"/>
      <c r="AH17" s="13"/>
    </row>
    <row r="18" spans="26:34" ht="12.75" hidden="1">
      <c r="Z18" s="7"/>
      <c r="AA18" s="7"/>
      <c r="AB18" s="7"/>
      <c r="AC18" s="7"/>
      <c r="AD18" s="7"/>
      <c r="AE18" s="7"/>
      <c r="AF18" s="7"/>
      <c r="AH18" s="13"/>
    </row>
    <row r="19" spans="26:34" ht="12.75" hidden="1">
      <c r="Z19" s="7"/>
      <c r="AA19" s="7"/>
      <c r="AB19" s="7"/>
      <c r="AC19" s="7"/>
      <c r="AD19" s="7"/>
      <c r="AE19" s="7"/>
      <c r="AF19" s="7"/>
      <c r="AH19" s="13"/>
    </row>
    <row r="20" spans="26:34" ht="12.75" hidden="1">
      <c r="Z20" s="7"/>
      <c r="AA20" s="7"/>
      <c r="AB20" s="7"/>
      <c r="AC20" s="7"/>
      <c r="AD20" s="7"/>
      <c r="AE20" s="7"/>
      <c r="AF20" s="7"/>
      <c r="AH20" s="13"/>
    </row>
    <row r="21" spans="26:34" ht="12.75" hidden="1">
      <c r="Z21" s="7"/>
      <c r="AA21" s="7"/>
      <c r="AB21" s="7"/>
      <c r="AC21" s="7"/>
      <c r="AD21" s="7"/>
      <c r="AE21" s="7"/>
      <c r="AF21" s="7"/>
      <c r="AH21" s="13"/>
    </row>
    <row r="22" spans="3:34" ht="12.75" hidden="1">
      <c r="C22" t="s">
        <v>0</v>
      </c>
      <c r="D22" s="7">
        <f>SUM(D5:D10)</f>
        <v>256.82089434269244</v>
      </c>
      <c r="E22" s="7">
        <f aca="true" t="shared" si="4" ref="E22:X22">SUM(E5:E10)</f>
        <v>271.6173404544459</v>
      </c>
      <c r="F22" s="7">
        <f t="shared" si="4"/>
        <v>272.9073907632028</v>
      </c>
      <c r="G22" s="7">
        <f t="shared" si="4"/>
        <v>271.8894306154004</v>
      </c>
      <c r="H22" s="7">
        <f t="shared" si="4"/>
        <v>297.92393433384996</v>
      </c>
      <c r="I22" s="7">
        <f t="shared" si="4"/>
        <v>284.0234006851697</v>
      </c>
      <c r="J22" s="7">
        <f t="shared" si="4"/>
        <v>290.84694331514254</v>
      </c>
      <c r="K22" s="7">
        <f t="shared" si="4"/>
        <v>290.2220084472841</v>
      </c>
      <c r="L22" s="7">
        <f t="shared" si="4"/>
        <v>304.6391017636994</v>
      </c>
      <c r="M22" s="7">
        <f t="shared" si="4"/>
        <v>304.64682907150177</v>
      </c>
      <c r="N22" s="7">
        <f t="shared" si="4"/>
        <v>295.69133106531376</v>
      </c>
      <c r="O22" s="7">
        <f t="shared" si="4"/>
        <v>312.88452170912046</v>
      </c>
      <c r="P22" s="7">
        <f t="shared" si="4"/>
        <v>285.81793547133896</v>
      </c>
      <c r="Q22" s="7"/>
      <c r="R22" s="7">
        <f t="shared" si="4"/>
        <v>330.25827966154253</v>
      </c>
      <c r="S22" s="7">
        <f t="shared" si="4"/>
        <v>332.707486022684</v>
      </c>
      <c r="T22" s="7">
        <f t="shared" si="4"/>
        <v>349.0154273639993</v>
      </c>
      <c r="U22" s="7">
        <f t="shared" si="4"/>
        <v>350.9300255303017</v>
      </c>
      <c r="V22" s="7">
        <f t="shared" si="4"/>
        <v>354.5919081655759</v>
      </c>
      <c r="W22" s="7">
        <f t="shared" si="4"/>
        <v>362.01561536272055</v>
      </c>
      <c r="X22" s="7">
        <f t="shared" si="4"/>
        <v>335.41591063843885</v>
      </c>
      <c r="Y22" s="7"/>
      <c r="Z22" s="7">
        <f aca="true" t="shared" si="5" ref="Z22:AF22">+R22-J22</f>
        <v>39.41133634639999</v>
      </c>
      <c r="AA22" s="7">
        <f t="shared" si="5"/>
        <v>42.4854775753999</v>
      </c>
      <c r="AB22" s="7">
        <f t="shared" si="5"/>
        <v>44.376325600299936</v>
      </c>
      <c r="AC22" s="7">
        <f t="shared" si="5"/>
        <v>46.28319645879992</v>
      </c>
      <c r="AD22" s="7">
        <f t="shared" si="5"/>
        <v>58.900577100262126</v>
      </c>
      <c r="AE22" s="7">
        <f t="shared" si="5"/>
        <v>49.13109365360009</v>
      </c>
      <c r="AF22" s="7">
        <f t="shared" si="5"/>
        <v>49.59797516709989</v>
      </c>
      <c r="AH22" s="13">
        <f>+AE22/Z22-1</f>
        <v>0.24662338830050712</v>
      </c>
    </row>
    <row r="23" spans="18:32" ht="12.75" hidden="1">
      <c r="R23">
        <f aca="true" t="shared" si="6" ref="R23:X23">R22/J22</f>
        <v>1.1355054170319971</v>
      </c>
      <c r="S23">
        <f t="shared" si="6"/>
        <v>1.1463895788010747</v>
      </c>
      <c r="T23">
        <f t="shared" si="6"/>
        <v>1.1456685151163606</v>
      </c>
      <c r="U23">
        <f t="shared" si="6"/>
        <v>1.1519241037231904</v>
      </c>
      <c r="V23">
        <f t="shared" si="6"/>
        <v>1.1991961579937285</v>
      </c>
      <c r="W23">
        <f t="shared" si="6"/>
        <v>1.1570262836436371</v>
      </c>
      <c r="X23">
        <f t="shared" si="6"/>
        <v>1.1735299609008387</v>
      </c>
      <c r="Z23" s="7"/>
      <c r="AA23" s="7"/>
      <c r="AB23" s="7"/>
      <c r="AC23" s="7"/>
      <c r="AD23" s="7"/>
      <c r="AE23" s="7"/>
      <c r="AF23" s="7"/>
    </row>
    <row r="24" spans="3:32" ht="12.75" hidden="1">
      <c r="C24" t="s">
        <v>24</v>
      </c>
      <c r="D24" s="13">
        <f>+D10/D22</f>
        <v>0.43623561406739303</v>
      </c>
      <c r="E24" s="13">
        <f aca="true" t="shared" si="7" ref="E24:O24">+E10/E22</f>
        <v>0.445782575648811</v>
      </c>
      <c r="F24" s="13">
        <f t="shared" si="7"/>
        <v>0.44061906811721857</v>
      </c>
      <c r="G24" s="13">
        <f t="shared" si="7"/>
        <v>0.4319655234158588</v>
      </c>
      <c r="H24" s="13">
        <f t="shared" si="7"/>
        <v>0.46246871924053823</v>
      </c>
      <c r="I24" s="13">
        <f t="shared" si="7"/>
        <v>0.45965906692970593</v>
      </c>
      <c r="J24" s="13">
        <f t="shared" si="7"/>
        <v>0.4650274068248757</v>
      </c>
      <c r="K24" s="13">
        <f t="shared" si="7"/>
        <v>0.46031440645403254</v>
      </c>
      <c r="L24" s="13">
        <f t="shared" si="7"/>
        <v>0.45042788379193593</v>
      </c>
      <c r="M24" s="13">
        <f t="shared" si="7"/>
        <v>0.4490261966255157</v>
      </c>
      <c r="N24" s="13">
        <f t="shared" si="7"/>
        <v>0.46847877764601054</v>
      </c>
      <c r="O24" s="13">
        <f t="shared" si="7"/>
        <v>0.46485310524633827</v>
      </c>
      <c r="P24" s="13">
        <f>+P10/P22</f>
        <v>0.4717597097486727</v>
      </c>
      <c r="Q24" s="13"/>
      <c r="R24" s="13">
        <f aca="true" t="shared" si="8" ref="R24:Z24">+R10/R22</f>
        <v>0.4665020694865651</v>
      </c>
      <c r="S24" s="13">
        <f t="shared" si="8"/>
        <v>0.46071927369905263</v>
      </c>
      <c r="T24" s="13">
        <f t="shared" si="8"/>
        <v>0.4524955722550088</v>
      </c>
      <c r="U24" s="13">
        <f t="shared" si="8"/>
        <v>0.4511655607152623</v>
      </c>
      <c r="V24" s="13">
        <f t="shared" si="8"/>
        <v>0.45927202452701105</v>
      </c>
      <c r="W24" s="13">
        <f t="shared" si="8"/>
        <v>0.464365941094737</v>
      </c>
      <c r="X24" s="13">
        <f t="shared" si="8"/>
        <v>0.463072290472639</v>
      </c>
      <c r="Y24" s="13"/>
      <c r="Z24" s="13">
        <f t="shared" si="8"/>
        <v>0.47738475369203237</v>
      </c>
      <c r="AA24" s="13">
        <f aca="true" t="shared" si="9" ref="AA24:AF24">+AA10/AA22</f>
        <v>0.4634849572151605</v>
      </c>
      <c r="AB24" s="13">
        <f t="shared" si="9"/>
        <v>0.46669004977419815</v>
      </c>
      <c r="AC24" s="13">
        <f t="shared" si="9"/>
        <v>0.46524735575184584</v>
      </c>
      <c r="AD24" s="13">
        <f t="shared" si="9"/>
        <v>0.4130524929269622</v>
      </c>
      <c r="AE24" s="13">
        <f t="shared" si="9"/>
        <v>0.46126350409949596</v>
      </c>
      <c r="AF24" s="13">
        <f t="shared" si="9"/>
        <v>0.41300935476438977</v>
      </c>
    </row>
    <row r="25" spans="26:32" ht="12.75" hidden="1">
      <c r="Z25" s="7"/>
      <c r="AA25" s="7"/>
      <c r="AB25" s="7"/>
      <c r="AC25" s="7"/>
      <c r="AD25" s="7"/>
      <c r="AE25" s="7"/>
      <c r="AF25" s="7"/>
    </row>
    <row r="26" spans="3:32" ht="12.75" hidden="1">
      <c r="C26" t="s">
        <v>25</v>
      </c>
      <c r="D26" s="14">
        <f>1-D24</f>
        <v>0.5637643859326069</v>
      </c>
      <c r="E26" s="14">
        <f aca="true" t="shared" si="10" ref="E26:Z26">1-E24</f>
        <v>0.554217424351189</v>
      </c>
      <c r="F26" s="14">
        <f t="shared" si="10"/>
        <v>0.5593809318827814</v>
      </c>
      <c r="G26" s="14">
        <f t="shared" si="10"/>
        <v>0.5680344765841412</v>
      </c>
      <c r="H26" s="14">
        <f t="shared" si="10"/>
        <v>0.5375312807594618</v>
      </c>
      <c r="I26" s="14">
        <f t="shared" si="10"/>
        <v>0.5403409330702941</v>
      </c>
      <c r="J26" s="14">
        <f t="shared" si="10"/>
        <v>0.5349725931751244</v>
      </c>
      <c r="K26" s="14">
        <f t="shared" si="10"/>
        <v>0.5396855935459675</v>
      </c>
      <c r="L26" s="14">
        <f t="shared" si="10"/>
        <v>0.549572116208064</v>
      </c>
      <c r="M26" s="14">
        <f t="shared" si="10"/>
        <v>0.5509738033744843</v>
      </c>
      <c r="N26" s="14">
        <f t="shared" si="10"/>
        <v>0.5315212223539895</v>
      </c>
      <c r="O26" s="14">
        <f t="shared" si="10"/>
        <v>0.5351468947536617</v>
      </c>
      <c r="P26" s="14">
        <f t="shared" si="10"/>
        <v>0.5282402902513272</v>
      </c>
      <c r="Q26" s="14"/>
      <c r="R26" s="14">
        <f t="shared" si="10"/>
        <v>0.5334979305134349</v>
      </c>
      <c r="S26" s="14">
        <f t="shared" si="10"/>
        <v>0.5392807263009474</v>
      </c>
      <c r="T26" s="14">
        <f t="shared" si="10"/>
        <v>0.5475044277449912</v>
      </c>
      <c r="U26" s="14">
        <f t="shared" si="10"/>
        <v>0.5488344392847377</v>
      </c>
      <c r="V26" s="14">
        <f t="shared" si="10"/>
        <v>0.540727975472989</v>
      </c>
      <c r="W26" s="14">
        <f t="shared" si="10"/>
        <v>0.535634058905263</v>
      </c>
      <c r="X26" s="14">
        <f t="shared" si="10"/>
        <v>0.536927709527361</v>
      </c>
      <c r="Y26" s="14"/>
      <c r="Z26" s="14">
        <f t="shared" si="10"/>
        <v>0.5226152463079676</v>
      </c>
      <c r="AA26" s="14">
        <f aca="true" t="shared" si="11" ref="AA26:AF26">1-AA24</f>
        <v>0.5365150427848395</v>
      </c>
      <c r="AB26" s="14">
        <f t="shared" si="11"/>
        <v>0.5333099502258019</v>
      </c>
      <c r="AC26" s="14">
        <f t="shared" si="11"/>
        <v>0.5347526442481542</v>
      </c>
      <c r="AD26" s="14">
        <f t="shared" si="11"/>
        <v>0.5869475070730378</v>
      </c>
      <c r="AE26" s="14">
        <f t="shared" si="11"/>
        <v>0.5387364959005041</v>
      </c>
      <c r="AF26" s="14">
        <f t="shared" si="11"/>
        <v>0.5869906452356102</v>
      </c>
    </row>
    <row r="27" ht="12.75" hidden="1"/>
    <row r="28" spans="4:17" ht="12.75" hidden="1">
      <c r="D28" s="7">
        <f>+D5+D6+D7+D8+D9</f>
        <v>144.78647379377094</v>
      </c>
      <c r="E28" s="7">
        <f aca="true" t="shared" si="12" ref="E28:P28">+E5+E6+E7+E8+E9</f>
        <v>150.535062835783</v>
      </c>
      <c r="F28" s="7">
        <f t="shared" si="12"/>
        <v>152.65919056281874</v>
      </c>
      <c r="G28" s="7">
        <f t="shared" si="12"/>
        <v>154.4425704083791</v>
      </c>
      <c r="H28" s="7">
        <f t="shared" si="12"/>
        <v>160.14343399137215</v>
      </c>
      <c r="I28" s="7">
        <f t="shared" si="12"/>
        <v>153.4694693400226</v>
      </c>
      <c r="J28" s="7">
        <f t="shared" si="12"/>
        <v>155.59514348236019</v>
      </c>
      <c r="K28" s="7">
        <f t="shared" si="12"/>
        <v>156.62863688897528</v>
      </c>
      <c r="L28" s="7">
        <f t="shared" si="12"/>
        <v>167.42115583600003</v>
      </c>
      <c r="M28" s="7">
        <f t="shared" si="12"/>
        <v>167.85242209950178</v>
      </c>
      <c r="N28" s="7">
        <f t="shared" si="12"/>
        <v>157.16621772731375</v>
      </c>
      <c r="O28" s="7">
        <f t="shared" si="12"/>
        <v>167.4391802091205</v>
      </c>
      <c r="P28" s="7">
        <f t="shared" si="12"/>
        <v>150.98054919241522</v>
      </c>
      <c r="Q28" s="7"/>
    </row>
    <row r="29" ht="12.75" hidden="1"/>
    <row r="30" spans="5:24" ht="12.75" hidden="1">
      <c r="E30">
        <f>+E28/$D28*100</f>
        <v>103.9703909428723</v>
      </c>
      <c r="F30">
        <f aca="true" t="shared" si="13" ref="F30:P30">+F28/$D28*100</f>
        <v>105.43746702489724</v>
      </c>
      <c r="G30">
        <f t="shared" si="13"/>
        <v>106.66919800005765</v>
      </c>
      <c r="H30">
        <f t="shared" si="13"/>
        <v>110.60662629264331</v>
      </c>
      <c r="I30">
        <f t="shared" si="13"/>
        <v>105.99710409317618</v>
      </c>
      <c r="J30">
        <f t="shared" si="13"/>
        <v>107.46524824134107</v>
      </c>
      <c r="K30">
        <f t="shared" si="13"/>
        <v>108.17905346052694</v>
      </c>
      <c r="L30">
        <f t="shared" si="13"/>
        <v>115.63314683281062</v>
      </c>
      <c r="M30">
        <f t="shared" si="13"/>
        <v>115.93101047449032</v>
      </c>
      <c r="N30">
        <f t="shared" si="13"/>
        <v>108.55034562909248</v>
      </c>
      <c r="O30">
        <f t="shared" si="13"/>
        <v>115.6455957671953</v>
      </c>
      <c r="P30">
        <f t="shared" si="13"/>
        <v>104.2780760083065</v>
      </c>
      <c r="X30" t="s">
        <v>29</v>
      </c>
    </row>
    <row r="31" spans="12:34" ht="12.75" hidden="1">
      <c r="L31" t="s">
        <v>23</v>
      </c>
      <c r="T31" t="s">
        <v>22</v>
      </c>
      <c r="X31" t="s">
        <v>1</v>
      </c>
      <c r="Z31" s="13">
        <f aca="true" t="shared" si="14" ref="Z31:AF36">+Z5/R5</f>
        <v>0.057393091797419825</v>
      </c>
      <c r="AA31" s="13">
        <f t="shared" si="14"/>
        <v>0.06582195315824879</v>
      </c>
      <c r="AB31" s="13">
        <f t="shared" si="14"/>
        <v>0.07583034562742047</v>
      </c>
      <c r="AC31" s="13">
        <f t="shared" si="14"/>
        <v>0.07328949429826134</v>
      </c>
      <c r="AD31" s="13">
        <f t="shared" si="14"/>
        <v>0.12237606634579491</v>
      </c>
      <c r="AE31" s="13">
        <f t="shared" si="14"/>
        <v>0.08452130759128905</v>
      </c>
      <c r="AF31" s="13">
        <f t="shared" si="14"/>
        <v>0.09000018717331969</v>
      </c>
      <c r="AH31" s="15">
        <f>+AF31/Z31</f>
        <v>1.5681362400024206</v>
      </c>
    </row>
    <row r="32" spans="13:34" ht="12.75" hidden="1">
      <c r="M32" t="s">
        <v>18</v>
      </c>
      <c r="U32" t="s">
        <v>19</v>
      </c>
      <c r="V32" t="s">
        <v>18</v>
      </c>
      <c r="X32" t="s">
        <v>12</v>
      </c>
      <c r="Z32" s="13">
        <f t="shared" si="14"/>
        <v>0.04302080985925645</v>
      </c>
      <c r="AA32" s="13">
        <f t="shared" si="14"/>
        <v>0.049285673885483466</v>
      </c>
      <c r="AB32" s="13">
        <f t="shared" si="14"/>
        <v>0.05212187739371499</v>
      </c>
      <c r="AC32" s="13">
        <f t="shared" si="14"/>
        <v>0.04729302024483859</v>
      </c>
      <c r="AD32" s="13">
        <f t="shared" si="14"/>
        <v>0.05655270498549624</v>
      </c>
      <c r="AE32" s="13">
        <f t="shared" si="14"/>
        <v>0.04871069961544133</v>
      </c>
      <c r="AF32" s="13">
        <f t="shared" si="14"/>
        <v>0.10940075815968962</v>
      </c>
      <c r="AH32" s="15">
        <f aca="true" t="shared" si="15" ref="AH32:AH38">+AF32/Z32</f>
        <v>2.542973005798744</v>
      </c>
    </row>
    <row r="33" spans="12:34" ht="12.75" hidden="1">
      <c r="L33" t="s">
        <v>1</v>
      </c>
      <c r="M33" s="13">
        <f aca="true" t="shared" si="16" ref="M33:M38">+O5/D5-1</f>
        <v>0.27553504914026994</v>
      </c>
      <c r="T33" t="s">
        <v>1</v>
      </c>
      <c r="U33" s="13">
        <f>+W5/R5-1</f>
        <v>0.20183630956608134</v>
      </c>
      <c r="V33" s="13">
        <f>+O5/J5-1</f>
        <v>0.16724747463277212</v>
      </c>
      <c r="X33" t="s">
        <v>13</v>
      </c>
      <c r="Z33" s="13">
        <f t="shared" si="14"/>
        <v>0.10197907129688914</v>
      </c>
      <c r="AA33" s="13">
        <f t="shared" si="14"/>
        <v>0.10328757002903785</v>
      </c>
      <c r="AB33" s="13">
        <f t="shared" si="14"/>
        <v>0.10156608240630008</v>
      </c>
      <c r="AC33" s="13">
        <f t="shared" si="14"/>
        <v>0.10534651803570064</v>
      </c>
      <c r="AD33" s="13">
        <f t="shared" si="14"/>
        <v>0.10929778596030526</v>
      </c>
      <c r="AE33" s="13">
        <f t="shared" si="14"/>
        <v>0.07986947695972786</v>
      </c>
      <c r="AF33" s="13">
        <f t="shared" si="14"/>
        <v>0.08797735112175166</v>
      </c>
      <c r="AH33" s="15">
        <f t="shared" si="15"/>
        <v>0.8627000619139331</v>
      </c>
    </row>
    <row r="34" spans="12:34" ht="12.75" hidden="1">
      <c r="L34" t="s">
        <v>12</v>
      </c>
      <c r="M34" s="13">
        <f t="shared" si="16"/>
        <v>0.11845202576642744</v>
      </c>
      <c r="T34" t="s">
        <v>12</v>
      </c>
      <c r="U34" s="13">
        <f>+W6/R6-1</f>
        <v>0.04813586480031429</v>
      </c>
      <c r="V34" s="13">
        <f>+O6/J6-1</f>
        <v>0.04190398684344876</v>
      </c>
      <c r="X34" t="s">
        <v>14</v>
      </c>
      <c r="Z34" s="13">
        <f t="shared" si="14"/>
        <v>0.11767438348063912</v>
      </c>
      <c r="AA34" s="13">
        <f t="shared" si="14"/>
        <v>0.11196738501184328</v>
      </c>
      <c r="AB34" s="13">
        <f t="shared" si="14"/>
        <v>0.10962973828704364</v>
      </c>
      <c r="AC34" s="13">
        <f t="shared" si="14"/>
        <v>0.11582472990575697</v>
      </c>
      <c r="AD34" s="13">
        <f t="shared" si="14"/>
        <v>0.18862975060204235</v>
      </c>
      <c r="AE34" s="13">
        <f t="shared" si="14"/>
        <v>0.1216567382119669</v>
      </c>
      <c r="AF34" s="13">
        <f t="shared" si="14"/>
        <v>0.137926668064314</v>
      </c>
      <c r="AH34" s="15">
        <f t="shared" si="15"/>
        <v>1.172104446053945</v>
      </c>
    </row>
    <row r="35" spans="12:34" ht="12.75" hidden="1">
      <c r="L35" t="s">
        <v>13</v>
      </c>
      <c r="M35" s="13">
        <f t="shared" si="16"/>
        <v>-0.0632225087047299</v>
      </c>
      <c r="T35" t="s">
        <v>13</v>
      </c>
      <c r="U35" s="13">
        <f>+W7/R7-1</f>
        <v>-0.1173845874535302</v>
      </c>
      <c r="V35" s="13">
        <f>+O7/J7-1</f>
        <v>-0.09565428239782225</v>
      </c>
      <c r="X35" t="s">
        <v>15</v>
      </c>
      <c r="Z35" s="13">
        <f t="shared" si="14"/>
        <v>0.15905694264882222</v>
      </c>
      <c r="AA35" s="13">
        <f t="shared" si="14"/>
        <v>0.18732265625964684</v>
      </c>
      <c r="AB35" s="13">
        <f t="shared" si="14"/>
        <v>0.17583373193682936</v>
      </c>
      <c r="AC35" s="13">
        <f t="shared" si="14"/>
        <v>0.18436270831588833</v>
      </c>
      <c r="AD35" s="13">
        <f t="shared" si="14"/>
        <v>0.23630839340057322</v>
      </c>
      <c r="AE35" s="13">
        <f t="shared" si="14"/>
        <v>0.19982123155106238</v>
      </c>
      <c r="AF35" s="13">
        <f t="shared" si="14"/>
        <v>0.2404994779312186</v>
      </c>
      <c r="AH35" s="15">
        <f t="shared" si="15"/>
        <v>1.5120338284271644</v>
      </c>
    </row>
    <row r="36" spans="12:34" ht="12.75" hidden="1">
      <c r="L36" t="s">
        <v>14</v>
      </c>
      <c r="M36" s="13">
        <f t="shared" si="16"/>
        <v>0.2870001419716215</v>
      </c>
      <c r="T36" t="s">
        <v>14</v>
      </c>
      <c r="U36" s="13">
        <f>+W8/R8-1</f>
        <v>0.12408871765453644</v>
      </c>
      <c r="V36" s="13">
        <f>+O8/J8-1</f>
        <v>0.1190151711776215</v>
      </c>
      <c r="X36" t="s">
        <v>16</v>
      </c>
      <c r="Z36" s="13">
        <f t="shared" si="14"/>
        <v>0.12211876871589418</v>
      </c>
      <c r="AA36" s="13">
        <f t="shared" si="14"/>
        <v>0.12846274392867943</v>
      </c>
      <c r="AB36" s="13">
        <f t="shared" si="14"/>
        <v>0.13113569511043216</v>
      </c>
      <c r="AC36" s="13">
        <f t="shared" si="14"/>
        <v>0.1360037207141992</v>
      </c>
      <c r="AD36" s="13">
        <f t="shared" si="14"/>
        <v>0.14939153328642107</v>
      </c>
      <c r="AE36" s="13">
        <f t="shared" si="14"/>
        <v>0.13480868195830445</v>
      </c>
      <c r="AF36" s="13">
        <f t="shared" si="14"/>
        <v>0.13188377854860456</v>
      </c>
      <c r="AH36" s="15">
        <f t="shared" si="15"/>
        <v>1.079963218884301</v>
      </c>
    </row>
    <row r="37" spans="12:34" ht="12.75" hidden="1">
      <c r="L37" t="s">
        <v>15</v>
      </c>
      <c r="M37" s="13">
        <f t="shared" si="16"/>
        <v>0.029298200893789428</v>
      </c>
      <c r="T37" t="s">
        <v>15</v>
      </c>
      <c r="U37" s="13">
        <f>+W9/R9-1</f>
        <v>0.07324387434539603</v>
      </c>
      <c r="V37" s="13">
        <f>+O9/J9-1</f>
        <v>0.021218920962488008</v>
      </c>
      <c r="Z37" s="13"/>
      <c r="AA37" s="13"/>
      <c r="AB37" s="13"/>
      <c r="AC37" s="13"/>
      <c r="AD37" s="13"/>
      <c r="AE37" s="13"/>
      <c r="AF37" s="13"/>
      <c r="AH37" s="15"/>
    </row>
    <row r="38" spans="12:34" ht="12.75" hidden="1">
      <c r="L38" t="s">
        <v>16</v>
      </c>
      <c r="M38" s="13">
        <f t="shared" si="16"/>
        <v>0.2982201433039866</v>
      </c>
      <c r="T38" t="s">
        <v>30</v>
      </c>
      <c r="U38" s="15">
        <f>+(W5+W6+W7+W8+W9)/(R5+R6+R7+R8+R9)-1</f>
        <v>0.10054811669329577</v>
      </c>
      <c r="V38" s="15">
        <f>+(O5+O6+O7+O8+O9)/(J5+J6+J7+J8+J9)-1</f>
        <v>0.07612086381155647</v>
      </c>
      <c r="X38" t="s">
        <v>0</v>
      </c>
      <c r="Z38" s="13">
        <f aca="true" t="shared" si="17" ref="Z38:AF38">+Z22/R22</f>
        <v>0.11933489263854272</v>
      </c>
      <c r="AA38" s="13">
        <f t="shared" si="17"/>
        <v>0.12769618767310584</v>
      </c>
      <c r="AB38" s="13">
        <f t="shared" si="17"/>
        <v>0.12714717494140582</v>
      </c>
      <c r="AC38" s="13">
        <f t="shared" si="17"/>
        <v>0.1318872512799664</v>
      </c>
      <c r="AD38" s="13">
        <f t="shared" si="17"/>
        <v>0.1661080688642185</v>
      </c>
      <c r="AE38" s="13">
        <f t="shared" si="17"/>
        <v>0.13571539891828513</v>
      </c>
      <c r="AF38" s="13">
        <f t="shared" si="17"/>
        <v>0.14787007292735127</v>
      </c>
      <c r="AH38" s="15">
        <f t="shared" si="15"/>
        <v>1.239118498017505</v>
      </c>
    </row>
    <row r="39" spans="12:22" ht="12.75" hidden="1">
      <c r="L39" t="s">
        <v>0</v>
      </c>
      <c r="M39" s="13">
        <f>+O22/D22-1</f>
        <v>0.21829854424390716</v>
      </c>
      <c r="T39" t="s">
        <v>16</v>
      </c>
      <c r="U39" s="13">
        <f>+W10/R10-1</f>
        <v>0.09113974149688109</v>
      </c>
      <c r="V39" s="13">
        <f>+O10/J10-1</f>
        <v>0.07536714246923393</v>
      </c>
    </row>
    <row r="40" spans="20:22" ht="12.75" hidden="1">
      <c r="T40" t="s">
        <v>0</v>
      </c>
      <c r="U40" s="13">
        <f>+W22/R22-1</f>
        <v>0.09615909019366242</v>
      </c>
      <c r="V40" s="13">
        <f>+O22/J22-1</f>
        <v>0.0757703627302675</v>
      </c>
    </row>
    <row r="41" spans="12:13" ht="12.75" hidden="1">
      <c r="L41" t="s">
        <v>21</v>
      </c>
      <c r="M41" s="13">
        <f>+(O5+O6+O7+O8+O9)/(D5+D6+D7+D8+D9)-1</f>
        <v>0.15645595767195308</v>
      </c>
    </row>
    <row r="42" ht="12.75" hidden="1"/>
    <row r="43" ht="12.75" hidden="1"/>
    <row r="44" ht="12.75" hidden="1"/>
    <row r="45" ht="12.75" hidden="1"/>
    <row r="46" spans="4:17" ht="12.75" hidden="1">
      <c r="D46" s="6">
        <v>1996</v>
      </c>
      <c r="E46" s="6">
        <v>1997</v>
      </c>
      <c r="F46" s="5">
        <v>1998</v>
      </c>
      <c r="G46" s="6">
        <v>1999</v>
      </c>
      <c r="H46" s="6">
        <v>2000</v>
      </c>
      <c r="I46" s="6">
        <v>2001</v>
      </c>
      <c r="J46" s="5">
        <v>2002</v>
      </c>
      <c r="K46" s="6">
        <v>2003</v>
      </c>
      <c r="L46" s="6">
        <v>2004</v>
      </c>
      <c r="M46" s="5">
        <v>2005</v>
      </c>
      <c r="N46" s="6">
        <v>2006</v>
      </c>
      <c r="O46" s="6">
        <v>2007</v>
      </c>
      <c r="P46" s="6">
        <v>2008</v>
      </c>
      <c r="Q46" s="6"/>
    </row>
    <row r="47" spans="3:17" ht="12.75" hidden="1">
      <c r="C47" t="s">
        <v>1</v>
      </c>
      <c r="D47" s="7">
        <v>100</v>
      </c>
      <c r="E47" s="7">
        <f>+E5/$D5*100</f>
        <v>104.82652156548924</v>
      </c>
      <c r="F47" s="7">
        <f aca="true" t="shared" si="18" ref="F47:P47">+F5/$D5*100</f>
        <v>103.13558917523982</v>
      </c>
      <c r="G47" s="7">
        <f t="shared" si="18"/>
        <v>108.20341260775972</v>
      </c>
      <c r="H47" s="7">
        <f t="shared" si="18"/>
        <v>112.96314603329553</v>
      </c>
      <c r="I47" s="7">
        <f t="shared" si="18"/>
        <v>109.52077494160588</v>
      </c>
      <c r="J47" s="7">
        <f t="shared" si="18"/>
        <v>109.2771735952195</v>
      </c>
      <c r="K47" s="7">
        <f t="shared" si="18"/>
        <v>114.76187559355454</v>
      </c>
      <c r="L47" s="7">
        <f t="shared" si="18"/>
        <v>122.35522892743467</v>
      </c>
      <c r="M47" s="7">
        <f t="shared" si="18"/>
        <v>127.45837323180791</v>
      </c>
      <c r="N47" s="7">
        <f t="shared" si="18"/>
        <v>125.1395034881539</v>
      </c>
      <c r="O47" s="7">
        <f t="shared" si="18"/>
        <v>127.55350491402699</v>
      </c>
      <c r="P47" s="7">
        <f t="shared" si="18"/>
        <v>114.27046362239143</v>
      </c>
      <c r="Q47" s="7"/>
    </row>
    <row r="48" spans="3:17" ht="12.75" hidden="1">
      <c r="C48" t="s">
        <v>12</v>
      </c>
      <c r="D48" s="7">
        <v>100</v>
      </c>
      <c r="E48" s="7">
        <f aca="true" t="shared" si="19" ref="E48:P51">+E6/$D6*100</f>
        <v>101.89996863000816</v>
      </c>
      <c r="F48" s="7">
        <f t="shared" si="19"/>
        <v>116.17830864232306</v>
      </c>
      <c r="G48" s="7">
        <f t="shared" si="19"/>
        <v>118.43799096955483</v>
      </c>
      <c r="H48" s="7">
        <f t="shared" si="19"/>
        <v>113.45575846110685</v>
      </c>
      <c r="I48" s="7">
        <f t="shared" si="19"/>
        <v>106.07173731999626</v>
      </c>
      <c r="J48" s="7">
        <f t="shared" si="19"/>
        <v>107.34693790306808</v>
      </c>
      <c r="K48" s="7">
        <f t="shared" si="19"/>
        <v>103.20001810752788</v>
      </c>
      <c r="L48" s="7">
        <f t="shared" si="19"/>
        <v>107.25109343451741</v>
      </c>
      <c r="M48" s="7">
        <f t="shared" si="19"/>
        <v>113.47604582124195</v>
      </c>
      <c r="N48" s="7">
        <f t="shared" si="19"/>
        <v>112.92617956285076</v>
      </c>
      <c r="O48" s="7">
        <f t="shared" si="19"/>
        <v>111.84520257664275</v>
      </c>
      <c r="P48" s="7">
        <f t="shared" si="19"/>
        <v>122.17303770398107</v>
      </c>
      <c r="Q48" s="7"/>
    </row>
    <row r="49" spans="3:17" ht="12.75" hidden="1">
      <c r="C49" t="s">
        <v>13</v>
      </c>
      <c r="D49" s="7">
        <v>100</v>
      </c>
      <c r="E49" s="7">
        <f t="shared" si="19"/>
        <v>84.58107768932325</v>
      </c>
      <c r="F49" s="7">
        <f t="shared" si="19"/>
        <v>86.88449143396772</v>
      </c>
      <c r="G49" s="7">
        <f t="shared" si="19"/>
        <v>87.82026136888851</v>
      </c>
      <c r="H49" s="7">
        <f t="shared" si="19"/>
        <v>94.65184685958079</v>
      </c>
      <c r="I49" s="7">
        <f t="shared" si="19"/>
        <v>102.2239099680955</v>
      </c>
      <c r="J49" s="7">
        <f t="shared" si="19"/>
        <v>103.58621410615882</v>
      </c>
      <c r="K49" s="7">
        <f t="shared" si="19"/>
        <v>97.12582307617981</v>
      </c>
      <c r="L49" s="7">
        <f t="shared" si="19"/>
        <v>101.2107701012781</v>
      </c>
      <c r="M49" s="7">
        <f t="shared" si="19"/>
        <v>97.60645682680202</v>
      </c>
      <c r="N49" s="7">
        <f t="shared" si="19"/>
        <v>99.27626472357687</v>
      </c>
      <c r="O49" s="7">
        <f t="shared" si="19"/>
        <v>93.67774912952702</v>
      </c>
      <c r="P49" s="7">
        <f t="shared" si="19"/>
        <v>106.61337934855695</v>
      </c>
      <c r="Q49" s="7"/>
    </row>
    <row r="50" spans="3:17" ht="12.75" hidden="1">
      <c r="C50" t="s">
        <v>14</v>
      </c>
      <c r="D50" s="7">
        <v>100</v>
      </c>
      <c r="E50" s="7">
        <f t="shared" si="19"/>
        <v>108.2994990678948</v>
      </c>
      <c r="F50" s="7">
        <f t="shared" si="19"/>
        <v>112.15681097351289</v>
      </c>
      <c r="G50" s="7">
        <f t="shared" si="19"/>
        <v>113.8281198010721</v>
      </c>
      <c r="H50" s="7">
        <f t="shared" si="19"/>
        <v>117.5414650288114</v>
      </c>
      <c r="I50" s="7">
        <f t="shared" si="19"/>
        <v>115.14366388029144</v>
      </c>
      <c r="J50" s="7">
        <f t="shared" si="19"/>
        <v>115.01185820539119</v>
      </c>
      <c r="K50" s="7">
        <f t="shared" si="19"/>
        <v>119.0497937531912</v>
      </c>
      <c r="L50" s="7">
        <f t="shared" si="19"/>
        <v>127.49354076837403</v>
      </c>
      <c r="M50" s="7">
        <f t="shared" si="19"/>
        <v>123.24472127340316</v>
      </c>
      <c r="N50" s="7">
        <f t="shared" si="19"/>
        <v>115.82034543182995</v>
      </c>
      <c r="O50" s="7">
        <f t="shared" si="19"/>
        <v>128.70001419716215</v>
      </c>
      <c r="P50" s="7">
        <f t="shared" si="19"/>
        <v>109.5009951750374</v>
      </c>
      <c r="Q50" s="7"/>
    </row>
    <row r="51" spans="3:17" ht="12.75" hidden="1">
      <c r="C51" t="s">
        <v>15</v>
      </c>
      <c r="D51" s="7">
        <v>100</v>
      </c>
      <c r="E51" s="7">
        <f t="shared" si="19"/>
        <v>103.13790880381684</v>
      </c>
      <c r="F51" s="7">
        <f t="shared" si="19"/>
        <v>101.38565242726418</v>
      </c>
      <c r="G51" s="7">
        <f t="shared" si="19"/>
        <v>100.28185689642719</v>
      </c>
      <c r="H51" s="7">
        <f t="shared" si="19"/>
        <v>105.3739791949588</v>
      </c>
      <c r="I51" s="7">
        <f t="shared" si="19"/>
        <v>97.10561462726042</v>
      </c>
      <c r="J51" s="7">
        <f t="shared" si="19"/>
        <v>100.79114083821388</v>
      </c>
      <c r="K51" s="7">
        <f t="shared" si="19"/>
        <v>98.45629239414338</v>
      </c>
      <c r="L51" s="7">
        <f t="shared" si="19"/>
        <v>106.17357144201614</v>
      </c>
      <c r="M51" s="7">
        <f t="shared" si="19"/>
        <v>107.47284030679441</v>
      </c>
      <c r="N51" s="7">
        <f t="shared" si="19"/>
        <v>95.07032563581373</v>
      </c>
      <c r="O51" s="7">
        <f t="shared" si="19"/>
        <v>102.92982008937895</v>
      </c>
      <c r="P51" s="7">
        <f t="shared" si="19"/>
        <v>91.24743609176433</v>
      </c>
      <c r="Q51" s="7"/>
    </row>
    <row r="52" spans="3:17" ht="12.75" hidden="1">
      <c r="C52" t="s">
        <v>16</v>
      </c>
      <c r="D52" s="7">
        <v>100</v>
      </c>
      <c r="E52" s="7">
        <f>+E10/$D10*100</f>
        <v>108.07596185655328</v>
      </c>
      <c r="F52" s="7">
        <f aca="true" t="shared" si="20" ref="F52:P52">+F10/$D10*100</f>
        <v>107.33147867523076</v>
      </c>
      <c r="G52" s="7">
        <f t="shared" si="20"/>
        <v>104.83105069993766</v>
      </c>
      <c r="H52" s="7">
        <f t="shared" si="20"/>
        <v>122.98050872884542</v>
      </c>
      <c r="I52" s="7">
        <f t="shared" si="20"/>
        <v>116.53019733175553</v>
      </c>
      <c r="J52" s="7">
        <f t="shared" si="20"/>
        <v>120.72343407508646</v>
      </c>
      <c r="K52" s="7">
        <f t="shared" si="20"/>
        <v>119.24314947473955</v>
      </c>
      <c r="L52" s="7">
        <f t="shared" si="20"/>
        <v>122.47838231803149</v>
      </c>
      <c r="M52" s="7">
        <f t="shared" si="20"/>
        <v>122.10033871890889</v>
      </c>
      <c r="N52" s="7">
        <f t="shared" si="20"/>
        <v>123.64513750264005</v>
      </c>
      <c r="O52" s="7">
        <f t="shared" si="20"/>
        <v>129.82201433039867</v>
      </c>
      <c r="P52" s="7">
        <f t="shared" si="20"/>
        <v>120.3535356529514</v>
      </c>
      <c r="Q52" s="7"/>
    </row>
    <row r="53" spans="3:17" ht="12.75" hidden="1">
      <c r="C53" t="s">
        <v>25</v>
      </c>
      <c r="D53" s="7">
        <v>100</v>
      </c>
      <c r="E53" s="7">
        <f>+(E5+E6+E7+E8+E9)/($D$5+$D$6+$D$7+$D$8+$D$9)*100</f>
        <v>103.9703909428723</v>
      </c>
      <c r="F53" s="7">
        <f aca="true" t="shared" si="21" ref="F53:P53">+(F5+F6+F7+F8+F9)/($D$5+$D$6+$D$7+$D$8+$D$9)*100</f>
        <v>105.43746702489724</v>
      </c>
      <c r="G53" s="7">
        <f t="shared" si="21"/>
        <v>106.66919800005765</v>
      </c>
      <c r="H53" s="7">
        <f t="shared" si="21"/>
        <v>110.60662629264331</v>
      </c>
      <c r="I53" s="7">
        <f t="shared" si="21"/>
        <v>105.99710409317618</v>
      </c>
      <c r="J53" s="7">
        <f t="shared" si="21"/>
        <v>107.46524824134107</v>
      </c>
      <c r="K53" s="7">
        <f t="shared" si="21"/>
        <v>108.17905346052694</v>
      </c>
      <c r="L53" s="7">
        <f t="shared" si="21"/>
        <v>115.63314683281062</v>
      </c>
      <c r="M53" s="7">
        <f t="shared" si="21"/>
        <v>115.93101047449032</v>
      </c>
      <c r="N53" s="7">
        <f t="shared" si="21"/>
        <v>108.55034562909248</v>
      </c>
      <c r="O53" s="7">
        <f t="shared" si="21"/>
        <v>115.6455957671953</v>
      </c>
      <c r="P53" s="7">
        <f t="shared" si="21"/>
        <v>104.2780760083065</v>
      </c>
      <c r="Q53" s="7"/>
    </row>
    <row r="54" spans="3:17" ht="12.75" hidden="1">
      <c r="C54" t="s">
        <v>0</v>
      </c>
      <c r="D54" s="7">
        <v>100</v>
      </c>
      <c r="E54" s="7">
        <f>+E22/$D22*100</f>
        <v>105.76138719149917</v>
      </c>
      <c r="F54" s="7">
        <f aca="true" t="shared" si="22" ref="F54:P54">+F22/$D22*100</f>
        <v>106.2637023602313</v>
      </c>
      <c r="G54" s="7">
        <f t="shared" si="22"/>
        <v>105.8673326838435</v>
      </c>
      <c r="H54" s="7">
        <f t="shared" si="22"/>
        <v>116.00455449559766</v>
      </c>
      <c r="I54" s="7">
        <f t="shared" si="22"/>
        <v>110.59201449013693</v>
      </c>
      <c r="J54" s="7">
        <f t="shared" si="22"/>
        <v>113.24894107994461</v>
      </c>
      <c r="K54" s="7">
        <f t="shared" si="22"/>
        <v>113.0056061793876</v>
      </c>
      <c r="L54" s="7">
        <f t="shared" si="22"/>
        <v>118.61928233814187</v>
      </c>
      <c r="M54" s="7">
        <f t="shared" si="22"/>
        <v>118.62229116957757</v>
      </c>
      <c r="N54" s="7">
        <f t="shared" si="22"/>
        <v>115.135231431269</v>
      </c>
      <c r="O54" s="7">
        <f t="shared" si="22"/>
        <v>121.82985442439072</v>
      </c>
      <c r="P54" s="7">
        <f t="shared" si="22"/>
        <v>111.29076401780375</v>
      </c>
      <c r="Q54" s="7"/>
    </row>
    <row r="55" ht="12.75" hidden="1"/>
    <row r="56" spans="4:17" ht="12.75"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0:17" ht="12.75" hidden="1">
      <c r="J57" s="5">
        <v>2002</v>
      </c>
      <c r="K57" s="6">
        <v>2003</v>
      </c>
      <c r="L57" s="6">
        <v>2004</v>
      </c>
      <c r="M57" s="5">
        <v>2005</v>
      </c>
      <c r="N57" s="6">
        <v>2006</v>
      </c>
      <c r="O57" s="6">
        <v>2007</v>
      </c>
      <c r="P57" s="6">
        <v>2008</v>
      </c>
      <c r="Q57" s="6"/>
    </row>
    <row r="58" spans="4:17" ht="12.75" hidden="1">
      <c r="D58" s="14"/>
      <c r="E58" s="14"/>
      <c r="F58" s="14"/>
      <c r="G58" s="14"/>
      <c r="H58" s="14"/>
      <c r="I58" t="s">
        <v>1</v>
      </c>
      <c r="J58" s="7">
        <v>100</v>
      </c>
      <c r="K58" s="7">
        <f aca="true" t="shared" si="23" ref="K58:P58">+K5/$J5*100</f>
        <v>105.01907380826967</v>
      </c>
      <c r="L58" s="7">
        <f t="shared" si="23"/>
        <v>111.96778329997667</v>
      </c>
      <c r="M58" s="7">
        <f t="shared" si="23"/>
        <v>116.63769206177912</v>
      </c>
      <c r="N58" s="7">
        <f t="shared" si="23"/>
        <v>114.51568463116651</v>
      </c>
      <c r="O58" s="7">
        <f t="shared" si="23"/>
        <v>116.72474746327721</v>
      </c>
      <c r="P58" s="7">
        <f t="shared" si="23"/>
        <v>104.56938065187147</v>
      </c>
      <c r="Q58" s="7"/>
    </row>
    <row r="59" spans="9:17" ht="12.75" hidden="1">
      <c r="I59" t="s">
        <v>12</v>
      </c>
      <c r="J59">
        <v>100</v>
      </c>
      <c r="K59" s="7">
        <f aca="true" t="shared" si="24" ref="K59:P63">+K6/$J6*100</f>
        <v>96.1368997788416</v>
      </c>
      <c r="L59" s="7">
        <f t="shared" si="24"/>
        <v>99.91071522819104</v>
      </c>
      <c r="M59" s="7">
        <f t="shared" si="24"/>
        <v>105.70962529337197</v>
      </c>
      <c r="N59" s="7">
        <f t="shared" si="24"/>
        <v>105.19739246295092</v>
      </c>
      <c r="O59" s="7">
        <f t="shared" si="24"/>
        <v>104.19039868434487</v>
      </c>
      <c r="P59" s="7">
        <f t="shared" si="24"/>
        <v>113.8113858583471</v>
      </c>
      <c r="Q59" s="7"/>
    </row>
    <row r="60" spans="9:17" ht="12.75" hidden="1">
      <c r="I60" t="s">
        <v>13</v>
      </c>
      <c r="J60">
        <v>100</v>
      </c>
      <c r="K60" s="7">
        <f t="shared" si="24"/>
        <v>93.76327141046184</v>
      </c>
      <c r="L60" s="7">
        <f t="shared" si="24"/>
        <v>97.70679522813116</v>
      </c>
      <c r="M60" s="7">
        <f t="shared" si="24"/>
        <v>94.22726534514666</v>
      </c>
      <c r="N60" s="7">
        <f t="shared" si="24"/>
        <v>95.83926353543055</v>
      </c>
      <c r="O60" s="7">
        <f t="shared" si="24"/>
        <v>90.43457176021778</v>
      </c>
      <c r="P60" s="7">
        <f t="shared" si="24"/>
        <v>102.92236304658822</v>
      </c>
      <c r="Q60" s="7"/>
    </row>
    <row r="61" spans="9:17" ht="12.75" hidden="1">
      <c r="I61" t="s">
        <v>14</v>
      </c>
      <c r="J61">
        <v>100</v>
      </c>
      <c r="K61" s="7">
        <f t="shared" si="24"/>
        <v>103.51088627799487</v>
      </c>
      <c r="L61" s="7">
        <f t="shared" si="24"/>
        <v>110.85251795575088</v>
      </c>
      <c r="M61" s="7">
        <f t="shared" si="24"/>
        <v>107.15827323936415</v>
      </c>
      <c r="N61" s="7">
        <f t="shared" si="24"/>
        <v>100.7029598852276</v>
      </c>
      <c r="O61" s="7">
        <f t="shared" si="24"/>
        <v>111.90151711776215</v>
      </c>
      <c r="P61" s="7">
        <f t="shared" si="24"/>
        <v>95.20843927196415</v>
      </c>
      <c r="Q61" s="7"/>
    </row>
    <row r="62" spans="9:17" ht="12.75" hidden="1">
      <c r="I62" t="s">
        <v>15</v>
      </c>
      <c r="J62">
        <v>100</v>
      </c>
      <c r="K62" s="7">
        <f t="shared" si="24"/>
        <v>97.68347850351418</v>
      </c>
      <c r="L62" s="7">
        <f t="shared" si="24"/>
        <v>105.34018224125663</v>
      </c>
      <c r="M62" s="7">
        <f t="shared" si="24"/>
        <v>106.62925274286333</v>
      </c>
      <c r="N62" s="7">
        <f t="shared" si="24"/>
        <v>94.3240892455191</v>
      </c>
      <c r="O62" s="7">
        <f t="shared" si="24"/>
        <v>102.1218920962488</v>
      </c>
      <c r="P62" s="7">
        <f t="shared" si="24"/>
        <v>90.53120674388559</v>
      </c>
      <c r="Q62" s="7"/>
    </row>
    <row r="63" spans="9:17" ht="12.75" hidden="1">
      <c r="I63" t="s">
        <v>16</v>
      </c>
      <c r="J63">
        <v>100</v>
      </c>
      <c r="K63" s="7">
        <f t="shared" si="24"/>
        <v>98.77382165965707</v>
      </c>
      <c r="L63" s="7">
        <f t="shared" si="24"/>
        <v>101.45369310970192</v>
      </c>
      <c r="M63" s="7">
        <f t="shared" si="24"/>
        <v>101.14054462944291</v>
      </c>
      <c r="N63" s="7">
        <f t="shared" si="24"/>
        <v>102.42016262206093</v>
      </c>
      <c r="O63" s="7">
        <f t="shared" si="24"/>
        <v>107.5367142469234</v>
      </c>
      <c r="P63" s="7">
        <f t="shared" si="24"/>
        <v>99.69359849231509</v>
      </c>
      <c r="Q63" s="7"/>
    </row>
    <row r="64" spans="9:17" ht="12.75" hidden="1">
      <c r="I64" t="s">
        <v>25</v>
      </c>
      <c r="J64">
        <v>100</v>
      </c>
      <c r="K64" s="7">
        <f aca="true" t="shared" si="25" ref="K64:P64">+(K5+K6+K7+K8+K9)/($J$5+$J$6+$J$7+$J$8+$J$9)*100</f>
        <v>100.66421957876356</v>
      </c>
      <c r="L64" s="7">
        <f t="shared" si="25"/>
        <v>107.60050223224387</v>
      </c>
      <c r="M64" s="7">
        <f t="shared" si="25"/>
        <v>107.87767429163443</v>
      </c>
      <c r="N64" s="7">
        <f t="shared" si="25"/>
        <v>101.00971933300198</v>
      </c>
      <c r="O64" s="7">
        <f t="shared" si="25"/>
        <v>107.61208638115565</v>
      </c>
      <c r="P64" s="7">
        <f t="shared" si="25"/>
        <v>97.03422986947655</v>
      </c>
      <c r="Q64" s="7"/>
    </row>
    <row r="65" spans="9:17" ht="12.75" hidden="1">
      <c r="I65" t="s">
        <v>0</v>
      </c>
      <c r="J65">
        <v>100</v>
      </c>
      <c r="K65" s="7">
        <f aca="true" t="shared" si="26" ref="K65:P65">+K22/$J22*100</f>
        <v>99.78513273657434</v>
      </c>
      <c r="L65" s="7">
        <f t="shared" si="26"/>
        <v>104.74206752574071</v>
      </c>
      <c r="M65" s="7">
        <f t="shared" si="26"/>
        <v>104.74472435538253</v>
      </c>
      <c r="N65" s="7">
        <f t="shared" si="26"/>
        <v>101.66561411818662</v>
      </c>
      <c r="O65" s="7">
        <f t="shared" si="26"/>
        <v>107.57703627302675</v>
      </c>
      <c r="P65" s="7">
        <f t="shared" si="26"/>
        <v>98.2709091639466</v>
      </c>
      <c r="Q65" s="7"/>
    </row>
  </sheetData>
  <mergeCells count="3">
    <mergeCell ref="D3:P3"/>
    <mergeCell ref="R3:X3"/>
    <mergeCell ref="Z3:AF3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Eurostat with support of Oeko Institut, Germany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Statistics Explained</dc:title>
  <dc:subject>Chemical Indicators</dc:subject>
  <dc:creator>Christian Heidorn</dc:creator>
  <cp:keywords/>
  <dc:description/>
  <cp:lastModifiedBy>heidoch</cp:lastModifiedBy>
  <cp:lastPrinted>2010-10-06T13:06:20Z</cp:lastPrinted>
  <dcterms:created xsi:type="dcterms:W3CDTF">2009-11-18T17:02:26Z</dcterms:created>
  <dcterms:modified xsi:type="dcterms:W3CDTF">2010-10-06T19:22:10Z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-1862216725</vt:i4>
  </property>
  <property fmtid="{D5CDD505-2E9C-101B-9397-08002B2CF9AE}" pid="3" name="_NewReviewCycle">
    <vt:lpwstr/>
  </property>
  <property fmtid="{D5CDD505-2E9C-101B-9397-08002B2CF9AE}" pid="4" name="_EmailSubject">
    <vt:lpwstr>Chapter Chemicals</vt:lpwstr>
  </property>
  <property fmtid="{D5CDD505-2E9C-101B-9397-08002B2CF9AE}" pid="5" name="_AuthorEmail">
    <vt:lpwstr>W.Jenseit@oeko.de</vt:lpwstr>
  </property>
  <property fmtid="{D5CDD505-2E9C-101B-9397-08002B2CF9AE}" pid="6" name="_AuthorEmailDisplayName">
    <vt:lpwstr>Wolfgang Jenseit</vt:lpwstr>
  </property>
  <property fmtid="{D5CDD505-2E9C-101B-9397-08002B2CF9AE}" pid="7" name="_ReviewingToolsShownOnce">
    <vt:lpwstr/>
  </property>
</Properties>
</file>