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_LFS\Publications\Statistics_Explained\Key figures changes on the LM\2022Q2\"/>
    </mc:Choice>
  </mc:AlternateContent>
  <bookViews>
    <workbookView xWindow="0" yWindow="0" windowWidth="16452" windowHeight="5352" tabRatio="384"/>
  </bookViews>
  <sheets>
    <sheet name="Fig 1&amp;2" sheetId="1" r:id="rId1"/>
    <sheet name="Fig 3" sheetId="10" r:id="rId2"/>
    <sheet name="Fig 4" sheetId="12" r:id="rId3"/>
    <sheet name="Fig 5" sheetId="5" r:id="rId4"/>
    <sheet name="Fig 6" sheetId="7" r:id="rId5"/>
    <sheet name="Fig 7" sheetId="15" r:id="rId6"/>
  </sheets>
  <definedNames>
    <definedName name="_xlnm._FilterDatabase" localSheetId="0" hidden="1">'Fig 1&amp;2'!#REF!</definedName>
    <definedName name="_xlnm._FilterDatabase" localSheetId="1" hidden="1">'Fig 3'!$A$34:$AJ$34</definedName>
    <definedName name="_xlnm._FilterDatabase" localSheetId="3" hidden="1">'Fig 5'!$A$6:$Z$6</definedName>
    <definedName name="_xlnm._FilterDatabase" localSheetId="4" hidden="1">'Fig 6'!$A$5:$AD$5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8" i="7"/>
  <c r="F3" i="15" l="1"/>
  <c r="G3" i="15"/>
  <c r="H3" i="15"/>
  <c r="I3" i="15"/>
  <c r="J3" i="15"/>
  <c r="K3" i="15"/>
  <c r="L3" i="15"/>
  <c r="M3" i="15"/>
  <c r="N3" i="15" s="1"/>
  <c r="F4" i="15"/>
  <c r="G4" i="15"/>
  <c r="H4" i="15"/>
  <c r="I4" i="15"/>
  <c r="J4" i="15"/>
  <c r="K4" i="15"/>
  <c r="L4" i="15"/>
  <c r="M4" i="15" s="1"/>
  <c r="N4" i="15" s="1"/>
  <c r="F5" i="15"/>
  <c r="G5" i="15"/>
  <c r="H5" i="15"/>
  <c r="I5" i="15"/>
  <c r="J5" i="15"/>
  <c r="K5" i="15"/>
  <c r="M5" i="15" s="1"/>
  <c r="N5" i="15" s="1"/>
  <c r="L5" i="15"/>
  <c r="F6" i="15"/>
  <c r="G6" i="15"/>
  <c r="H6" i="15"/>
  <c r="I6" i="15"/>
  <c r="J6" i="15"/>
  <c r="K6" i="15"/>
  <c r="M6" i="15" s="1"/>
  <c r="N6" i="15" s="1"/>
  <c r="L6" i="15"/>
  <c r="F7" i="15"/>
  <c r="G7" i="15"/>
  <c r="H7" i="15"/>
  <c r="I7" i="15"/>
  <c r="J7" i="15"/>
  <c r="M7" i="15" s="1"/>
  <c r="N7" i="15" s="1"/>
  <c r="K7" i="15"/>
  <c r="L7" i="15"/>
  <c r="F8" i="15"/>
  <c r="G8" i="15"/>
  <c r="H8" i="15"/>
  <c r="I8" i="15"/>
  <c r="J8" i="15"/>
  <c r="M8" i="15" s="1"/>
  <c r="N8" i="15" s="1"/>
  <c r="K8" i="15"/>
  <c r="L8" i="15"/>
  <c r="F9" i="15"/>
  <c r="G9" i="15"/>
  <c r="H9" i="15"/>
  <c r="I9" i="15"/>
  <c r="J9" i="15"/>
  <c r="M9" i="15" s="1"/>
  <c r="N9" i="15" s="1"/>
  <c r="K9" i="15"/>
  <c r="L9" i="15"/>
  <c r="F10" i="15"/>
  <c r="G10" i="15"/>
  <c r="H10" i="15"/>
  <c r="I10" i="15"/>
  <c r="J10" i="15"/>
  <c r="M10" i="15" s="1"/>
  <c r="N10" i="15" s="1"/>
  <c r="K10" i="15"/>
  <c r="L10" i="15"/>
  <c r="F11" i="15"/>
  <c r="G11" i="15"/>
  <c r="H11" i="15"/>
  <c r="I11" i="15"/>
  <c r="J11" i="15"/>
  <c r="M11" i="15" s="1"/>
  <c r="N11" i="15" s="1"/>
  <c r="K11" i="15"/>
  <c r="L11" i="15"/>
  <c r="E15" i="15"/>
  <c r="B16" i="15"/>
  <c r="C16" i="15"/>
  <c r="D16" i="15"/>
  <c r="P19" i="5" l="1"/>
  <c r="Q19" i="5"/>
  <c r="R19" i="5"/>
  <c r="S19" i="5"/>
  <c r="P12" i="5"/>
  <c r="Q12" i="5"/>
  <c r="R12" i="5"/>
  <c r="S12" i="5"/>
  <c r="V26" i="5"/>
  <c r="W26" i="5"/>
  <c r="X26" i="5"/>
  <c r="Y26" i="5"/>
  <c r="Z26" i="5"/>
  <c r="P16" i="5"/>
  <c r="Q16" i="5"/>
  <c r="R16" i="5"/>
  <c r="S16" i="5"/>
  <c r="V27" i="5"/>
  <c r="W27" i="5"/>
  <c r="X27" i="5"/>
  <c r="Y27" i="5"/>
  <c r="Z27" i="5"/>
  <c r="P18" i="5"/>
  <c r="Q18" i="5"/>
  <c r="R18" i="5"/>
  <c r="S18" i="5"/>
  <c r="V28" i="5"/>
  <c r="W28" i="5"/>
  <c r="X28" i="5"/>
  <c r="Y28" i="5"/>
  <c r="Z28" i="5"/>
  <c r="P32" i="5"/>
  <c r="Q32" i="5"/>
  <c r="R32" i="5"/>
  <c r="S32" i="5"/>
  <c r="V29" i="5"/>
  <c r="W29" i="5"/>
  <c r="X29" i="5"/>
  <c r="Y29" i="5"/>
  <c r="Z29" i="5"/>
  <c r="P27" i="5"/>
  <c r="Q27" i="5"/>
  <c r="R27" i="5"/>
  <c r="S27" i="5"/>
  <c r="V30" i="5"/>
  <c r="W30" i="5"/>
  <c r="X30" i="5"/>
  <c r="Y30" i="5"/>
  <c r="Z30" i="5"/>
  <c r="P21" i="5"/>
  <c r="Q21" i="5"/>
  <c r="R21" i="5"/>
  <c r="S21" i="5"/>
  <c r="V31" i="5"/>
  <c r="W31" i="5"/>
  <c r="X31" i="5"/>
  <c r="Y31" i="5"/>
  <c r="Z31" i="5"/>
  <c r="P25" i="5"/>
  <c r="Q25" i="5"/>
  <c r="R25" i="5"/>
  <c r="S25" i="5"/>
  <c r="V32" i="5"/>
  <c r="W32" i="5"/>
  <c r="X32" i="5"/>
  <c r="Y32" i="5"/>
  <c r="Z32" i="5"/>
  <c r="P9" i="5"/>
  <c r="Q9" i="5"/>
  <c r="R9" i="5"/>
  <c r="S9" i="5"/>
  <c r="V33" i="5"/>
  <c r="W33" i="5"/>
  <c r="X33" i="5"/>
  <c r="Y33" i="5"/>
  <c r="Z33" i="5"/>
  <c r="P35" i="5"/>
  <c r="Q35" i="5"/>
  <c r="R35" i="5"/>
  <c r="T35" i="5" s="1"/>
  <c r="S35" i="5"/>
  <c r="U35" i="5" s="1"/>
  <c r="V35" i="5"/>
  <c r="W35" i="5"/>
  <c r="X35" i="5"/>
  <c r="Y35" i="5"/>
  <c r="Z35" i="5"/>
  <c r="P36" i="5"/>
  <c r="Q36" i="5"/>
  <c r="U36" i="5" s="1"/>
  <c r="R36" i="5"/>
  <c r="S36" i="5"/>
  <c r="V36" i="5"/>
  <c r="W36" i="5"/>
  <c r="X36" i="5"/>
  <c r="Y36" i="5"/>
  <c r="Z36" i="5"/>
  <c r="P37" i="5"/>
  <c r="Q37" i="5"/>
  <c r="R37" i="5"/>
  <c r="S37" i="5"/>
  <c r="U37" i="5" s="1"/>
  <c r="T37" i="5"/>
  <c r="V37" i="5"/>
  <c r="W37" i="5"/>
  <c r="X37" i="5"/>
  <c r="Y37" i="5"/>
  <c r="Z37" i="5"/>
  <c r="P39" i="5"/>
  <c r="T39" i="5" s="1"/>
  <c r="Q39" i="5"/>
  <c r="R39" i="5"/>
  <c r="S39" i="5"/>
  <c r="V39" i="5"/>
  <c r="W39" i="5"/>
  <c r="X39" i="5"/>
  <c r="Y39" i="5"/>
  <c r="Z39" i="5"/>
  <c r="T27" i="5" l="1"/>
  <c r="U25" i="5"/>
  <c r="T18" i="5"/>
  <c r="U12" i="5"/>
  <c r="U19" i="5"/>
  <c r="T19" i="5"/>
  <c r="U16" i="5"/>
  <c r="T25" i="5"/>
  <c r="U32" i="5"/>
  <c r="U18" i="5"/>
  <c r="U9" i="5"/>
  <c r="T16" i="5"/>
  <c r="U39" i="5"/>
  <c r="U27" i="5"/>
  <c r="T36" i="5"/>
  <c r="T32" i="5"/>
  <c r="T21" i="5"/>
  <c r="U21" i="5"/>
  <c r="T9" i="5"/>
  <c r="T12" i="5"/>
  <c r="V16" i="5" l="1"/>
  <c r="X13" i="5" l="1"/>
  <c r="W18" i="5"/>
  <c r="X9" i="5"/>
  <c r="W8" i="5"/>
  <c r="W25" i="5"/>
  <c r="X15" i="5"/>
  <c r="W21" i="5"/>
  <c r="X20" i="5"/>
  <c r="W24" i="5"/>
  <c r="V14" i="5"/>
  <c r="V10" i="5"/>
  <c r="X24" i="5"/>
  <c r="V21" i="5"/>
  <c r="Y25" i="5"/>
  <c r="Z21" i="5"/>
  <c r="X21" i="5"/>
  <c r="X16" i="5"/>
  <c r="W16" i="5"/>
  <c r="W11" i="5"/>
  <c r="W15" i="5"/>
  <c r="W9" i="5"/>
  <c r="Y12" i="5"/>
  <c r="X12" i="5"/>
  <c r="Z25" i="5"/>
  <c r="Y21" i="5"/>
  <c r="W12" i="5"/>
  <c r="V23" i="5"/>
  <c r="Z14" i="5"/>
  <c r="X11" i="5"/>
  <c r="V22" i="5"/>
  <c r="X25" i="5"/>
  <c r="Y14" i="5"/>
  <c r="Z10" i="5"/>
  <c r="W22" i="5"/>
  <c r="W23" i="5"/>
  <c r="W17" i="5"/>
  <c r="X14" i="5"/>
  <c r="Y10" i="5"/>
  <c r="V25" i="5"/>
  <c r="V12" i="5"/>
  <c r="Z16" i="5"/>
  <c r="W14" i="5"/>
  <c r="X10" i="5"/>
  <c r="X7" i="5"/>
  <c r="X17" i="5"/>
  <c r="X22" i="5"/>
  <c r="V11" i="5"/>
  <c r="Y23" i="5"/>
  <c r="Y16" i="5"/>
  <c r="Z12" i="5"/>
  <c r="W10" i="5"/>
  <c r="W7" i="5"/>
  <c r="Z23" i="5"/>
  <c r="Z18" i="5"/>
  <c r="Z8" i="5"/>
  <c r="X18" i="5"/>
  <c r="X8" i="5"/>
  <c r="W20" i="5"/>
  <c r="Y8" i="5"/>
  <c r="V9" i="5"/>
  <c r="V20" i="5"/>
  <c r="V18" i="5"/>
  <c r="V7" i="5"/>
  <c r="V17" i="5"/>
  <c r="Z24" i="5"/>
  <c r="Z22" i="5"/>
  <c r="Z20" i="5"/>
  <c r="Z17" i="5"/>
  <c r="Z15" i="5"/>
  <c r="Z13" i="5"/>
  <c r="Z11" i="5"/>
  <c r="Z9" i="5"/>
  <c r="Z7" i="5"/>
  <c r="V8" i="5"/>
  <c r="Y24" i="5"/>
  <c r="Y22" i="5"/>
  <c r="Y20" i="5"/>
  <c r="Y17" i="5"/>
  <c r="Y15" i="5"/>
  <c r="Y13" i="5"/>
  <c r="Y11" i="5"/>
  <c r="Y9" i="5"/>
  <c r="Y7" i="5"/>
  <c r="W13" i="5"/>
  <c r="Y18" i="5"/>
  <c r="X23" i="5"/>
  <c r="V13" i="5"/>
  <c r="V24" i="5"/>
  <c r="V15" i="5"/>
  <c r="AA7" i="10" l="1"/>
  <c r="AD7" i="10"/>
  <c r="P4" i="7" l="1"/>
  <c r="M4" i="7"/>
  <c r="N4" i="7"/>
  <c r="O4" i="7"/>
  <c r="M27" i="7"/>
  <c r="N27" i="7"/>
  <c r="P27" i="7" s="1"/>
  <c r="O27" i="7"/>
  <c r="M9" i="7"/>
  <c r="N9" i="7"/>
  <c r="O9" i="7"/>
  <c r="M11" i="7"/>
  <c r="N11" i="7"/>
  <c r="P11" i="7" s="1"/>
  <c r="O11" i="7"/>
  <c r="M23" i="7"/>
  <c r="N23" i="7"/>
  <c r="O23" i="7"/>
  <c r="M26" i="7"/>
  <c r="N26" i="7"/>
  <c r="O26" i="7"/>
  <c r="M15" i="7"/>
  <c r="N15" i="7"/>
  <c r="O15" i="7"/>
  <c r="M30" i="7"/>
  <c r="N30" i="7"/>
  <c r="O30" i="7"/>
  <c r="M10" i="7"/>
  <c r="N10" i="7"/>
  <c r="O10" i="7"/>
  <c r="M13" i="7"/>
  <c r="N13" i="7"/>
  <c r="P13" i="7" s="1"/>
  <c r="O13" i="7"/>
  <c r="M14" i="7"/>
  <c r="N14" i="7"/>
  <c r="O14" i="7"/>
  <c r="M29" i="7"/>
  <c r="N29" i="7"/>
  <c r="O29" i="7"/>
  <c r="M8" i="7"/>
  <c r="N8" i="7"/>
  <c r="O8" i="7"/>
  <c r="M17" i="7"/>
  <c r="N17" i="7"/>
  <c r="O17" i="7"/>
  <c r="M20" i="7"/>
  <c r="N20" i="7"/>
  <c r="O20" i="7"/>
  <c r="M21" i="7"/>
  <c r="N21" i="7"/>
  <c r="O21" i="7"/>
  <c r="M25" i="7"/>
  <c r="N25" i="7"/>
  <c r="O25" i="7"/>
  <c r="M19" i="7"/>
  <c r="N19" i="7"/>
  <c r="P19" i="7" s="1"/>
  <c r="O19" i="7"/>
  <c r="M31" i="7"/>
  <c r="N31" i="7"/>
  <c r="O31" i="7"/>
  <c r="M32" i="7"/>
  <c r="N32" i="7"/>
  <c r="O32" i="7"/>
  <c r="M24" i="7"/>
  <c r="N24" i="7"/>
  <c r="O24" i="7"/>
  <c r="M22" i="7"/>
  <c r="N22" i="7"/>
  <c r="O22" i="7"/>
  <c r="M16" i="7"/>
  <c r="N16" i="7"/>
  <c r="O16" i="7"/>
  <c r="M7" i="7"/>
  <c r="N7" i="7"/>
  <c r="O7" i="7"/>
  <c r="M6" i="7"/>
  <c r="N6" i="7"/>
  <c r="O6" i="7"/>
  <c r="M18" i="7"/>
  <c r="N18" i="7"/>
  <c r="P18" i="7" s="1"/>
  <c r="O18" i="7"/>
  <c r="M12" i="7"/>
  <c r="N12" i="7"/>
  <c r="O12" i="7"/>
  <c r="M28" i="7"/>
  <c r="N28" i="7"/>
  <c r="O28" i="7"/>
  <c r="M34" i="7"/>
  <c r="N34" i="7"/>
  <c r="O34" i="7"/>
  <c r="M35" i="7"/>
  <c r="N35" i="7"/>
  <c r="O35" i="7"/>
  <c r="M36" i="7"/>
  <c r="N36" i="7"/>
  <c r="O36" i="7"/>
  <c r="M38" i="7"/>
  <c r="N38" i="7"/>
  <c r="O38" i="7"/>
  <c r="F115" i="12"/>
  <c r="G115" i="12"/>
  <c r="H115" i="12"/>
  <c r="I115" i="12"/>
  <c r="J115" i="12"/>
  <c r="E115" i="12"/>
  <c r="E119" i="12"/>
  <c r="D126" i="12"/>
  <c r="F108" i="12"/>
  <c r="G108" i="12"/>
  <c r="H108" i="12"/>
  <c r="I108" i="12"/>
  <c r="J108" i="12"/>
  <c r="E108" i="12"/>
  <c r="D135" i="12"/>
  <c r="D122" i="12"/>
  <c r="D123" i="12"/>
  <c r="D124" i="12"/>
  <c r="D125" i="12"/>
  <c r="D130" i="12"/>
  <c r="D131" i="12"/>
  <c r="D132" i="12"/>
  <c r="D133" i="12"/>
  <c r="D134" i="12"/>
  <c r="E122" i="12"/>
  <c r="E123" i="12"/>
  <c r="E124" i="12"/>
  <c r="E125" i="12"/>
  <c r="E126" i="12"/>
  <c r="E130" i="12"/>
  <c r="F130" i="12" s="1"/>
  <c r="E131" i="12"/>
  <c r="E132" i="12"/>
  <c r="E133" i="12"/>
  <c r="E134" i="12"/>
  <c r="E135" i="12"/>
  <c r="E121" i="12"/>
  <c r="D121" i="12"/>
  <c r="P38" i="7" l="1"/>
  <c r="P34" i="7"/>
  <c r="P36" i="7"/>
  <c r="P35" i="7"/>
  <c r="P22" i="7"/>
  <c r="P17" i="7"/>
  <c r="P26" i="7"/>
  <c r="P6" i="7"/>
  <c r="P12" i="7"/>
  <c r="P14" i="7"/>
  <c r="P24" i="7"/>
  <c r="P8" i="7"/>
  <c r="P23" i="7"/>
  <c r="P9" i="7"/>
  <c r="P21" i="7"/>
  <c r="P7" i="7"/>
  <c r="P30" i="7"/>
  <c r="P16" i="7"/>
  <c r="P20" i="7"/>
  <c r="P15" i="7"/>
  <c r="D128" i="12"/>
  <c r="F128" i="12" s="1"/>
  <c r="D119" i="12"/>
  <c r="F119" i="12" s="1"/>
  <c r="P28" i="7"/>
  <c r="P32" i="7"/>
  <c r="P25" i="7"/>
  <c r="P29" i="7"/>
  <c r="P10" i="7"/>
  <c r="P31" i="7"/>
  <c r="E128" i="12"/>
  <c r="F133" i="12"/>
  <c r="F132" i="12"/>
  <c r="F131" i="12"/>
  <c r="F122" i="12"/>
  <c r="F126" i="12"/>
  <c r="F121" i="12"/>
  <c r="F125" i="12"/>
  <c r="F135" i="12"/>
  <c r="F124" i="12"/>
  <c r="F134" i="12"/>
  <c r="F123" i="12"/>
  <c r="P8" i="5"/>
  <c r="Q8" i="5"/>
  <c r="R8" i="5"/>
  <c r="S8" i="5"/>
  <c r="P22" i="5"/>
  <c r="Q22" i="5"/>
  <c r="R22" i="5"/>
  <c r="S22" i="5"/>
  <c r="P11" i="5"/>
  <c r="Q11" i="5"/>
  <c r="R11" i="5"/>
  <c r="S11" i="5"/>
  <c r="P30" i="5"/>
  <c r="Q30" i="5"/>
  <c r="R30" i="5"/>
  <c r="S30" i="5"/>
  <c r="P13" i="5"/>
  <c r="Q13" i="5"/>
  <c r="R13" i="5"/>
  <c r="S13" i="5"/>
  <c r="P14" i="5"/>
  <c r="Q14" i="5"/>
  <c r="R14" i="5"/>
  <c r="S14" i="5"/>
  <c r="P33" i="5"/>
  <c r="Q33" i="5"/>
  <c r="R33" i="5"/>
  <c r="S33" i="5"/>
  <c r="P24" i="5"/>
  <c r="Q24" i="5"/>
  <c r="R24" i="5"/>
  <c r="S24" i="5"/>
  <c r="P17" i="5"/>
  <c r="Q17" i="5"/>
  <c r="R17" i="5"/>
  <c r="S17" i="5"/>
  <c r="P26" i="5"/>
  <c r="Q26" i="5"/>
  <c r="R26" i="5"/>
  <c r="S26" i="5"/>
  <c r="P10" i="5"/>
  <c r="Q10" i="5"/>
  <c r="R10" i="5"/>
  <c r="S10" i="5"/>
  <c r="P28" i="5"/>
  <c r="Q28" i="5"/>
  <c r="R28" i="5"/>
  <c r="S28" i="5"/>
  <c r="P29" i="5"/>
  <c r="Q29" i="5"/>
  <c r="R29" i="5"/>
  <c r="S29" i="5"/>
  <c r="P20" i="5"/>
  <c r="Q20" i="5"/>
  <c r="R20" i="5"/>
  <c r="S20" i="5"/>
  <c r="P7" i="5"/>
  <c r="Q7" i="5"/>
  <c r="R7" i="5"/>
  <c r="S7" i="5"/>
  <c r="P23" i="5"/>
  <c r="Q23" i="5"/>
  <c r="R23" i="5"/>
  <c r="S23" i="5"/>
  <c r="P15" i="5"/>
  <c r="Q15" i="5"/>
  <c r="R15" i="5"/>
  <c r="S15" i="5"/>
  <c r="P31" i="5"/>
  <c r="Q31" i="5"/>
  <c r="R31" i="5"/>
  <c r="S31" i="5"/>
  <c r="S5" i="5"/>
  <c r="R5" i="5"/>
  <c r="Q5" i="5"/>
  <c r="P5" i="5"/>
  <c r="D7" i="12"/>
  <c r="J7" i="12" s="1"/>
  <c r="E7" i="12"/>
  <c r="F7" i="12"/>
  <c r="D8" i="12"/>
  <c r="J8" i="12" s="1"/>
  <c r="E8" i="12"/>
  <c r="F8" i="12"/>
  <c r="D9" i="12"/>
  <c r="E9" i="12"/>
  <c r="F9" i="12"/>
  <c r="D10" i="12"/>
  <c r="E10" i="12"/>
  <c r="F10" i="12"/>
  <c r="D11" i="12"/>
  <c r="E11" i="12"/>
  <c r="F11" i="12"/>
  <c r="D13" i="12"/>
  <c r="E13" i="12"/>
  <c r="F13" i="12"/>
  <c r="D14" i="12"/>
  <c r="E14" i="12"/>
  <c r="F14" i="12"/>
  <c r="D15" i="12"/>
  <c r="E15" i="12"/>
  <c r="F15" i="12"/>
  <c r="D16" i="12"/>
  <c r="E16" i="12"/>
  <c r="F16" i="12"/>
  <c r="D17" i="12"/>
  <c r="J17" i="12" s="1"/>
  <c r="E17" i="12"/>
  <c r="F17" i="12"/>
  <c r="D18" i="12"/>
  <c r="E18" i="12"/>
  <c r="F18" i="12"/>
  <c r="E6" i="12"/>
  <c r="F6" i="12"/>
  <c r="D6" i="12"/>
  <c r="W5" i="10"/>
  <c r="J10" i="12" l="1"/>
  <c r="J13" i="12"/>
  <c r="J9" i="12"/>
  <c r="J6" i="12"/>
  <c r="J14" i="12"/>
  <c r="J18" i="12"/>
  <c r="J15" i="12"/>
  <c r="J16" i="12"/>
  <c r="J11" i="12"/>
  <c r="T5" i="5"/>
  <c r="U5" i="5"/>
  <c r="U31" i="5"/>
  <c r="U7" i="5"/>
  <c r="U29" i="5"/>
  <c r="U26" i="5"/>
  <c r="U24" i="5"/>
  <c r="U14" i="5"/>
  <c r="U13" i="5"/>
  <c r="U11" i="5"/>
  <c r="U8" i="5"/>
  <c r="T7" i="5"/>
  <c r="T24" i="5"/>
  <c r="T14" i="5"/>
  <c r="T31" i="5"/>
  <c r="T29" i="5"/>
  <c r="T26" i="5"/>
  <c r="T13" i="5"/>
  <c r="T11" i="5"/>
  <c r="T8" i="5"/>
  <c r="U15" i="5"/>
  <c r="U23" i="5"/>
  <c r="U20" i="5"/>
  <c r="U28" i="5"/>
  <c r="U10" i="5"/>
  <c r="U17" i="5"/>
  <c r="U33" i="5"/>
  <c r="U30" i="5"/>
  <c r="U22" i="5"/>
  <c r="T15" i="5"/>
  <c r="T23" i="5"/>
  <c r="T20" i="5"/>
  <c r="T28" i="5"/>
  <c r="T10" i="5"/>
  <c r="T17" i="5"/>
  <c r="T33" i="5"/>
  <c r="T30" i="5"/>
  <c r="T22" i="5"/>
  <c r="AC24" i="10" l="1"/>
  <c r="N25" i="1" l="1"/>
  <c r="L25" i="1"/>
  <c r="L17" i="1"/>
  <c r="AD21" i="10" l="1"/>
  <c r="AD17" i="10"/>
  <c r="AD18" i="10"/>
  <c r="AD10" i="10"/>
  <c r="AD26" i="10"/>
  <c r="AD14" i="10"/>
  <c r="AD27" i="10"/>
  <c r="AD13" i="10"/>
  <c r="AD19" i="10"/>
  <c r="AD23" i="10"/>
  <c r="AD31" i="10"/>
  <c r="AD8" i="10"/>
  <c r="AD22" i="10"/>
  <c r="AD33" i="10"/>
  <c r="AD16" i="10"/>
  <c r="AD32" i="10"/>
  <c r="AD11" i="10"/>
  <c r="AD28" i="10"/>
  <c r="AD30" i="10"/>
  <c r="AD25" i="10"/>
  <c r="AD15" i="10"/>
  <c r="AD24" i="10"/>
  <c r="AD20" i="10"/>
  <c r="AD9" i="10"/>
  <c r="AD29" i="10"/>
  <c r="AD12" i="10"/>
  <c r="AD35" i="10"/>
  <c r="AD36" i="10"/>
  <c r="AD37" i="10"/>
  <c r="AD39" i="10"/>
  <c r="AD5" i="10"/>
  <c r="Z21" i="10"/>
  <c r="Z17" i="10"/>
  <c r="Z18" i="10"/>
  <c r="Z10" i="10"/>
  <c r="Z26" i="10"/>
  <c r="Z14" i="10"/>
  <c r="Z27" i="10"/>
  <c r="Z13" i="10"/>
  <c r="Z19" i="10"/>
  <c r="Z23" i="10"/>
  <c r="Z31" i="10"/>
  <c r="Z8" i="10"/>
  <c r="Z22" i="10"/>
  <c r="Z7" i="10"/>
  <c r="Z33" i="10"/>
  <c r="Z16" i="10"/>
  <c r="Z32" i="10"/>
  <c r="Z11" i="10"/>
  <c r="Z28" i="10"/>
  <c r="Z30" i="10"/>
  <c r="Z25" i="10"/>
  <c r="Z15" i="10"/>
  <c r="Z24" i="10"/>
  <c r="Z20" i="10"/>
  <c r="Z9" i="10"/>
  <c r="Z29" i="10"/>
  <c r="Z12" i="10"/>
  <c r="Z35" i="10"/>
  <c r="Z36" i="10"/>
  <c r="Z37" i="10"/>
  <c r="Z39" i="10"/>
  <c r="Z5" i="10"/>
  <c r="W21" i="10"/>
  <c r="X21" i="10"/>
  <c r="Y21" i="10"/>
  <c r="AA21" i="10"/>
  <c r="AB21" i="10"/>
  <c r="AC21" i="10"/>
  <c r="W17" i="10"/>
  <c r="X17" i="10"/>
  <c r="Y17" i="10"/>
  <c r="AA17" i="10"/>
  <c r="AB17" i="10"/>
  <c r="AC17" i="10"/>
  <c r="W18" i="10"/>
  <c r="X18" i="10"/>
  <c r="Y18" i="10"/>
  <c r="AA18" i="10"/>
  <c r="AB18" i="10"/>
  <c r="AC18" i="10"/>
  <c r="W10" i="10"/>
  <c r="X10" i="10"/>
  <c r="Y10" i="10"/>
  <c r="AA10" i="10"/>
  <c r="AB10" i="10"/>
  <c r="AC10" i="10"/>
  <c r="W26" i="10"/>
  <c r="X26" i="10"/>
  <c r="Y26" i="10"/>
  <c r="AA26" i="10"/>
  <c r="AB26" i="10"/>
  <c r="AC26" i="10"/>
  <c r="W14" i="10"/>
  <c r="X14" i="10"/>
  <c r="Y14" i="10"/>
  <c r="AA14" i="10"/>
  <c r="AB14" i="10"/>
  <c r="AC14" i="10"/>
  <c r="W27" i="10"/>
  <c r="X27" i="10"/>
  <c r="Y27" i="10"/>
  <c r="AA27" i="10"/>
  <c r="AB27" i="10"/>
  <c r="AC27" i="10"/>
  <c r="W13" i="10"/>
  <c r="X13" i="10"/>
  <c r="Y13" i="10"/>
  <c r="AA13" i="10"/>
  <c r="AB13" i="10"/>
  <c r="AC13" i="10"/>
  <c r="W19" i="10"/>
  <c r="X19" i="10"/>
  <c r="Y19" i="10"/>
  <c r="AA19" i="10"/>
  <c r="AB19" i="10"/>
  <c r="AC19" i="10"/>
  <c r="W23" i="10"/>
  <c r="X23" i="10"/>
  <c r="Y23" i="10"/>
  <c r="AA23" i="10"/>
  <c r="AB23" i="10"/>
  <c r="AC23" i="10"/>
  <c r="W31" i="10"/>
  <c r="X31" i="10"/>
  <c r="Y31" i="10"/>
  <c r="AA31" i="10"/>
  <c r="AB31" i="10"/>
  <c r="AC31" i="10"/>
  <c r="W8" i="10"/>
  <c r="X8" i="10"/>
  <c r="Y8" i="10"/>
  <c r="AA8" i="10"/>
  <c r="AB8" i="10"/>
  <c r="AC8" i="10"/>
  <c r="W22" i="10"/>
  <c r="X22" i="10"/>
  <c r="Y22" i="10"/>
  <c r="AA22" i="10"/>
  <c r="AB22" i="10"/>
  <c r="AC22" i="10"/>
  <c r="W7" i="10"/>
  <c r="X7" i="10"/>
  <c r="Y7" i="10"/>
  <c r="AB7" i="10"/>
  <c r="AC7" i="10"/>
  <c r="W33" i="10"/>
  <c r="X33" i="10"/>
  <c r="Y33" i="10"/>
  <c r="AA33" i="10"/>
  <c r="AB33" i="10"/>
  <c r="AC33" i="10"/>
  <c r="W16" i="10"/>
  <c r="X16" i="10"/>
  <c r="Y16" i="10"/>
  <c r="AA16" i="10"/>
  <c r="AB16" i="10"/>
  <c r="AC16" i="10"/>
  <c r="W32" i="10"/>
  <c r="X32" i="10"/>
  <c r="Y32" i="10"/>
  <c r="AA32" i="10"/>
  <c r="AB32" i="10"/>
  <c r="AC32" i="10"/>
  <c r="W11" i="10"/>
  <c r="X11" i="10"/>
  <c r="Y11" i="10"/>
  <c r="AA11" i="10"/>
  <c r="AB11" i="10"/>
  <c r="AC11" i="10"/>
  <c r="W28" i="10"/>
  <c r="X28" i="10"/>
  <c r="Y28" i="10"/>
  <c r="AA28" i="10"/>
  <c r="AB28" i="10"/>
  <c r="AC28" i="10"/>
  <c r="W30" i="10"/>
  <c r="X30" i="10"/>
  <c r="Y30" i="10"/>
  <c r="AA30" i="10"/>
  <c r="AB30" i="10"/>
  <c r="AC30" i="10"/>
  <c r="W25" i="10"/>
  <c r="X25" i="10"/>
  <c r="Y25" i="10"/>
  <c r="AA25" i="10"/>
  <c r="AB25" i="10"/>
  <c r="AC25" i="10"/>
  <c r="W15" i="10"/>
  <c r="X15" i="10"/>
  <c r="Y15" i="10"/>
  <c r="AA15" i="10"/>
  <c r="AB15" i="10"/>
  <c r="AC15" i="10"/>
  <c r="W24" i="10"/>
  <c r="X24" i="10"/>
  <c r="Y24" i="10"/>
  <c r="AA24" i="10"/>
  <c r="AB24" i="10"/>
  <c r="W20" i="10"/>
  <c r="X20" i="10"/>
  <c r="Y20" i="10"/>
  <c r="AA20" i="10"/>
  <c r="AB20" i="10"/>
  <c r="AC20" i="10"/>
  <c r="W9" i="10"/>
  <c r="X9" i="10"/>
  <c r="Y9" i="10"/>
  <c r="AA9" i="10"/>
  <c r="AB9" i="10"/>
  <c r="AC9" i="10"/>
  <c r="W29" i="10"/>
  <c r="X29" i="10"/>
  <c r="Y29" i="10"/>
  <c r="AA29" i="10"/>
  <c r="AB29" i="10"/>
  <c r="AC29" i="10"/>
  <c r="W12" i="10"/>
  <c r="X12" i="10"/>
  <c r="Y12" i="10"/>
  <c r="AA12" i="10"/>
  <c r="AB12" i="10"/>
  <c r="AC12" i="10"/>
  <c r="W35" i="10"/>
  <c r="X35" i="10"/>
  <c r="Y35" i="10"/>
  <c r="AA35" i="10"/>
  <c r="AB35" i="10"/>
  <c r="AC35" i="10"/>
  <c r="W36" i="10"/>
  <c r="X36" i="10"/>
  <c r="Y36" i="10"/>
  <c r="AA36" i="10"/>
  <c r="AB36" i="10"/>
  <c r="AC36" i="10"/>
  <c r="W37" i="10"/>
  <c r="X37" i="10"/>
  <c r="Y37" i="10"/>
  <c r="AA37" i="10"/>
  <c r="AB37" i="10"/>
  <c r="AC37" i="10"/>
  <c r="W39" i="10"/>
  <c r="X39" i="10"/>
  <c r="Y39" i="10"/>
  <c r="AA39" i="10"/>
  <c r="AE39" i="10" s="1"/>
  <c r="AB39" i="10"/>
  <c r="AC39" i="10"/>
  <c r="X5" i="10"/>
  <c r="Y5" i="10"/>
  <c r="AA5" i="10"/>
  <c r="AB5" i="10"/>
  <c r="AC5" i="10"/>
  <c r="AG36" i="10" l="1"/>
  <c r="AH39" i="10"/>
  <c r="AE36" i="10"/>
  <c r="AH36" i="10"/>
  <c r="AE5" i="10"/>
  <c r="AG39" i="10"/>
  <c r="AH37" i="10"/>
  <c r="AE37" i="10"/>
  <c r="AE35" i="10"/>
  <c r="AH5" i="10"/>
  <c r="AG37" i="10"/>
  <c r="AG27" i="10"/>
  <c r="AH35" i="10"/>
  <c r="AG5" i="10"/>
  <c r="AF5" i="10"/>
  <c r="AE12" i="10"/>
  <c r="AE30" i="10"/>
  <c r="AG32" i="10"/>
  <c r="AE16" i="10"/>
  <c r="AG22" i="10"/>
  <c r="AE8" i="10"/>
  <c r="AG19" i="10"/>
  <c r="AE13" i="10"/>
  <c r="AG26" i="10"/>
  <c r="AE10" i="10"/>
  <c r="AG21" i="10"/>
  <c r="AG25" i="10"/>
  <c r="AG9" i="10"/>
  <c r="AE20" i="10"/>
  <c r="AH30" i="10"/>
  <c r="AH8" i="10"/>
  <c r="AH10" i="10"/>
  <c r="AH14" i="10"/>
  <c r="AG29" i="10"/>
  <c r="AE22" i="10"/>
  <c r="AE26" i="10"/>
  <c r="AH29" i="10"/>
  <c r="AH11" i="10"/>
  <c r="AH23" i="10"/>
  <c r="AF35" i="10"/>
  <c r="AF36" i="10"/>
  <c r="AH12" i="10"/>
  <c r="AH28" i="10"/>
  <c r="AH31" i="10"/>
  <c r="AH18" i="10"/>
  <c r="AG12" i="10"/>
  <c r="AE29" i="10"/>
  <c r="AG24" i="10"/>
  <c r="AE15" i="10"/>
  <c r="AG28" i="10"/>
  <c r="AE11" i="10"/>
  <c r="AG33" i="10"/>
  <c r="AE7" i="10"/>
  <c r="AG31" i="10"/>
  <c r="AE23" i="10"/>
  <c r="AE14" i="10"/>
  <c r="AG18" i="10"/>
  <c r="AE17" i="10"/>
  <c r="AH17" i="10"/>
  <c r="AE9" i="10"/>
  <c r="AE25" i="10"/>
  <c r="AE32" i="10"/>
  <c r="AG23" i="10"/>
  <c r="AE19" i="10"/>
  <c r="AE21" i="10"/>
  <c r="AH9" i="10"/>
  <c r="AH32" i="10"/>
  <c r="AH19" i="10"/>
  <c r="AH21" i="10"/>
  <c r="AE24" i="10"/>
  <c r="AE28" i="10"/>
  <c r="AE33" i="10"/>
  <c r="AE31" i="10"/>
  <c r="AE27" i="10"/>
  <c r="AE18" i="10"/>
  <c r="AH20" i="10"/>
  <c r="AH16" i="10"/>
  <c r="AH13" i="10"/>
  <c r="AF8" i="10"/>
  <c r="AF10" i="10"/>
  <c r="AH24" i="10"/>
  <c r="AH33" i="10"/>
  <c r="AH27" i="10"/>
  <c r="AH15" i="10"/>
  <c r="AH7" i="10"/>
  <c r="AH25" i="10"/>
  <c r="AH22" i="10"/>
  <c r="AH26" i="10"/>
  <c r="AF25" i="10"/>
  <c r="AF26" i="10"/>
  <c r="AF21" i="10"/>
  <c r="AG15" i="10"/>
  <c r="AG11" i="10"/>
  <c r="AG7" i="10"/>
  <c r="AG14" i="10"/>
  <c r="AG17" i="10"/>
  <c r="AG30" i="10"/>
  <c r="AG16" i="10"/>
  <c r="AG8" i="10"/>
  <c r="AG13" i="10"/>
  <c r="AG10" i="10"/>
  <c r="AG20" i="10"/>
  <c r="AF20" i="10"/>
  <c r="AF30" i="10"/>
  <c r="AF16" i="10"/>
  <c r="AF13" i="10"/>
  <c r="AF22" i="10"/>
  <c r="AG35" i="10"/>
  <c r="AF19" i="10"/>
  <c r="AF9" i="10"/>
  <c r="AF32" i="10"/>
  <c r="AF37" i="10"/>
  <c r="AF29" i="10"/>
  <c r="AF15" i="10"/>
  <c r="AF11" i="10"/>
  <c r="AF7" i="10"/>
  <c r="AF23" i="10"/>
  <c r="AF14" i="10"/>
  <c r="AF17" i="10"/>
  <c r="AF39" i="10"/>
  <c r="AF12" i="10"/>
  <c r="AF24" i="10"/>
  <c r="AF28" i="10"/>
  <c r="AF33" i="10"/>
  <c r="AF31" i="10"/>
  <c r="AF27" i="10"/>
  <c r="AF18" i="10"/>
  <c r="L13" i="1" l="1"/>
  <c r="M13" i="1"/>
  <c r="N13" i="1"/>
  <c r="L14" i="1"/>
  <c r="M14" i="1"/>
  <c r="N14" i="1"/>
  <c r="Q14" i="1" s="1"/>
  <c r="L16" i="1"/>
  <c r="O16" i="1" s="1"/>
  <c r="M16" i="1"/>
  <c r="N16" i="1"/>
  <c r="M17" i="1"/>
  <c r="N17" i="1"/>
  <c r="L18" i="1"/>
  <c r="M18" i="1"/>
  <c r="P18" i="1" s="1"/>
  <c r="N18" i="1"/>
  <c r="Q18" i="1" s="1"/>
  <c r="L19" i="1"/>
  <c r="O19" i="1" s="1"/>
  <c r="M19" i="1"/>
  <c r="N19" i="1"/>
  <c r="L20" i="1"/>
  <c r="M20" i="1"/>
  <c r="N20" i="1"/>
  <c r="L21" i="1"/>
  <c r="O21" i="1" s="1"/>
  <c r="M21" i="1"/>
  <c r="P21" i="1" s="1"/>
  <c r="N21" i="1"/>
  <c r="Q21" i="1" s="1"/>
  <c r="L23" i="1"/>
  <c r="M23" i="1"/>
  <c r="N23" i="1"/>
  <c r="L24" i="1"/>
  <c r="M24" i="1"/>
  <c r="N24" i="1"/>
  <c r="Q24" i="1" s="1"/>
  <c r="M25" i="1"/>
  <c r="P25" i="1" s="1"/>
  <c r="L26" i="1"/>
  <c r="M26" i="1"/>
  <c r="N26" i="1"/>
  <c r="L27" i="1"/>
  <c r="M27" i="1"/>
  <c r="N27" i="1"/>
  <c r="L28" i="1"/>
  <c r="M28" i="1"/>
  <c r="N28" i="1"/>
  <c r="L30" i="1"/>
  <c r="M30" i="1"/>
  <c r="N30" i="1"/>
  <c r="L31" i="1"/>
  <c r="M31" i="1"/>
  <c r="P31" i="1" s="1"/>
  <c r="N31" i="1"/>
  <c r="I13" i="1"/>
  <c r="J13" i="1"/>
  <c r="K13" i="1"/>
  <c r="I14" i="1"/>
  <c r="J14" i="1"/>
  <c r="K14" i="1"/>
  <c r="I16" i="1"/>
  <c r="J16" i="1"/>
  <c r="K16" i="1"/>
  <c r="I17" i="1"/>
  <c r="O17" i="1" s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3" i="1"/>
  <c r="J23" i="1"/>
  <c r="K23" i="1"/>
  <c r="I24" i="1"/>
  <c r="J24" i="1"/>
  <c r="K24" i="1"/>
  <c r="I25" i="1"/>
  <c r="O25" i="1" s="1"/>
  <c r="J25" i="1"/>
  <c r="K25" i="1"/>
  <c r="Q25" i="1" s="1"/>
  <c r="I26" i="1"/>
  <c r="J26" i="1"/>
  <c r="P26" i="1" s="1"/>
  <c r="K26" i="1"/>
  <c r="I27" i="1"/>
  <c r="J27" i="1"/>
  <c r="K27" i="1"/>
  <c r="I28" i="1"/>
  <c r="J28" i="1"/>
  <c r="K28" i="1"/>
  <c r="I30" i="1"/>
  <c r="O30" i="1" s="1"/>
  <c r="J30" i="1"/>
  <c r="K30" i="1"/>
  <c r="I31" i="1"/>
  <c r="J31" i="1"/>
  <c r="K31" i="1"/>
  <c r="D11" i="1"/>
  <c r="E11" i="1"/>
  <c r="K11" i="1" s="1"/>
  <c r="F11" i="1"/>
  <c r="G11" i="1"/>
  <c r="H11" i="1"/>
  <c r="N11" i="1" s="1"/>
  <c r="C11" i="1"/>
  <c r="Q27" i="1" l="1"/>
  <c r="P23" i="1"/>
  <c r="O27" i="1"/>
  <c r="Q26" i="1"/>
  <c r="Q19" i="1"/>
  <c r="O20" i="1"/>
  <c r="O23" i="1"/>
  <c r="P19" i="1"/>
  <c r="P16" i="1"/>
  <c r="Q28" i="1"/>
  <c r="O26" i="1"/>
  <c r="Q30" i="1"/>
  <c r="Q23" i="1"/>
  <c r="J11" i="1"/>
  <c r="O28" i="1"/>
  <c r="P14" i="1"/>
  <c r="P28" i="1"/>
  <c r="Q31" i="1"/>
  <c r="P24" i="1"/>
  <c r="Q20" i="1"/>
  <c r="O18" i="1"/>
  <c r="O14" i="1"/>
  <c r="P30" i="1"/>
  <c r="O31" i="1"/>
  <c r="P27" i="1"/>
  <c r="O24" i="1"/>
  <c r="P20" i="1"/>
  <c r="Q13" i="1"/>
  <c r="Q17" i="1"/>
  <c r="P13" i="1"/>
  <c r="Q16" i="1"/>
  <c r="O13" i="1"/>
  <c r="L11" i="1"/>
  <c r="O11" i="1" s="1"/>
  <c r="P17" i="1"/>
  <c r="Q11" i="1"/>
  <c r="M11" i="1"/>
  <c r="I11" i="1"/>
  <c r="P11" i="1" l="1"/>
</calcChain>
</file>

<file path=xl/sharedStrings.xml><?xml version="1.0" encoding="utf-8"?>
<sst xmlns="http://schemas.openxmlformats.org/spreadsheetml/2006/main" count="548" uniqueCount="160">
  <si>
    <t>HATLEV1D</t>
  </si>
  <si>
    <t>AGE</t>
  </si>
  <si>
    <t>SEX</t>
  </si>
  <si>
    <t>Employed</t>
  </si>
  <si>
    <t>Outside the labour force</t>
  </si>
  <si>
    <t>Unemployed</t>
  </si>
  <si>
    <t>15-29 years</t>
  </si>
  <si>
    <t>Female</t>
  </si>
  <si>
    <t>Male</t>
  </si>
  <si>
    <t>30-54 years</t>
  </si>
  <si>
    <t>55-64 years</t>
  </si>
  <si>
    <t>Not stated</t>
  </si>
  <si>
    <t>15-64</t>
  </si>
  <si>
    <t>Total</t>
  </si>
  <si>
    <t>High</t>
  </si>
  <si>
    <t>Medium</t>
  </si>
  <si>
    <t>Source: Eurostat ad-hoc extraction</t>
  </si>
  <si>
    <t>Women</t>
  </si>
  <si>
    <t>Men</t>
  </si>
  <si>
    <t>15-29</t>
  </si>
  <si>
    <t>30-54</t>
  </si>
  <si>
    <t>55-64</t>
  </si>
  <si>
    <t>YEAR</t>
  </si>
  <si>
    <t>(in % of the total population of each category)</t>
  </si>
  <si>
    <t>(in pp.)</t>
  </si>
  <si>
    <t>EU</t>
  </si>
  <si>
    <t>BE</t>
  </si>
  <si>
    <t>Belgium</t>
  </si>
  <si>
    <t>BG</t>
  </si>
  <si>
    <t>Bulgaria</t>
  </si>
  <si>
    <t>CZ</t>
  </si>
  <si>
    <t>Czechia</t>
  </si>
  <si>
    <t>DK</t>
  </si>
  <si>
    <t>Denmark</t>
  </si>
  <si>
    <t>DE</t>
  </si>
  <si>
    <t>Germany</t>
  </si>
  <si>
    <t>EE</t>
  </si>
  <si>
    <t>Estonia</t>
  </si>
  <si>
    <t>IE</t>
  </si>
  <si>
    <t>Ireland</t>
  </si>
  <si>
    <t>EL</t>
  </si>
  <si>
    <t>Greece</t>
  </si>
  <si>
    <t>ES</t>
  </si>
  <si>
    <t>Spain</t>
  </si>
  <si>
    <t>FR</t>
  </si>
  <si>
    <t>France</t>
  </si>
  <si>
    <t>HR</t>
  </si>
  <si>
    <t>Croatia</t>
  </si>
  <si>
    <t>IT</t>
  </si>
  <si>
    <t>Italy</t>
  </si>
  <si>
    <t>CY</t>
  </si>
  <si>
    <t>Cyprus</t>
  </si>
  <si>
    <t>LV</t>
  </si>
  <si>
    <t>Latvia</t>
  </si>
  <si>
    <t>LT</t>
  </si>
  <si>
    <t>Lithuania</t>
  </si>
  <si>
    <t>LU</t>
  </si>
  <si>
    <t>Luxembourg</t>
  </si>
  <si>
    <t>HU</t>
  </si>
  <si>
    <t>Hungary</t>
  </si>
  <si>
    <t>MT</t>
  </si>
  <si>
    <t>Malta</t>
  </si>
  <si>
    <t>NL</t>
  </si>
  <si>
    <t>Netherlands</t>
  </si>
  <si>
    <t>AT</t>
  </si>
  <si>
    <t>Austria</t>
  </si>
  <si>
    <t>PL</t>
  </si>
  <si>
    <t>Poland</t>
  </si>
  <si>
    <t>PT</t>
  </si>
  <si>
    <t>Portugal</t>
  </si>
  <si>
    <t>RO</t>
  </si>
  <si>
    <t>Romania</t>
  </si>
  <si>
    <t>SI</t>
  </si>
  <si>
    <t>Slovenia</t>
  </si>
  <si>
    <t>SK</t>
  </si>
  <si>
    <t>Slovakia</t>
  </si>
  <si>
    <t>FI</t>
  </si>
  <si>
    <t>Finland</t>
  </si>
  <si>
    <t>SE</t>
  </si>
  <si>
    <t>Sweden</t>
  </si>
  <si>
    <t>IS</t>
  </si>
  <si>
    <t>Iceland</t>
  </si>
  <si>
    <t>NO</t>
  </si>
  <si>
    <t>Norway</t>
  </si>
  <si>
    <t>CH</t>
  </si>
  <si>
    <t>Switzerland</t>
  </si>
  <si>
    <t>RS</t>
  </si>
  <si>
    <t>Serbia</t>
  </si>
  <si>
    <t>ILOSTAT</t>
  </si>
  <si>
    <t>COUNTRY</t>
  </si>
  <si>
    <t>Country ord</t>
  </si>
  <si>
    <t>COUNTRY lab</t>
  </si>
  <si>
    <t>Source: Eurostat LFS ad-hoc extraction</t>
  </si>
  <si>
    <t>Sum of THS_POP</t>
  </si>
  <si>
    <t>(in % of the total population)</t>
  </si>
  <si>
    <t>Change in pp.</t>
  </si>
  <si>
    <t>Employed (%)</t>
  </si>
  <si>
    <t>Outside the labour force (%)</t>
  </si>
  <si>
    <t>Unemployed (%)</t>
  </si>
  <si>
    <t>Note: (¹) For comparison purpose, the population by level of education is limited to the age group 30-64</t>
  </si>
  <si>
    <t>Low (¹)</t>
  </si>
  <si>
    <t>Medium (¹)</t>
  </si>
  <si>
    <t>High (¹)</t>
  </si>
  <si>
    <t>Country_code</t>
  </si>
  <si>
    <t>Country_lab</t>
  </si>
  <si>
    <t>EU27_2020</t>
  </si>
  <si>
    <t>Employment rate by age and country, Q2 2022</t>
  </si>
  <si>
    <t>EDUCFED4</t>
  </si>
  <si>
    <t>No</t>
  </si>
  <si>
    <t>High (ISCED 5-8)</t>
  </si>
  <si>
    <t>Low (ISCED 0-2)</t>
  </si>
  <si>
    <t>Medium (ISCED 3-4)</t>
  </si>
  <si>
    <t>Yes</t>
  </si>
  <si>
    <t>HATLEV1D ord</t>
  </si>
  <si>
    <t>Low</t>
  </si>
  <si>
    <t>(in millions)</t>
  </si>
  <si>
    <t>People distribution by participation to education, sex and labour status, EU, Q2 2022</t>
  </si>
  <si>
    <t>Youth employment rate by participation to education, educationnal attainment level and sex, EU, in Q2 2021 and Q2 2022</t>
  </si>
  <si>
    <t>Employment rate of people aged 15-29 in education and not in education, by country in Q2 2021 and Q2</t>
  </si>
  <si>
    <t>(in % of total population in each category)</t>
  </si>
  <si>
    <t xml:space="preserve">Employment rate of people not in education by age group and country, Q2 2022 </t>
  </si>
  <si>
    <t>(in % total population of each category)</t>
  </si>
  <si>
    <t>Q2 2021</t>
  </si>
  <si>
    <t>Q2 2022</t>
  </si>
  <si>
    <t>Not in formal education</t>
  </si>
  <si>
    <t>In formal education</t>
  </si>
  <si>
    <t>SUB_SCENARIO</t>
  </si>
  <si>
    <t>QUARTER</t>
  </si>
  <si>
    <t>LIMIT_A</t>
  </si>
  <si>
    <t>LIMIT_B</t>
  </si>
  <si>
    <t>S_Q</t>
  </si>
  <si>
    <t>Q2</t>
  </si>
  <si>
    <t>ME</t>
  </si>
  <si>
    <t>MK</t>
  </si>
  <si>
    <t>TR</t>
  </si>
  <si>
    <t>Note: Low data reliability for Croatia for people aged 15-29 in formal eduaction in Q2 2021 and Q2 2022 and in Slovakia in Q1 2022</t>
  </si>
  <si>
    <t>Population by labour status, sex, age group and level of education, EU, Q2 2021 and Q2 2022</t>
  </si>
  <si>
    <t>Trend in the population by labour status, sex, age group and level of education, EU, Q2 2022 compared to Q2 2021</t>
  </si>
  <si>
    <t>Source: Eurostat (ad hoc extraction from LFS)</t>
  </si>
  <si>
    <t>Data by age for managers and skilled agricultural, forestry and fishery workers with low reliability.</t>
  </si>
  <si>
    <t>(in % of total, age group 15-59)</t>
  </si>
  <si>
    <t>Distribution of recent job starters by age and occupational group (ISCO-08), EU, Q2 2022</t>
  </si>
  <si>
    <t>Grand Total</t>
  </si>
  <si>
    <t>Armed forces occupations</t>
  </si>
  <si>
    <t>Skilled agricultural, forestry and fishery workers</t>
  </si>
  <si>
    <t>Managers</t>
  </si>
  <si>
    <t>Plant and machine operators, and assemblers</t>
  </si>
  <si>
    <t>Craft and related trades workers</t>
  </si>
  <si>
    <t>Clerical support workers</t>
  </si>
  <si>
    <t>Technicians and associate professionals</t>
  </si>
  <si>
    <t>Professionals</t>
  </si>
  <si>
    <t>Elementary occupations</t>
  </si>
  <si>
    <t>Service and sales workers</t>
  </si>
  <si>
    <t>45-59 years old</t>
  </si>
  <si>
    <t>30-44 years old</t>
  </si>
  <si>
    <t>15-29 years old</t>
  </si>
  <si>
    <t>45-59</t>
  </si>
  <si>
    <t>30-44</t>
  </si>
  <si>
    <t>Row Labels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</si>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</sst>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_-;\-* #,##0.0_-;_-* &quot;-&quot;??_-;_-@_-"/>
    <numFmt numFmtId="166" formatCode="0.0%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2" fillId="2" borderId="0" xfId="0" applyFont="1" applyFill="1"/>
    <xf numFmtId="165" fontId="2" fillId="2" borderId="0" xfId="1" applyNumberFormat="1" applyFont="1" applyFill="1"/>
    <xf numFmtId="165" fontId="2" fillId="2" borderId="0" xfId="0" applyNumberFormat="1" applyFont="1" applyFill="1"/>
    <xf numFmtId="165" fontId="0" fillId="0" borderId="0" xfId="0" applyNumberFormat="1"/>
    <xf numFmtId="166" fontId="0" fillId="0" borderId="0" xfId="2" applyNumberFormat="1" applyFont="1"/>
    <xf numFmtId="166" fontId="0" fillId="0" borderId="0" xfId="1" applyNumberFormat="1" applyFont="1"/>
    <xf numFmtId="166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NumberFormat="1" applyFont="1"/>
    <xf numFmtId="167" fontId="2" fillId="0" borderId="0" xfId="0" applyNumberFormat="1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0" xfId="0" applyFont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Fill="1" applyBorder="1"/>
    <xf numFmtId="0" fontId="4" fillId="4" borderId="0" xfId="0" applyFont="1" applyFill="1"/>
    <xf numFmtId="0" fontId="4" fillId="4" borderId="1" xfId="0" applyFont="1" applyFill="1" applyBorder="1"/>
    <xf numFmtId="0" fontId="0" fillId="0" borderId="0" xfId="0" applyNumberFormat="1"/>
    <xf numFmtId="0" fontId="4" fillId="0" borderId="0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3" borderId="5" xfId="0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5" fontId="6" fillId="2" borderId="0" xfId="1" applyNumberFormat="1" applyFont="1" applyFill="1"/>
    <xf numFmtId="0" fontId="7" fillId="2" borderId="0" xfId="0" applyFont="1" applyFill="1"/>
    <xf numFmtId="165" fontId="2" fillId="0" borderId="0" xfId="0" applyNumberFormat="1" applyFont="1"/>
    <xf numFmtId="164" fontId="2" fillId="0" borderId="0" xfId="0" applyNumberFormat="1" applyFont="1"/>
    <xf numFmtId="166" fontId="2" fillId="0" borderId="0" xfId="2" applyNumberFormat="1" applyFont="1"/>
    <xf numFmtId="165" fontId="2" fillId="0" borderId="0" xfId="1" applyNumberFormat="1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165" fontId="3" fillId="3" borderId="2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0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1" fontId="2" fillId="0" borderId="0" xfId="0" applyNumberFormat="1" applyFont="1"/>
    <xf numFmtId="1" fontId="3" fillId="4" borderId="8" xfId="0" applyNumberFormat="1" applyFont="1" applyFill="1" applyBorder="1"/>
    <xf numFmtId="0" fontId="3" fillId="4" borderId="8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0" xfId="0" applyFont="1" applyFill="1"/>
    <xf numFmtId="0" fontId="3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Population by labour status, sex, age group and level of education, EU, Q2 2022</a:t>
            </a:r>
          </a:p>
          <a:p>
            <a:pPr algn="l">
              <a:defRPr sz="1800" b="1"/>
            </a:pPr>
            <a:r>
              <a:rPr lang="en-US" sz="1600" b="0"/>
              <a:t>(in % of the total population of each category)</a:t>
            </a:r>
          </a:p>
        </c:rich>
      </c:tx>
      <c:layout>
        <c:manualLayout>
          <c:xMode val="edge"/>
          <c:yMode val="edge"/>
          <c:x val="5.3333333333333332E-3"/>
          <c:y val="9.83272559475892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9616287561544055"/>
          <c:w val="0.97066666666666668"/>
          <c:h val="0.6109802124139709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 1&amp;2'!$F$10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 1&amp;2'!$A$11:$B$28</c:f>
              <c:multiLvlStrCache>
                <c:ptCount val="18"/>
                <c:lvl>
                  <c:pt idx="0">
                    <c:v>Total</c:v>
                  </c:pt>
                  <c:pt idx="2">
                    <c:v>Women</c:v>
                  </c:pt>
                  <c:pt idx="3">
                    <c:v>Men</c:v>
                  </c:pt>
                  <c:pt idx="5">
                    <c:v>Women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2">
                    <c:v>Women</c:v>
                  </c:pt>
                  <c:pt idx="13">
                    <c:v>Men</c:v>
                  </c:pt>
                  <c:pt idx="14">
                    <c:v>Women</c:v>
                  </c:pt>
                  <c:pt idx="15">
                    <c:v>Men</c:v>
                  </c:pt>
                  <c:pt idx="16">
                    <c:v>Women</c:v>
                  </c:pt>
                  <c:pt idx="17">
                    <c:v>Men</c:v>
                  </c:pt>
                </c:lvl>
                <c:lvl>
                  <c:pt idx="0">
                    <c:v>15-64</c:v>
                  </c:pt>
                  <c:pt idx="5">
                    <c:v>15-29</c:v>
                  </c:pt>
                  <c:pt idx="7">
                    <c:v>30-54</c:v>
                  </c:pt>
                  <c:pt idx="9">
                    <c:v>55-64</c:v>
                  </c:pt>
                  <c:pt idx="12">
                    <c:v>Low (¹)</c:v>
                  </c:pt>
                  <c:pt idx="14">
                    <c:v>Medium (¹)</c:v>
                  </c:pt>
                  <c:pt idx="16">
                    <c:v>High (¹)</c:v>
                  </c:pt>
                </c:lvl>
              </c:multiLvlStrCache>
            </c:multiLvlStrRef>
          </c:cat>
          <c:val>
            <c:numRef>
              <c:f>'Fig 1&amp;2'!$F$11:$F$28</c:f>
              <c:numCache>
                <c:formatCode>_-* #,##0.0_-;\-* #,##0.0_-;_-* "-"??_-;_-@_-</c:formatCode>
                <c:ptCount val="18"/>
                <c:pt idx="0">
                  <c:v>197616.10899999997</c:v>
                </c:pt>
                <c:pt idx="2">
                  <c:v>91829.948999999993</c:v>
                </c:pt>
                <c:pt idx="3">
                  <c:v>105786.15999999997</c:v>
                </c:pt>
                <c:pt idx="5">
                  <c:v>16168.306</c:v>
                </c:pt>
                <c:pt idx="6">
                  <c:v>19096.352999999999</c:v>
                </c:pt>
                <c:pt idx="7">
                  <c:v>58094.822999999997</c:v>
                </c:pt>
                <c:pt idx="8">
                  <c:v>66265.213000000003</c:v>
                </c:pt>
                <c:pt idx="9">
                  <c:v>17566.82</c:v>
                </c:pt>
                <c:pt idx="10">
                  <c:v>20424.593999999997</c:v>
                </c:pt>
                <c:pt idx="12">
                  <c:v>9925.92</c:v>
                </c:pt>
                <c:pt idx="13">
                  <c:v>15877.59</c:v>
                </c:pt>
                <c:pt idx="14">
                  <c:v>33048.156000000003</c:v>
                </c:pt>
                <c:pt idx="15">
                  <c:v>41160.120999999999</c:v>
                </c:pt>
                <c:pt idx="16">
                  <c:v>32606.461000000003</c:v>
                </c:pt>
                <c:pt idx="17">
                  <c:v>29540.127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9-4124-89C2-B06A1AE45253}"/>
            </c:ext>
          </c:extLst>
        </c:ser>
        <c:ser>
          <c:idx val="2"/>
          <c:order val="1"/>
          <c:tx>
            <c:strRef>
              <c:f>'Fig 1&amp;2'!$H$10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 1&amp;2'!$A$11:$B$28</c:f>
              <c:multiLvlStrCache>
                <c:ptCount val="18"/>
                <c:lvl>
                  <c:pt idx="0">
                    <c:v>Total</c:v>
                  </c:pt>
                  <c:pt idx="2">
                    <c:v>Women</c:v>
                  </c:pt>
                  <c:pt idx="3">
                    <c:v>Men</c:v>
                  </c:pt>
                  <c:pt idx="5">
                    <c:v>Women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2">
                    <c:v>Women</c:v>
                  </c:pt>
                  <c:pt idx="13">
                    <c:v>Men</c:v>
                  </c:pt>
                  <c:pt idx="14">
                    <c:v>Women</c:v>
                  </c:pt>
                  <c:pt idx="15">
                    <c:v>Men</c:v>
                  </c:pt>
                  <c:pt idx="16">
                    <c:v>Women</c:v>
                  </c:pt>
                  <c:pt idx="17">
                    <c:v>Men</c:v>
                  </c:pt>
                </c:lvl>
                <c:lvl>
                  <c:pt idx="0">
                    <c:v>15-64</c:v>
                  </c:pt>
                  <c:pt idx="5">
                    <c:v>15-29</c:v>
                  </c:pt>
                  <c:pt idx="7">
                    <c:v>30-54</c:v>
                  </c:pt>
                  <c:pt idx="9">
                    <c:v>55-64</c:v>
                  </c:pt>
                  <c:pt idx="12">
                    <c:v>Low (¹)</c:v>
                  </c:pt>
                  <c:pt idx="14">
                    <c:v>Medium (¹)</c:v>
                  </c:pt>
                  <c:pt idx="16">
                    <c:v>High (¹)</c:v>
                  </c:pt>
                </c:lvl>
              </c:multiLvlStrCache>
            </c:multiLvlStrRef>
          </c:cat>
          <c:val>
            <c:numRef>
              <c:f>'Fig 1&amp;2'!$H$11:$H$28</c:f>
              <c:numCache>
                <c:formatCode>_-* #,##0.0_-;\-* #,##0.0_-;_-* "-"??_-;_-@_-</c:formatCode>
                <c:ptCount val="18"/>
                <c:pt idx="0">
                  <c:v>12817.339</c:v>
                </c:pt>
                <c:pt idx="2">
                  <c:v>6318.4160000000011</c:v>
                </c:pt>
                <c:pt idx="3">
                  <c:v>6498.9229999999998</c:v>
                </c:pt>
                <c:pt idx="5">
                  <c:v>2002.4720000000002</c:v>
                </c:pt>
                <c:pt idx="6">
                  <c:v>2288.3530000000001</c:v>
                </c:pt>
                <c:pt idx="7">
                  <c:v>3417.444</c:v>
                </c:pt>
                <c:pt idx="8">
                  <c:v>3191.511</c:v>
                </c:pt>
                <c:pt idx="9">
                  <c:v>898.5</c:v>
                </c:pt>
                <c:pt idx="10">
                  <c:v>1019.0589999999997</c:v>
                </c:pt>
                <c:pt idx="12">
                  <c:v>1437.2679999999998</c:v>
                </c:pt>
                <c:pt idx="13">
                  <c:v>1627.2819999999999</c:v>
                </c:pt>
                <c:pt idx="14">
                  <c:v>1798.2329999999997</c:v>
                </c:pt>
                <c:pt idx="15">
                  <c:v>1699.2670000000001</c:v>
                </c:pt>
                <c:pt idx="16">
                  <c:v>1076.348</c:v>
                </c:pt>
                <c:pt idx="17">
                  <c:v>882.56399999999985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29-4124-89C2-B06A1AE45253}"/>
            </c:ext>
          </c:extLst>
        </c:ser>
        <c:ser>
          <c:idx val="1"/>
          <c:order val="2"/>
          <c:tx>
            <c:strRef>
              <c:f>'Fig 1&amp;2'!$G$10</c:f>
              <c:strCache>
                <c:ptCount val="1"/>
                <c:pt idx="0">
                  <c:v>Outside the labour force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 1&amp;2'!$A$11:$B$28</c:f>
              <c:multiLvlStrCache>
                <c:ptCount val="18"/>
                <c:lvl>
                  <c:pt idx="0">
                    <c:v>Total</c:v>
                  </c:pt>
                  <c:pt idx="2">
                    <c:v>Women</c:v>
                  </c:pt>
                  <c:pt idx="3">
                    <c:v>Men</c:v>
                  </c:pt>
                  <c:pt idx="5">
                    <c:v>Women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2">
                    <c:v>Women</c:v>
                  </c:pt>
                  <c:pt idx="13">
                    <c:v>Men</c:v>
                  </c:pt>
                  <c:pt idx="14">
                    <c:v>Women</c:v>
                  </c:pt>
                  <c:pt idx="15">
                    <c:v>Men</c:v>
                  </c:pt>
                  <c:pt idx="16">
                    <c:v>Women</c:v>
                  </c:pt>
                  <c:pt idx="17">
                    <c:v>Men</c:v>
                  </c:pt>
                </c:lvl>
                <c:lvl>
                  <c:pt idx="0">
                    <c:v>15-64</c:v>
                  </c:pt>
                  <c:pt idx="5">
                    <c:v>15-29</c:v>
                  </c:pt>
                  <c:pt idx="7">
                    <c:v>30-54</c:v>
                  </c:pt>
                  <c:pt idx="9">
                    <c:v>55-64</c:v>
                  </c:pt>
                  <c:pt idx="12">
                    <c:v>Low (¹)</c:v>
                  </c:pt>
                  <c:pt idx="14">
                    <c:v>Medium (¹)</c:v>
                  </c:pt>
                  <c:pt idx="16">
                    <c:v>High (¹)</c:v>
                  </c:pt>
                </c:lvl>
              </c:multiLvlStrCache>
            </c:multiLvlStrRef>
          </c:cat>
          <c:val>
            <c:numRef>
              <c:f>'Fig 1&amp;2'!$G$11:$G$28</c:f>
              <c:numCache>
                <c:formatCode>_-* #,##0.0_-;\-* #,##0.0_-;_-* "-"??_-;_-@_-</c:formatCode>
                <c:ptCount val="18"/>
                <c:pt idx="0">
                  <c:v>71741.171000000002</c:v>
                </c:pt>
                <c:pt idx="2">
                  <c:v>42830.15400000001</c:v>
                </c:pt>
                <c:pt idx="3">
                  <c:v>28911.016999999996</c:v>
                </c:pt>
                <c:pt idx="5">
                  <c:v>16590.963</c:v>
                </c:pt>
                <c:pt idx="6">
                  <c:v>15089.559000000003</c:v>
                </c:pt>
                <c:pt idx="7">
                  <c:v>13428.181999999999</c:v>
                </c:pt>
                <c:pt idx="8">
                  <c:v>5522.9139999999998</c:v>
                </c:pt>
                <c:pt idx="9">
                  <c:v>12811.009</c:v>
                </c:pt>
                <c:pt idx="10">
                  <c:v>8298.5439999999981</c:v>
                </c:pt>
                <c:pt idx="12">
                  <c:v>10221.965999999999</c:v>
                </c:pt>
                <c:pt idx="13">
                  <c:v>5480.7549999999992</c:v>
                </c:pt>
                <c:pt idx="14">
                  <c:v>11547.832000000002</c:v>
                </c:pt>
                <c:pt idx="15">
                  <c:v>6289.5689999999995</c:v>
                </c:pt>
                <c:pt idx="16">
                  <c:v>4437.1660000000002</c:v>
                </c:pt>
                <c:pt idx="17">
                  <c:v>2032.6290000000001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9-4124-89C2-B06A1AE45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24915016"/>
        <c:axId val="624909112"/>
      </c:barChart>
      <c:catAx>
        <c:axId val="62491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909112"/>
        <c:crosses val="autoZero"/>
        <c:auto val="1"/>
        <c:lblAlgn val="ctr"/>
        <c:lblOffset val="100"/>
        <c:tickMarkSkip val="1"/>
        <c:noMultiLvlLbl val="0"/>
      </c:catAx>
      <c:valAx>
        <c:axId val="6249091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91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58551181102368"/>
          <c:y val="0.83418308341499847"/>
          <c:w val="0.48682897637795275"/>
          <c:h val="4.738367237203472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Distribution of recent job starters by age and occupational group (ISCO-08), EU, Q2 2022</a:t>
            </a:r>
          </a:p>
          <a:p>
            <a:pPr algn="l">
              <a:defRPr sz="1800" b="1"/>
            </a:pPr>
            <a:r>
              <a:rPr lang="en-US" sz="1600" b="0"/>
              <a:t>(in % of total, age group 15-59)</a:t>
            </a:r>
          </a:p>
        </c:rich>
      </c:tx>
      <c:layout>
        <c:manualLayout>
          <c:xMode val="edge"/>
          <c:yMode val="edge"/>
          <c:x val="5.3333333333333332E-3"/>
          <c:y val="8.12712097059582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6213606336338662"/>
          <c:w val="0.97066666666666668"/>
          <c:h val="0.678460377725545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7'!$F$2</c:f>
              <c:strCache>
                <c:ptCount val="1"/>
                <c:pt idx="0">
                  <c:v>15-29 years old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7'!$A$3:$A$11</c:f>
              <c:strCache>
                <c:ptCount val="9"/>
                <c:pt idx="0">
                  <c:v>Service and sales workers</c:v>
                </c:pt>
                <c:pt idx="1">
                  <c:v>Elementary occupations</c:v>
                </c:pt>
                <c:pt idx="2">
                  <c:v>Professionals</c:v>
                </c:pt>
                <c:pt idx="3">
                  <c:v>Technicians and associate professionals</c:v>
                </c:pt>
                <c:pt idx="4">
                  <c:v>Clerical support workers</c:v>
                </c:pt>
                <c:pt idx="5">
                  <c:v>Craft and related trades workers</c:v>
                </c:pt>
                <c:pt idx="6">
                  <c:v>Plant and machine operators, and assemblers</c:v>
                </c:pt>
                <c:pt idx="7">
                  <c:v>Managers</c:v>
                </c:pt>
                <c:pt idx="8">
                  <c:v>Skilled agricultural, forestry and fishery workers</c:v>
                </c:pt>
              </c:strCache>
            </c:strRef>
          </c:cat>
          <c:val>
            <c:numRef>
              <c:f>'Fig 7'!$F$3:$F$11</c:f>
              <c:numCache>
                <c:formatCode>0.0</c:formatCode>
                <c:ptCount val="9"/>
                <c:pt idx="0">
                  <c:v>13.329387947627932</c:v>
                </c:pt>
                <c:pt idx="1">
                  <c:v>7.0774711640157388</c:v>
                </c:pt>
                <c:pt idx="2">
                  <c:v>7.4395872579667008</c:v>
                </c:pt>
                <c:pt idx="3">
                  <c:v>5.7046292851136879</c:v>
                </c:pt>
                <c:pt idx="4">
                  <c:v>4.61865601021894</c:v>
                </c:pt>
                <c:pt idx="5">
                  <c:v>3.4929085598267946</c:v>
                </c:pt>
                <c:pt idx="6">
                  <c:v>2.6466116070513031</c:v>
                </c:pt>
                <c:pt idx="7">
                  <c:v>0.39427294061120277</c:v>
                </c:pt>
                <c:pt idx="8">
                  <c:v>0.78495987718522131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4-4D8E-BDC3-C7FA142D3003}"/>
            </c:ext>
          </c:extLst>
        </c:ser>
        <c:ser>
          <c:idx val="1"/>
          <c:order val="1"/>
          <c:tx>
            <c:strRef>
              <c:f>'Fig 7'!$G$2</c:f>
              <c:strCache>
                <c:ptCount val="1"/>
                <c:pt idx="0">
                  <c:v>30-44 years old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7'!$A$3:$A$11</c:f>
              <c:strCache>
                <c:ptCount val="9"/>
                <c:pt idx="0">
                  <c:v>Service and sales workers</c:v>
                </c:pt>
                <c:pt idx="1">
                  <c:v>Elementary occupations</c:v>
                </c:pt>
                <c:pt idx="2">
                  <c:v>Professionals</c:v>
                </c:pt>
                <c:pt idx="3">
                  <c:v>Technicians and associate professionals</c:v>
                </c:pt>
                <c:pt idx="4">
                  <c:v>Clerical support workers</c:v>
                </c:pt>
                <c:pt idx="5">
                  <c:v>Craft and related trades workers</c:v>
                </c:pt>
                <c:pt idx="6">
                  <c:v>Plant and machine operators, and assemblers</c:v>
                </c:pt>
                <c:pt idx="7">
                  <c:v>Managers</c:v>
                </c:pt>
                <c:pt idx="8">
                  <c:v>Skilled agricultural, forestry and fishery workers</c:v>
                </c:pt>
              </c:strCache>
            </c:strRef>
          </c:cat>
          <c:val>
            <c:numRef>
              <c:f>'Fig 7'!$G$3:$G$11</c:f>
              <c:numCache>
                <c:formatCode>0.0</c:formatCode>
                <c:ptCount val="9"/>
                <c:pt idx="0">
                  <c:v>6.0946599595109685</c:v>
                </c:pt>
                <c:pt idx="1">
                  <c:v>5.3077547337304125</c:v>
                </c:pt>
                <c:pt idx="2">
                  <c:v>6.0328658441904688</c:v>
                </c:pt>
                <c:pt idx="3">
                  <c:v>4.36981545556021</c:v>
                </c:pt>
                <c:pt idx="4">
                  <c:v>3.0806938800622277</c:v>
                </c:pt>
                <c:pt idx="5">
                  <c:v>3.4759160570362138</c:v>
                </c:pt>
                <c:pt idx="6">
                  <c:v>2.4641004081130418</c:v>
                </c:pt>
                <c:pt idx="7">
                  <c:v>1.1138644174061825</c:v>
                </c:pt>
                <c:pt idx="8">
                  <c:v>0.67773132509294609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4-4D8E-BDC3-C7FA142D3003}"/>
            </c:ext>
          </c:extLst>
        </c:ser>
        <c:ser>
          <c:idx val="2"/>
          <c:order val="2"/>
          <c:tx>
            <c:strRef>
              <c:f>'Fig 7'!$H$2</c:f>
              <c:strCache>
                <c:ptCount val="1"/>
                <c:pt idx="0">
                  <c:v>45-59 years old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7'!$A$3:$A$11</c:f>
              <c:strCache>
                <c:ptCount val="9"/>
                <c:pt idx="0">
                  <c:v>Service and sales workers</c:v>
                </c:pt>
                <c:pt idx="1">
                  <c:v>Elementary occupations</c:v>
                </c:pt>
                <c:pt idx="2">
                  <c:v>Professionals</c:v>
                </c:pt>
                <c:pt idx="3">
                  <c:v>Technicians and associate professionals</c:v>
                </c:pt>
                <c:pt idx="4">
                  <c:v>Clerical support workers</c:v>
                </c:pt>
                <c:pt idx="5">
                  <c:v>Craft and related trades workers</c:v>
                </c:pt>
                <c:pt idx="6">
                  <c:v>Plant and machine operators, and assemblers</c:v>
                </c:pt>
                <c:pt idx="7">
                  <c:v>Managers</c:v>
                </c:pt>
                <c:pt idx="8">
                  <c:v>Skilled agricultural, forestry and fishery workers</c:v>
                </c:pt>
              </c:strCache>
            </c:strRef>
          </c:cat>
          <c:val>
            <c:numRef>
              <c:f>'Fig 7'!$H$3:$H$11</c:f>
              <c:numCache>
                <c:formatCode>0.0</c:formatCode>
                <c:ptCount val="9"/>
                <c:pt idx="0">
                  <c:v>4.4168671098389529</c:v>
                </c:pt>
                <c:pt idx="1">
                  <c:v>4.4472661113829268</c:v>
                </c:pt>
                <c:pt idx="2">
                  <c:v>2.276468020402723</c:v>
                </c:pt>
                <c:pt idx="3">
                  <c:v>2.3685556665602197</c:v>
                </c:pt>
                <c:pt idx="4">
                  <c:v>1.7910801079316905</c:v>
                </c:pt>
                <c:pt idx="5">
                  <c:v>2.3455396145045664</c:v>
                </c:pt>
                <c:pt idx="6">
                  <c:v>1.8890037998751934</c:v>
                </c:pt>
                <c:pt idx="7">
                  <c:v>0.77322919077600072</c:v>
                </c:pt>
                <c:pt idx="8">
                  <c:v>0.41501551298315109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24-4D8E-BDC3-C7FA142D3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347584"/>
        <c:axId val="679348240"/>
      </c:barChart>
      <c:catAx>
        <c:axId val="6793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348240"/>
        <c:crosses val="autoZero"/>
        <c:auto val="1"/>
        <c:lblAlgn val="ctr"/>
        <c:lblOffset val="100"/>
        <c:tickMarkSkip val="1"/>
        <c:noMultiLvlLbl val="0"/>
      </c:catAx>
      <c:valAx>
        <c:axId val="6793482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34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88115485564306"/>
          <c:y val="0.8629460237580705"/>
          <c:w val="0.47151340710413003"/>
          <c:h val="4.028297007672563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Trend in the population by labour status, sex, age group and level of education, EU, Q2 2022 compared to Q2 2021</a:t>
            </a:r>
          </a:p>
          <a:p>
            <a:pPr algn="l">
              <a:defRPr sz="1800" b="1"/>
            </a:pPr>
            <a:r>
              <a:rPr lang="en-US" sz="1600" b="0"/>
              <a:t>(in pp.)</a:t>
            </a:r>
          </a:p>
        </c:rich>
      </c:tx>
      <c:layout>
        <c:manualLayout>
          <c:xMode val="edge"/>
          <c:yMode val="edge"/>
          <c:x val="5.3333333333333332E-3"/>
          <c:y val="1.1161601979909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2226739594992044"/>
          <c:w val="0.97066666666666668"/>
          <c:h val="0.55840484009247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1&amp;2'!$O$10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 1&amp;2'!$A$11:$B$31</c15:sqref>
                  </c15:fullRef>
                </c:ext>
              </c:extLst>
              <c:f>'Fig 1&amp;2'!$A$11:$B$28</c:f>
              <c:multiLvlStrCache>
                <c:ptCount val="18"/>
                <c:lvl>
                  <c:pt idx="0">
                    <c:v>Total</c:v>
                  </c:pt>
                  <c:pt idx="2">
                    <c:v>Women</c:v>
                  </c:pt>
                  <c:pt idx="3">
                    <c:v>Men</c:v>
                  </c:pt>
                  <c:pt idx="5">
                    <c:v>Women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2">
                    <c:v>Women</c:v>
                  </c:pt>
                  <c:pt idx="13">
                    <c:v>Men</c:v>
                  </c:pt>
                  <c:pt idx="14">
                    <c:v>Women</c:v>
                  </c:pt>
                  <c:pt idx="15">
                    <c:v>Men</c:v>
                  </c:pt>
                  <c:pt idx="16">
                    <c:v>Women</c:v>
                  </c:pt>
                  <c:pt idx="17">
                    <c:v>Men</c:v>
                  </c:pt>
                </c:lvl>
                <c:lvl>
                  <c:pt idx="0">
                    <c:v>15-64</c:v>
                  </c:pt>
                  <c:pt idx="5">
                    <c:v>15-29</c:v>
                  </c:pt>
                  <c:pt idx="7">
                    <c:v>30-54</c:v>
                  </c:pt>
                  <c:pt idx="9">
                    <c:v>55-64</c:v>
                  </c:pt>
                  <c:pt idx="12">
                    <c:v>Low (¹)</c:v>
                  </c:pt>
                  <c:pt idx="14">
                    <c:v>Medium (¹)</c:v>
                  </c:pt>
                  <c:pt idx="16">
                    <c:v>High (¹)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1&amp;2'!$O$11:$O$31</c15:sqref>
                  </c15:fullRef>
                </c:ext>
              </c:extLst>
              <c:f>'Fig 1&amp;2'!$O$11:$O$28</c:f>
              <c:numCache>
                <c:formatCode>_-* #,##0.0_-;\-* #,##0.0_-;_-* "-"??_-;_-@_-</c:formatCode>
                <c:ptCount val="18"/>
                <c:pt idx="0">
                  <c:v>1.9087134157056198</c:v>
                </c:pt>
                <c:pt idx="2">
                  <c:v>2.0230224672724191</c:v>
                </c:pt>
                <c:pt idx="3">
                  <c:v>1.7945188289954217</c:v>
                </c:pt>
                <c:pt idx="5">
                  <c:v>2.3890822638563947</c:v>
                </c:pt>
                <c:pt idx="6">
                  <c:v>2.6085131326047843</c:v>
                </c:pt>
                <c:pt idx="7">
                  <c:v>1.9025634257399986</c:v>
                </c:pt>
                <c:pt idx="8">
                  <c:v>1.4272830184854257</c:v>
                </c:pt>
                <c:pt idx="9">
                  <c:v>2.1525611281642441</c:v>
                </c:pt>
                <c:pt idx="10">
                  <c:v>2.082164109620976</c:v>
                </c:pt>
                <c:pt idx="12">
                  <c:v>1.8739658378904593</c:v>
                </c:pt>
                <c:pt idx="13">
                  <c:v>2.1939872280988766</c:v>
                </c:pt>
                <c:pt idx="14">
                  <c:v>1.6823016825202615</c:v>
                </c:pt>
                <c:pt idx="15">
                  <c:v>1.6624222929606418</c:v>
                </c:pt>
                <c:pt idx="16">
                  <c:v>1.2848462756130914</c:v>
                </c:pt>
                <c:pt idx="17">
                  <c:v>0.61269060989030777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2-4F7A-88F5-F47445AB86CE}"/>
            </c:ext>
          </c:extLst>
        </c:ser>
        <c:ser>
          <c:idx val="2"/>
          <c:order val="2"/>
          <c:tx>
            <c:strRef>
              <c:f>'Fig 1&amp;2'!$Q$10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 1&amp;2'!$A$11:$B$31</c15:sqref>
                  </c15:fullRef>
                </c:ext>
              </c:extLst>
              <c:f>'Fig 1&amp;2'!$A$11:$B$28</c:f>
              <c:multiLvlStrCache>
                <c:ptCount val="18"/>
                <c:lvl>
                  <c:pt idx="0">
                    <c:v>Total</c:v>
                  </c:pt>
                  <c:pt idx="2">
                    <c:v>Women</c:v>
                  </c:pt>
                  <c:pt idx="3">
                    <c:v>Men</c:v>
                  </c:pt>
                  <c:pt idx="5">
                    <c:v>Women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2">
                    <c:v>Women</c:v>
                  </c:pt>
                  <c:pt idx="13">
                    <c:v>Men</c:v>
                  </c:pt>
                  <c:pt idx="14">
                    <c:v>Women</c:v>
                  </c:pt>
                  <c:pt idx="15">
                    <c:v>Men</c:v>
                  </c:pt>
                  <c:pt idx="16">
                    <c:v>Women</c:v>
                  </c:pt>
                  <c:pt idx="17">
                    <c:v>Men</c:v>
                  </c:pt>
                </c:lvl>
                <c:lvl>
                  <c:pt idx="0">
                    <c:v>15-64</c:v>
                  </c:pt>
                  <c:pt idx="5">
                    <c:v>15-29</c:v>
                  </c:pt>
                  <c:pt idx="7">
                    <c:v>30-54</c:v>
                  </c:pt>
                  <c:pt idx="9">
                    <c:v>55-64</c:v>
                  </c:pt>
                  <c:pt idx="12">
                    <c:v>Low (¹)</c:v>
                  </c:pt>
                  <c:pt idx="14">
                    <c:v>Medium (¹)</c:v>
                  </c:pt>
                  <c:pt idx="16">
                    <c:v>High (¹)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1&amp;2'!$Q$11:$Q$31</c15:sqref>
                  </c15:fullRef>
                </c:ext>
              </c:extLst>
              <c:f>'Fig 1&amp;2'!$Q$11:$Q$28</c:f>
              <c:numCache>
                <c:formatCode>_-* #,##0.0_-;\-* #,##0.0_-;_-* "-"??_-;_-@_-</c:formatCode>
                <c:ptCount val="18"/>
                <c:pt idx="0">
                  <c:v>-0.82621857222354578</c:v>
                </c:pt>
                <c:pt idx="2">
                  <c:v>-0.76820292923301103</c:v>
                </c:pt>
                <c:pt idx="3">
                  <c:v>-0.88414627334898199</c:v>
                </c:pt>
                <c:pt idx="5">
                  <c:v>-1.0624058707977655</c:v>
                </c:pt>
                <c:pt idx="6">
                  <c:v>-1.4224883286074181</c:v>
                </c:pt>
                <c:pt idx="7">
                  <c:v>-0.81162278460786208</c:v>
                </c:pt>
                <c:pt idx="8">
                  <c:v>-0.77496229652895821</c:v>
                </c:pt>
                <c:pt idx="9">
                  <c:v>-0.32690777121241776</c:v>
                </c:pt>
                <c:pt idx="10">
                  <c:v>-0.50191827836913783</c:v>
                </c:pt>
                <c:pt idx="12">
                  <c:v>-0.62327437962117571</c:v>
                </c:pt>
                <c:pt idx="13">
                  <c:v>-0.86310261144719291</c:v>
                </c:pt>
                <c:pt idx="14">
                  <c:v>-0.58069790850940262</c:v>
                </c:pt>
                <c:pt idx="15">
                  <c:v>-0.7564520882760859</c:v>
                </c:pt>
                <c:pt idx="16">
                  <c:v>-0.73619971811786566</c:v>
                </c:pt>
                <c:pt idx="17">
                  <c:v>-0.44137727502333135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52-4F7A-88F5-F47445AB8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8"/>
        <c:overlap val="100"/>
        <c:axId val="549490904"/>
        <c:axId val="624926168"/>
      </c:barChart>
      <c:lineChart>
        <c:grouping val="standard"/>
        <c:varyColors val="0"/>
        <c:ser>
          <c:idx val="1"/>
          <c:order val="1"/>
          <c:tx>
            <c:strRef>
              <c:f>'Fig 1&amp;2'!$P$10</c:f>
              <c:strCache>
                <c:ptCount val="1"/>
                <c:pt idx="0">
                  <c:v>Outside the labour force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'Fig 1&amp;2'!$A$11:$B$31</c15:sqref>
                  </c15:fullRef>
                </c:ext>
              </c:extLst>
              <c:f>'Fig 1&amp;2'!$A$11:$B$28</c:f>
              <c:multiLvlStrCache>
                <c:ptCount val="18"/>
                <c:lvl>
                  <c:pt idx="0">
                    <c:v>Total</c:v>
                  </c:pt>
                  <c:pt idx="2">
                    <c:v>Women</c:v>
                  </c:pt>
                  <c:pt idx="3">
                    <c:v>Men</c:v>
                  </c:pt>
                  <c:pt idx="5">
                    <c:v>Women</c:v>
                  </c:pt>
                  <c:pt idx="6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2">
                    <c:v>Women</c:v>
                  </c:pt>
                  <c:pt idx="13">
                    <c:v>Men</c:v>
                  </c:pt>
                  <c:pt idx="14">
                    <c:v>Women</c:v>
                  </c:pt>
                  <c:pt idx="15">
                    <c:v>Men</c:v>
                  </c:pt>
                  <c:pt idx="16">
                    <c:v>Women</c:v>
                  </c:pt>
                  <c:pt idx="17">
                    <c:v>Men</c:v>
                  </c:pt>
                </c:lvl>
                <c:lvl>
                  <c:pt idx="0">
                    <c:v>15-64</c:v>
                  </c:pt>
                  <c:pt idx="5">
                    <c:v>15-29</c:v>
                  </c:pt>
                  <c:pt idx="7">
                    <c:v>30-54</c:v>
                  </c:pt>
                  <c:pt idx="9">
                    <c:v>55-64</c:v>
                  </c:pt>
                  <c:pt idx="12">
                    <c:v>Low (¹)</c:v>
                  </c:pt>
                  <c:pt idx="14">
                    <c:v>Medium (¹)</c:v>
                  </c:pt>
                  <c:pt idx="16">
                    <c:v>High (¹)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1&amp;2'!$P$11:$P$31</c15:sqref>
                  </c15:fullRef>
                </c:ext>
              </c:extLst>
              <c:f>'Fig 1&amp;2'!$P$11:$P$28</c:f>
              <c:numCache>
                <c:formatCode>_-* #,##0.0_-;\-* #,##0.0_-;_-* "-"??_-;_-@_-</c:formatCode>
                <c:ptCount val="18"/>
                <c:pt idx="0">
                  <c:v>-1.0824948434820421</c:v>
                </c:pt>
                <c:pt idx="2">
                  <c:v>-1.2548195380394134</c:v>
                </c:pt>
                <c:pt idx="3">
                  <c:v>-0.91037255564641129</c:v>
                </c:pt>
                <c:pt idx="5">
                  <c:v>-1.3266763930586336</c:v>
                </c:pt>
                <c:pt idx="6">
                  <c:v>-1.1860248039973769</c:v>
                </c:pt>
                <c:pt idx="7">
                  <c:v>-1.0909406411321285</c:v>
                </c:pt>
                <c:pt idx="8">
                  <c:v>-0.65232072195645863</c:v>
                </c:pt>
                <c:pt idx="9">
                  <c:v>-1.8256533569518254</c:v>
                </c:pt>
                <c:pt idx="10">
                  <c:v>-1.5802458312518404</c:v>
                </c:pt>
                <c:pt idx="12">
                  <c:v>-1.250691458269273</c:v>
                </c:pt>
                <c:pt idx="13">
                  <c:v>-1.3308846166516943</c:v>
                </c:pt>
                <c:pt idx="14">
                  <c:v>-1.1016037740108757</c:v>
                </c:pt>
                <c:pt idx="15">
                  <c:v>-0.90597020468457146</c:v>
                </c:pt>
                <c:pt idx="16">
                  <c:v>-0.54864655749521241</c:v>
                </c:pt>
                <c:pt idx="17">
                  <c:v>-0.17131333486698708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2-4F7A-88F5-F47445AB8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549490904"/>
        <c:axId val="624926168"/>
      </c:lineChart>
      <c:catAx>
        <c:axId val="54949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926168"/>
        <c:crosses val="autoZero"/>
        <c:auto val="1"/>
        <c:lblAlgn val="ctr"/>
        <c:lblOffset val="100"/>
        <c:tickMarkSkip val="1"/>
        <c:noMultiLvlLbl val="0"/>
      </c:catAx>
      <c:valAx>
        <c:axId val="624926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4909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5658551181102368"/>
          <c:y val="0.81177320503643124"/>
          <c:w val="0.48682897637795275"/>
          <c:h val="5.378749628129698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Employment rate by age and country, Q2 2022</a:t>
            </a:r>
          </a:p>
          <a:p>
            <a:pPr algn="l">
              <a:defRPr sz="1800" b="1"/>
            </a:pPr>
            <a:r>
              <a:rPr lang="en-US" sz="1600" b="0"/>
              <a:t>(in % of the total population of each age category)</a:t>
            </a:r>
          </a:p>
        </c:rich>
      </c:tx>
      <c:layout>
        <c:manualLayout>
          <c:xMode val="edge"/>
          <c:yMode val="edge"/>
          <c:x val="5.3333333333333332E-3"/>
          <c:y val="7.4196685774260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0962560323147015"/>
          <c:w val="0.97066666666666668"/>
          <c:h val="0.75462659422460587"/>
        </c:manualLayout>
      </c:layout>
      <c:lineChart>
        <c:grouping val="standard"/>
        <c:varyColors val="0"/>
        <c:ser>
          <c:idx val="0"/>
          <c:order val="0"/>
          <c:tx>
            <c:strRef>
              <c:f>'Fig 3'!$AA$4</c:f>
              <c:strCache>
                <c:ptCount val="1"/>
                <c:pt idx="0">
                  <c:v>15-29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'Fig 3'!$C$5:$C$39</c:f>
              <c:strCache>
                <c:ptCount val="35"/>
                <c:pt idx="0">
                  <c:v>EU</c:v>
                </c:pt>
                <c:pt idx="2">
                  <c:v>Netherlands</c:v>
                </c:pt>
                <c:pt idx="3">
                  <c:v>Sweden</c:v>
                </c:pt>
                <c:pt idx="4">
                  <c:v>Malta</c:v>
                </c:pt>
                <c:pt idx="5">
                  <c:v>Germany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Czechia</c:v>
                </c:pt>
                <c:pt idx="10">
                  <c:v>Lithuania</c:v>
                </c:pt>
                <c:pt idx="11">
                  <c:v>Hungary</c:v>
                </c:pt>
                <c:pt idx="12">
                  <c:v>Austria</c:v>
                </c:pt>
                <c:pt idx="13">
                  <c:v>Ireland</c:v>
                </c:pt>
                <c:pt idx="14">
                  <c:v>Slovenia</c:v>
                </c:pt>
                <c:pt idx="15">
                  <c:v>Cyprus</c:v>
                </c:pt>
                <c:pt idx="16">
                  <c:v>Portugal</c:v>
                </c:pt>
                <c:pt idx="17">
                  <c:v>Latvia</c:v>
                </c:pt>
                <c:pt idx="18">
                  <c:v>Poland</c:v>
                </c:pt>
                <c:pt idx="19">
                  <c:v>Slovakia</c:v>
                </c:pt>
                <c:pt idx="20">
                  <c:v>Luxembourg</c:v>
                </c:pt>
                <c:pt idx="21">
                  <c:v>Bulgaria</c:v>
                </c:pt>
                <c:pt idx="22">
                  <c:v>France</c:v>
                </c:pt>
                <c:pt idx="23">
                  <c:v>Belgium</c:v>
                </c:pt>
                <c:pt idx="24">
                  <c:v>Croatia</c:v>
                </c:pt>
                <c:pt idx="25">
                  <c:v>Spain</c:v>
                </c:pt>
                <c:pt idx="26">
                  <c:v>Romania</c:v>
                </c:pt>
                <c:pt idx="27">
                  <c:v>Greece</c:v>
                </c:pt>
                <c:pt idx="28">
                  <c:v>Italy</c:v>
                </c:pt>
                <c:pt idx="30">
                  <c:v>Iceland</c:v>
                </c:pt>
                <c:pt idx="31">
                  <c:v>Switzerland</c:v>
                </c:pt>
                <c:pt idx="32">
                  <c:v>Norway</c:v>
                </c:pt>
                <c:pt idx="34">
                  <c:v>Serbia</c:v>
                </c:pt>
              </c:strCache>
            </c:strRef>
          </c:cat>
          <c:val>
            <c:numRef>
              <c:f>'Fig 3'!$AA$5:$AA$39</c:f>
              <c:numCache>
                <c:formatCode>_-* #,##0.0_-;\-* #,##0.0_-;_-* "-"??_-;_-@_-</c:formatCode>
                <c:ptCount val="35"/>
                <c:pt idx="0">
                  <c:v>49.50398117491315</c:v>
                </c:pt>
                <c:pt idx="2">
                  <c:v>79.655852796769608</c:v>
                </c:pt>
                <c:pt idx="3">
                  <c:v>59.331001416324362</c:v>
                </c:pt>
                <c:pt idx="4">
                  <c:v>69.714045143948951</c:v>
                </c:pt>
                <c:pt idx="5">
                  <c:v>61.631857114519654</c:v>
                </c:pt>
                <c:pt idx="6">
                  <c:v>64.649142436404603</c:v>
                </c:pt>
                <c:pt idx="7">
                  <c:v>54.262400032518002</c:v>
                </c:pt>
                <c:pt idx="8">
                  <c:v>61.17985765505432</c:v>
                </c:pt>
                <c:pt idx="9">
                  <c:v>44.070537184439253</c:v>
                </c:pt>
                <c:pt idx="10">
                  <c:v>49.792123844016167</c:v>
                </c:pt>
                <c:pt idx="11">
                  <c:v>47.75993578676902</c:v>
                </c:pt>
                <c:pt idx="12">
                  <c:v>63.167551274490542</c:v>
                </c:pt>
                <c:pt idx="13">
                  <c:v>59.738473429342086</c:v>
                </c:pt>
                <c:pt idx="14">
                  <c:v>46.252614533432286</c:v>
                </c:pt>
                <c:pt idx="15">
                  <c:v>53.79502991637618</c:v>
                </c:pt>
                <c:pt idx="16">
                  <c:v>42.649412824366209</c:v>
                </c:pt>
                <c:pt idx="17">
                  <c:v>46.971874434293021</c:v>
                </c:pt>
                <c:pt idx="18">
                  <c:v>48.341931324144369</c:v>
                </c:pt>
                <c:pt idx="19">
                  <c:v>43.211490982131636</c:v>
                </c:pt>
                <c:pt idx="20">
                  <c:v>49.351510623473217</c:v>
                </c:pt>
                <c:pt idx="21">
                  <c:v>38.00589002297756</c:v>
                </c:pt>
                <c:pt idx="22">
                  <c:v>48.69420353722569</c:v>
                </c:pt>
                <c:pt idx="23">
                  <c:v>43.138270983875181</c:v>
                </c:pt>
                <c:pt idx="24">
                  <c:v>46.599528638322951</c:v>
                </c:pt>
                <c:pt idx="25">
                  <c:v>40.025232341300281</c:v>
                </c:pt>
                <c:pt idx="26">
                  <c:v>36.444801586169326</c:v>
                </c:pt>
                <c:pt idx="27">
                  <c:v>33.423278004298183</c:v>
                </c:pt>
                <c:pt idx="28">
                  <c:v>34.61054036236694</c:v>
                </c:pt>
                <c:pt idx="30">
                  <c:v>76.341046160983524</c:v>
                </c:pt>
                <c:pt idx="31">
                  <c:v>69.060896674169243</c:v>
                </c:pt>
                <c:pt idx="32">
                  <c:v>67.96032293439589</c:v>
                </c:pt>
                <c:pt idx="34">
                  <c:v>43.326476355456116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DA-49EA-BABC-3BFD44A4D52B}"/>
            </c:ext>
          </c:extLst>
        </c:ser>
        <c:ser>
          <c:idx val="1"/>
          <c:order val="1"/>
          <c:tx>
            <c:strRef>
              <c:f>'Fig 3'!$AB$4</c:f>
              <c:strCache>
                <c:ptCount val="1"/>
                <c:pt idx="0">
                  <c:v>30-54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strRef>
              <c:f>'Fig 3'!$C$5:$C$39</c:f>
              <c:strCache>
                <c:ptCount val="35"/>
                <c:pt idx="0">
                  <c:v>EU</c:v>
                </c:pt>
                <c:pt idx="2">
                  <c:v>Netherlands</c:v>
                </c:pt>
                <c:pt idx="3">
                  <c:v>Sweden</c:v>
                </c:pt>
                <c:pt idx="4">
                  <c:v>Malta</c:v>
                </c:pt>
                <c:pt idx="5">
                  <c:v>Germany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Czechia</c:v>
                </c:pt>
                <c:pt idx="10">
                  <c:v>Lithuania</c:v>
                </c:pt>
                <c:pt idx="11">
                  <c:v>Hungary</c:v>
                </c:pt>
                <c:pt idx="12">
                  <c:v>Austria</c:v>
                </c:pt>
                <c:pt idx="13">
                  <c:v>Ireland</c:v>
                </c:pt>
                <c:pt idx="14">
                  <c:v>Slovenia</c:v>
                </c:pt>
                <c:pt idx="15">
                  <c:v>Cyprus</c:v>
                </c:pt>
                <c:pt idx="16">
                  <c:v>Portugal</c:v>
                </c:pt>
                <c:pt idx="17">
                  <c:v>Latvia</c:v>
                </c:pt>
                <c:pt idx="18">
                  <c:v>Poland</c:v>
                </c:pt>
                <c:pt idx="19">
                  <c:v>Slovakia</c:v>
                </c:pt>
                <c:pt idx="20">
                  <c:v>Luxembourg</c:v>
                </c:pt>
                <c:pt idx="21">
                  <c:v>Bulgaria</c:v>
                </c:pt>
                <c:pt idx="22">
                  <c:v>France</c:v>
                </c:pt>
                <c:pt idx="23">
                  <c:v>Belgium</c:v>
                </c:pt>
                <c:pt idx="24">
                  <c:v>Croatia</c:v>
                </c:pt>
                <c:pt idx="25">
                  <c:v>Spain</c:v>
                </c:pt>
                <c:pt idx="26">
                  <c:v>Romania</c:v>
                </c:pt>
                <c:pt idx="27">
                  <c:v>Greece</c:v>
                </c:pt>
                <c:pt idx="28">
                  <c:v>Italy</c:v>
                </c:pt>
                <c:pt idx="30">
                  <c:v>Iceland</c:v>
                </c:pt>
                <c:pt idx="31">
                  <c:v>Switzerland</c:v>
                </c:pt>
                <c:pt idx="32">
                  <c:v>Norway</c:v>
                </c:pt>
                <c:pt idx="34">
                  <c:v>Serbia</c:v>
                </c:pt>
              </c:strCache>
            </c:strRef>
          </c:cat>
          <c:val>
            <c:numRef>
              <c:f>'Fig 3'!$AB$5:$AB$39</c:f>
              <c:numCache>
                <c:formatCode>_-* #,##0.0_-;\-* #,##0.0_-;_-* "-"??_-;_-@_-</c:formatCode>
                <c:ptCount val="35"/>
                <c:pt idx="0">
                  <c:v>82.950883026101778</c:v>
                </c:pt>
                <c:pt idx="2">
                  <c:v>86.776606766460645</c:v>
                </c:pt>
                <c:pt idx="3">
                  <c:v>87.844735653757397</c:v>
                </c:pt>
                <c:pt idx="4">
                  <c:v>88.41673910343971</c:v>
                </c:pt>
                <c:pt idx="5">
                  <c:v>86.726345691758397</c:v>
                </c:pt>
                <c:pt idx="6">
                  <c:v>86.207937365508215</c:v>
                </c:pt>
                <c:pt idx="7">
                  <c:v>86.893176877385784</c:v>
                </c:pt>
                <c:pt idx="8">
                  <c:v>85.020461687254553</c:v>
                </c:pt>
                <c:pt idx="9">
                  <c:v>88.756447084171228</c:v>
                </c:pt>
                <c:pt idx="10">
                  <c:v>86.149005043788108</c:v>
                </c:pt>
                <c:pt idx="11">
                  <c:v>89.121519862505693</c:v>
                </c:pt>
                <c:pt idx="12">
                  <c:v>86.865661302320802</c:v>
                </c:pt>
                <c:pt idx="13">
                  <c:v>83.074003710937077</c:v>
                </c:pt>
                <c:pt idx="14">
                  <c:v>90.804657591347365</c:v>
                </c:pt>
                <c:pt idx="15">
                  <c:v>84.811352180992316</c:v>
                </c:pt>
                <c:pt idx="16">
                  <c:v>87.776908406981619</c:v>
                </c:pt>
                <c:pt idx="17">
                  <c:v>82.795001768242372</c:v>
                </c:pt>
                <c:pt idx="18">
                  <c:v>86.348155115801674</c:v>
                </c:pt>
                <c:pt idx="19">
                  <c:v>86.018029892440339</c:v>
                </c:pt>
                <c:pt idx="20">
                  <c:v>87.676619102596234</c:v>
                </c:pt>
                <c:pt idx="21">
                  <c:v>82.85540503402899</c:v>
                </c:pt>
                <c:pt idx="22">
                  <c:v>83.399053263688558</c:v>
                </c:pt>
                <c:pt idx="23">
                  <c:v>82.431087434594673</c:v>
                </c:pt>
                <c:pt idx="24">
                  <c:v>80.851743891596229</c:v>
                </c:pt>
                <c:pt idx="25">
                  <c:v>78.369037419050187</c:v>
                </c:pt>
                <c:pt idx="26">
                  <c:v>80.00000280119265</c:v>
                </c:pt>
                <c:pt idx="27">
                  <c:v>77.186248798056624</c:v>
                </c:pt>
                <c:pt idx="28">
                  <c:v>74.353539903312196</c:v>
                </c:pt>
                <c:pt idx="30">
                  <c:v>88.574330430331969</c:v>
                </c:pt>
                <c:pt idx="31">
                  <c:v>86.515154369487661</c:v>
                </c:pt>
                <c:pt idx="32">
                  <c:v>84.903354459764643</c:v>
                </c:pt>
                <c:pt idx="34">
                  <c:v>79.323063460023207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A-49EA-BABC-3BFD44A4D52B}"/>
            </c:ext>
          </c:extLst>
        </c:ser>
        <c:ser>
          <c:idx val="2"/>
          <c:order val="2"/>
          <c:tx>
            <c:strRef>
              <c:f>'Fig 3'!$AC$4</c:f>
              <c:strCache>
                <c:ptCount val="1"/>
                <c:pt idx="0">
                  <c:v>55-64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15875">
                <a:solidFill>
                  <a:schemeClr val="accent1"/>
                </a:solidFill>
              </a:ln>
              <a:effectLst/>
            </c:spPr>
          </c:marker>
          <c:cat>
            <c:strRef>
              <c:f>'Fig 3'!$C$5:$C$39</c:f>
              <c:strCache>
                <c:ptCount val="35"/>
                <c:pt idx="0">
                  <c:v>EU</c:v>
                </c:pt>
                <c:pt idx="2">
                  <c:v>Netherlands</c:v>
                </c:pt>
                <c:pt idx="3">
                  <c:v>Sweden</c:v>
                </c:pt>
                <c:pt idx="4">
                  <c:v>Malta</c:v>
                </c:pt>
                <c:pt idx="5">
                  <c:v>Germany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Czechia</c:v>
                </c:pt>
                <c:pt idx="10">
                  <c:v>Lithuania</c:v>
                </c:pt>
                <c:pt idx="11">
                  <c:v>Hungary</c:v>
                </c:pt>
                <c:pt idx="12">
                  <c:v>Austria</c:v>
                </c:pt>
                <c:pt idx="13">
                  <c:v>Ireland</c:v>
                </c:pt>
                <c:pt idx="14">
                  <c:v>Slovenia</c:v>
                </c:pt>
                <c:pt idx="15">
                  <c:v>Cyprus</c:v>
                </c:pt>
                <c:pt idx="16">
                  <c:v>Portugal</c:v>
                </c:pt>
                <c:pt idx="17">
                  <c:v>Latvia</c:v>
                </c:pt>
                <c:pt idx="18">
                  <c:v>Poland</c:v>
                </c:pt>
                <c:pt idx="19">
                  <c:v>Slovakia</c:v>
                </c:pt>
                <c:pt idx="20">
                  <c:v>Luxembourg</c:v>
                </c:pt>
                <c:pt idx="21">
                  <c:v>Bulgaria</c:v>
                </c:pt>
                <c:pt idx="22">
                  <c:v>France</c:v>
                </c:pt>
                <c:pt idx="23">
                  <c:v>Belgium</c:v>
                </c:pt>
                <c:pt idx="24">
                  <c:v>Croatia</c:v>
                </c:pt>
                <c:pt idx="25">
                  <c:v>Spain</c:v>
                </c:pt>
                <c:pt idx="26">
                  <c:v>Romania</c:v>
                </c:pt>
                <c:pt idx="27">
                  <c:v>Greece</c:v>
                </c:pt>
                <c:pt idx="28">
                  <c:v>Italy</c:v>
                </c:pt>
                <c:pt idx="30">
                  <c:v>Iceland</c:v>
                </c:pt>
                <c:pt idx="31">
                  <c:v>Switzerland</c:v>
                </c:pt>
                <c:pt idx="32">
                  <c:v>Norway</c:v>
                </c:pt>
                <c:pt idx="34">
                  <c:v>Serbia</c:v>
                </c:pt>
              </c:strCache>
            </c:strRef>
          </c:cat>
          <c:val>
            <c:numRef>
              <c:f>'Fig 3'!$AC$5:$AC$39</c:f>
              <c:numCache>
                <c:formatCode>_-* #,##0.0_-;\-* #,##0.0_-;_-* "-"??_-;_-@_-</c:formatCode>
                <c:ptCount val="35"/>
                <c:pt idx="0">
                  <c:v>62.262097252234526</c:v>
                </c:pt>
                <c:pt idx="2">
                  <c:v>73.176863517038612</c:v>
                </c:pt>
                <c:pt idx="3">
                  <c:v>76.807710089493838</c:v>
                </c:pt>
                <c:pt idx="4">
                  <c:v>52.922442548483879</c:v>
                </c:pt>
                <c:pt idx="5">
                  <c:v>73.648578104821567</c:v>
                </c:pt>
                <c:pt idx="6">
                  <c:v>72.764061132588751</c:v>
                </c:pt>
                <c:pt idx="7">
                  <c:v>71.19579064627564</c:v>
                </c:pt>
                <c:pt idx="8">
                  <c:v>70.428920224807996</c:v>
                </c:pt>
                <c:pt idx="9">
                  <c:v>72.61848132210163</c:v>
                </c:pt>
                <c:pt idx="10">
                  <c:v>70.67924563299033</c:v>
                </c:pt>
                <c:pt idx="11">
                  <c:v>65.33584394171406</c:v>
                </c:pt>
                <c:pt idx="12">
                  <c:v>56.236443839745228</c:v>
                </c:pt>
                <c:pt idx="13">
                  <c:v>66.364181803952945</c:v>
                </c:pt>
                <c:pt idx="14">
                  <c:v>56.417793189391269</c:v>
                </c:pt>
                <c:pt idx="15">
                  <c:v>65.942712957338443</c:v>
                </c:pt>
                <c:pt idx="16">
                  <c:v>65.413238376154609</c:v>
                </c:pt>
                <c:pt idx="17">
                  <c:v>68.959360620376003</c:v>
                </c:pt>
                <c:pt idx="18">
                  <c:v>56.432559704300878</c:v>
                </c:pt>
                <c:pt idx="19">
                  <c:v>63.382280825631206</c:v>
                </c:pt>
                <c:pt idx="20">
                  <c:v>48.038474838941042</c:v>
                </c:pt>
                <c:pt idx="21">
                  <c:v>67.628229127667538</c:v>
                </c:pt>
                <c:pt idx="22">
                  <c:v>56.885952666917454</c:v>
                </c:pt>
                <c:pt idx="23">
                  <c:v>55.878455835281144</c:v>
                </c:pt>
                <c:pt idx="24">
                  <c:v>49.12557519150765</c:v>
                </c:pt>
                <c:pt idx="25">
                  <c:v>57.570612311672733</c:v>
                </c:pt>
                <c:pt idx="26">
                  <c:v>46.66148167119767</c:v>
                </c:pt>
                <c:pt idx="27">
                  <c:v>51.362533295118254</c:v>
                </c:pt>
                <c:pt idx="28">
                  <c:v>54.987510717472404</c:v>
                </c:pt>
                <c:pt idx="30">
                  <c:v>83.671281405863979</c:v>
                </c:pt>
                <c:pt idx="31">
                  <c:v>73.075028867495703</c:v>
                </c:pt>
                <c:pt idx="32">
                  <c:v>75.333026405859087</c:v>
                </c:pt>
                <c:pt idx="34">
                  <c:v>55.816286802675393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DA-49EA-BABC-3BFD44A4D52B}"/>
            </c:ext>
          </c:extLst>
        </c:ser>
        <c:ser>
          <c:idx val="3"/>
          <c:order val="3"/>
          <c:tx>
            <c:strRef>
              <c:f>'Fig 3'!$AD$4</c:f>
              <c:strCache>
                <c:ptCount val="1"/>
                <c:pt idx="0">
                  <c:v>15-64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 3'!$C$5:$C$39</c:f>
              <c:strCache>
                <c:ptCount val="35"/>
                <c:pt idx="0">
                  <c:v>EU</c:v>
                </c:pt>
                <c:pt idx="2">
                  <c:v>Netherlands</c:v>
                </c:pt>
                <c:pt idx="3">
                  <c:v>Sweden</c:v>
                </c:pt>
                <c:pt idx="4">
                  <c:v>Malta</c:v>
                </c:pt>
                <c:pt idx="5">
                  <c:v>Germany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Czechia</c:v>
                </c:pt>
                <c:pt idx="10">
                  <c:v>Lithuania</c:v>
                </c:pt>
                <c:pt idx="11">
                  <c:v>Hungary</c:v>
                </c:pt>
                <c:pt idx="12">
                  <c:v>Austria</c:v>
                </c:pt>
                <c:pt idx="13">
                  <c:v>Ireland</c:v>
                </c:pt>
                <c:pt idx="14">
                  <c:v>Slovenia</c:v>
                </c:pt>
                <c:pt idx="15">
                  <c:v>Cyprus</c:v>
                </c:pt>
                <c:pt idx="16">
                  <c:v>Portugal</c:v>
                </c:pt>
                <c:pt idx="17">
                  <c:v>Latvia</c:v>
                </c:pt>
                <c:pt idx="18">
                  <c:v>Poland</c:v>
                </c:pt>
                <c:pt idx="19">
                  <c:v>Slovakia</c:v>
                </c:pt>
                <c:pt idx="20">
                  <c:v>Luxembourg</c:v>
                </c:pt>
                <c:pt idx="21">
                  <c:v>Bulgaria</c:v>
                </c:pt>
                <c:pt idx="22">
                  <c:v>France</c:v>
                </c:pt>
                <c:pt idx="23">
                  <c:v>Belgium</c:v>
                </c:pt>
                <c:pt idx="24">
                  <c:v>Croatia</c:v>
                </c:pt>
                <c:pt idx="25">
                  <c:v>Spain</c:v>
                </c:pt>
                <c:pt idx="26">
                  <c:v>Romania</c:v>
                </c:pt>
                <c:pt idx="27">
                  <c:v>Greece</c:v>
                </c:pt>
                <c:pt idx="28">
                  <c:v>Italy</c:v>
                </c:pt>
                <c:pt idx="30">
                  <c:v>Iceland</c:v>
                </c:pt>
                <c:pt idx="31">
                  <c:v>Switzerland</c:v>
                </c:pt>
                <c:pt idx="32">
                  <c:v>Norway</c:v>
                </c:pt>
                <c:pt idx="34">
                  <c:v>Serbia</c:v>
                </c:pt>
              </c:strCache>
            </c:strRef>
          </c:cat>
          <c:val>
            <c:numRef>
              <c:f>'Fig 3'!$AD$5:$AD$39</c:f>
              <c:numCache>
                <c:formatCode>_-* #,##0.0_-;\-* #,##0.0_-;_-* "-"??_-;_-@_-</c:formatCode>
                <c:ptCount val="35"/>
                <c:pt idx="0">
                  <c:v>70.033268654825392</c:v>
                </c:pt>
                <c:pt idx="2">
                  <c:v>81.804563833505242</c:v>
                </c:pt>
                <c:pt idx="3">
                  <c:v>77.635719632155983</c:v>
                </c:pt>
                <c:pt idx="4">
                  <c:v>77.529049462560195</c:v>
                </c:pt>
                <c:pt idx="5">
                  <c:v>77.306962773770493</c:v>
                </c:pt>
                <c:pt idx="6">
                  <c:v>77.012533558119685</c:v>
                </c:pt>
                <c:pt idx="7">
                  <c:v>76.002271491224391</c:v>
                </c:pt>
                <c:pt idx="8">
                  <c:v>75.371456234393605</c:v>
                </c:pt>
                <c:pt idx="9">
                  <c:v>75.248245736144426</c:v>
                </c:pt>
                <c:pt idx="10">
                  <c:v>74.398337901312104</c:v>
                </c:pt>
                <c:pt idx="11">
                  <c:v>74.300570294190024</c:v>
                </c:pt>
                <c:pt idx="12">
                  <c:v>74.070887247774124</c:v>
                </c:pt>
                <c:pt idx="13">
                  <c:v>73.525672553707309</c:v>
                </c:pt>
                <c:pt idx="14">
                  <c:v>73.12093309150147</c:v>
                </c:pt>
                <c:pt idx="15">
                  <c:v>72.654445957101927</c:v>
                </c:pt>
                <c:pt idx="16">
                  <c:v>71.608934555192988</c:v>
                </c:pt>
                <c:pt idx="17">
                  <c:v>71.482671563002071</c:v>
                </c:pt>
                <c:pt idx="18">
                  <c:v>71.388083891331163</c:v>
                </c:pt>
                <c:pt idx="19">
                  <c:v>71.37131636998312</c:v>
                </c:pt>
                <c:pt idx="20">
                  <c:v>70.290359993735677</c:v>
                </c:pt>
                <c:pt idx="21">
                  <c:v>69.771479113287256</c:v>
                </c:pt>
                <c:pt idx="22">
                  <c:v>68.174334140198511</c:v>
                </c:pt>
                <c:pt idx="23">
                  <c:v>65.994272421019801</c:v>
                </c:pt>
                <c:pt idx="24">
                  <c:v>64.907838233798415</c:v>
                </c:pt>
                <c:pt idx="25">
                  <c:v>64.808848677171156</c:v>
                </c:pt>
                <c:pt idx="26">
                  <c:v>63.535001573465806</c:v>
                </c:pt>
                <c:pt idx="27">
                  <c:v>61.051494895359959</c:v>
                </c:pt>
                <c:pt idx="28">
                  <c:v>60.462568755395836</c:v>
                </c:pt>
                <c:pt idx="30">
                  <c:v>84.124934050859963</c:v>
                </c:pt>
                <c:pt idx="31">
                  <c:v>79.314520350888358</c:v>
                </c:pt>
                <c:pt idx="32">
                  <c:v>78.233991808618768</c:v>
                </c:pt>
                <c:pt idx="34">
                  <c:v>65.386787646585574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B-487F-8CB1-98F14A2E9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592560616"/>
        <c:axId val="592558976"/>
      </c:lineChart>
      <c:catAx>
        <c:axId val="59256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558976"/>
        <c:crosses val="autoZero"/>
        <c:auto val="1"/>
        <c:lblAlgn val="ctr"/>
        <c:lblOffset val="100"/>
        <c:tickMarkSkip val="1"/>
        <c:noMultiLvlLbl val="0"/>
      </c:catAx>
      <c:valAx>
        <c:axId val="592558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56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15443569553807"/>
          <c:y val="0.88465628604399771"/>
          <c:w val="0.27369112860892386"/>
          <c:h val="3.648126103882866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People aged 15-29 by participation in formal education, sex, educational attainment level and labour status, EU, Q2 2022</a:t>
            </a:r>
          </a:p>
          <a:p>
            <a:pPr algn="l">
              <a:defRPr sz="1800" b="1"/>
            </a:pPr>
            <a:r>
              <a:rPr lang="en-US" sz="1600" b="0"/>
              <a:t>(in millions)</a:t>
            </a:r>
          </a:p>
        </c:rich>
      </c:tx>
      <c:layout>
        <c:manualLayout>
          <c:xMode val="edge"/>
          <c:yMode val="edge"/>
          <c:x val="5.3333333333333332E-3"/>
          <c:y val="1.6267613495591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27921325065385"/>
          <c:y val="0.18838615034072684"/>
          <c:w val="0.74724327312573835"/>
          <c:h val="0.607226955309546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4'!$D$5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 4'!$A$6:$C$18</c:f>
              <c:multiLvlStrCache>
                <c:ptCount val="13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1">
                    <c:v>Women</c:v>
                  </c:pt>
                  <c:pt idx="12">
                    <c:v>Men</c:v>
                  </c:pt>
                </c:lvl>
                <c:lvl>
                  <c:pt idx="0">
                    <c:v>Low</c:v>
                  </c:pt>
                  <c:pt idx="2">
                    <c:v>Medium</c:v>
                  </c:pt>
                  <c:pt idx="4">
                    <c:v>High</c:v>
                  </c:pt>
                  <c:pt idx="7">
                    <c:v>Low</c:v>
                  </c:pt>
                  <c:pt idx="9">
                    <c:v>Medium</c:v>
                  </c:pt>
                  <c:pt idx="11">
                    <c:v>High</c:v>
                  </c:pt>
                </c:lvl>
                <c:lvl>
                  <c:pt idx="0">
                    <c:v>Not in formal education</c:v>
                  </c:pt>
                  <c:pt idx="7">
                    <c:v>In formal education</c:v>
                  </c:pt>
                </c:lvl>
              </c:multiLvlStrCache>
            </c:multiLvlStrRef>
          </c:cat>
          <c:val>
            <c:numRef>
              <c:f>'Fig 4'!$D$6:$D$18</c:f>
              <c:numCache>
                <c:formatCode>_-* #,##0.0_-;\-* #,##0.0_-;_-* "-"??_-;_-@_-</c:formatCode>
                <c:ptCount val="13"/>
                <c:pt idx="0">
                  <c:v>1.104177</c:v>
                </c:pt>
                <c:pt idx="1">
                  <c:v>2.3039430000000003</c:v>
                </c:pt>
                <c:pt idx="2">
                  <c:v>5.3843399999999999</c:v>
                </c:pt>
                <c:pt idx="3">
                  <c:v>8.2337749999999996</c:v>
                </c:pt>
                <c:pt idx="4">
                  <c:v>4.9709680000000001</c:v>
                </c:pt>
                <c:pt idx="5">
                  <c:v>4.0318329999999998</c:v>
                </c:pt>
                <c:pt idx="7">
                  <c:v>1.2475350000000001</c:v>
                </c:pt>
                <c:pt idx="8">
                  <c:v>1.5778109999999999</c:v>
                </c:pt>
                <c:pt idx="9">
                  <c:v>2.1546759999999998</c:v>
                </c:pt>
                <c:pt idx="10">
                  <c:v>1.9392360000000002</c:v>
                </c:pt>
                <c:pt idx="11">
                  <c:v>1.252413</c:v>
                </c:pt>
                <c:pt idx="12">
                  <c:v>0.95189599999999996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6-4840-98DF-EB53C1D3DA9E}"/>
            </c:ext>
          </c:extLst>
        </c:ser>
        <c:ser>
          <c:idx val="2"/>
          <c:order val="1"/>
          <c:tx>
            <c:strRef>
              <c:f>'Fig 4'!$F$5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 4'!$A$6:$C$18</c:f>
              <c:multiLvlStrCache>
                <c:ptCount val="13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1">
                    <c:v>Women</c:v>
                  </c:pt>
                  <c:pt idx="12">
                    <c:v>Men</c:v>
                  </c:pt>
                </c:lvl>
                <c:lvl>
                  <c:pt idx="0">
                    <c:v>Low</c:v>
                  </c:pt>
                  <c:pt idx="2">
                    <c:v>Medium</c:v>
                  </c:pt>
                  <c:pt idx="4">
                    <c:v>High</c:v>
                  </c:pt>
                  <c:pt idx="7">
                    <c:v>Low</c:v>
                  </c:pt>
                  <c:pt idx="9">
                    <c:v>Medium</c:v>
                  </c:pt>
                  <c:pt idx="11">
                    <c:v>High</c:v>
                  </c:pt>
                </c:lvl>
                <c:lvl>
                  <c:pt idx="0">
                    <c:v>Not in formal education</c:v>
                  </c:pt>
                  <c:pt idx="7">
                    <c:v>In formal education</c:v>
                  </c:pt>
                </c:lvl>
              </c:multiLvlStrCache>
            </c:multiLvlStrRef>
          </c:cat>
          <c:val>
            <c:numRef>
              <c:f>'Fig 4'!$F$6:$F$18</c:f>
              <c:numCache>
                <c:formatCode>_-* #,##0.0_-;\-* #,##0.0_-;_-* "-"??_-;_-@_-</c:formatCode>
                <c:ptCount val="13"/>
                <c:pt idx="0">
                  <c:v>0.39072699999999999</c:v>
                </c:pt>
                <c:pt idx="1">
                  <c:v>0.64177800000000007</c:v>
                </c:pt>
                <c:pt idx="2">
                  <c:v>0.68443299999999996</c:v>
                </c:pt>
                <c:pt idx="3">
                  <c:v>0.82811699999999999</c:v>
                </c:pt>
                <c:pt idx="4">
                  <c:v>0.31843900000000003</c:v>
                </c:pt>
                <c:pt idx="5">
                  <c:v>0.25046199999999996</c:v>
                </c:pt>
                <c:pt idx="7">
                  <c:v>0.22580600000000001</c:v>
                </c:pt>
                <c:pt idx="8">
                  <c:v>0.23269000000000001</c:v>
                </c:pt>
                <c:pt idx="9">
                  <c:v>0.26926100000000003</c:v>
                </c:pt>
                <c:pt idx="10">
                  <c:v>0.25006200000000001</c:v>
                </c:pt>
                <c:pt idx="11">
                  <c:v>0.11068699999999999</c:v>
                </c:pt>
                <c:pt idx="12">
                  <c:v>7.8002000000000002E-2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6-4840-98DF-EB53C1D3DA9E}"/>
            </c:ext>
          </c:extLst>
        </c:ser>
        <c:ser>
          <c:idx val="1"/>
          <c:order val="2"/>
          <c:tx>
            <c:strRef>
              <c:f>'Fig 4'!$E$5</c:f>
              <c:strCache>
                <c:ptCount val="1"/>
                <c:pt idx="0">
                  <c:v>Outside the labour force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 4'!$A$6:$C$18</c:f>
              <c:multiLvlStrCache>
                <c:ptCount val="13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1">
                    <c:v>Women</c:v>
                  </c:pt>
                  <c:pt idx="12">
                    <c:v>Men</c:v>
                  </c:pt>
                </c:lvl>
                <c:lvl>
                  <c:pt idx="0">
                    <c:v>Low</c:v>
                  </c:pt>
                  <c:pt idx="2">
                    <c:v>Medium</c:v>
                  </c:pt>
                  <c:pt idx="4">
                    <c:v>High</c:v>
                  </c:pt>
                  <c:pt idx="7">
                    <c:v>Low</c:v>
                  </c:pt>
                  <c:pt idx="9">
                    <c:v>Medium</c:v>
                  </c:pt>
                  <c:pt idx="11">
                    <c:v>High</c:v>
                  </c:pt>
                </c:lvl>
                <c:lvl>
                  <c:pt idx="0">
                    <c:v>Not in formal education</c:v>
                  </c:pt>
                  <c:pt idx="7">
                    <c:v>In formal education</c:v>
                  </c:pt>
                </c:lvl>
              </c:multiLvlStrCache>
            </c:multiLvlStrRef>
          </c:cat>
          <c:val>
            <c:numRef>
              <c:f>'Fig 4'!$E$6:$E$18</c:f>
              <c:numCache>
                <c:formatCode>_-* #,##0.0_-;\-* #,##0.0_-;_-* "-"??_-;_-@_-</c:formatCode>
                <c:ptCount val="13"/>
                <c:pt idx="0">
                  <c:v>1.4434130000000001</c:v>
                </c:pt>
                <c:pt idx="1">
                  <c:v>1.1438869999999999</c:v>
                </c:pt>
                <c:pt idx="2">
                  <c:v>1.470434</c:v>
                </c:pt>
                <c:pt idx="3">
                  <c:v>0.90415299999999998</c:v>
                </c:pt>
                <c:pt idx="4">
                  <c:v>0.48634899999999998</c:v>
                </c:pt>
                <c:pt idx="5">
                  <c:v>0.23496300000000001</c:v>
                </c:pt>
                <c:pt idx="7">
                  <c:v>7.5332179999999997</c:v>
                </c:pt>
                <c:pt idx="8">
                  <c:v>7.872884</c:v>
                </c:pt>
                <c:pt idx="9">
                  <c:v>4.6640990000000002</c:v>
                </c:pt>
                <c:pt idx="10">
                  <c:v>4.1229070000000005</c:v>
                </c:pt>
                <c:pt idx="11">
                  <c:v>0.96591899999999997</c:v>
                </c:pt>
                <c:pt idx="12">
                  <c:v>0.78390800000000005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6-4840-98DF-EB53C1D3D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1021688"/>
        <c:axId val="711017424"/>
      </c:barChart>
      <c:catAx>
        <c:axId val="711021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017424"/>
        <c:crosses val="autoZero"/>
        <c:auto val="1"/>
        <c:lblAlgn val="ctr"/>
        <c:lblOffset val="100"/>
        <c:tickMarkSkip val="1"/>
        <c:noMultiLvlLbl val="0"/>
      </c:catAx>
      <c:valAx>
        <c:axId val="711017424"/>
        <c:scaling>
          <c:orientation val="minMax"/>
          <c:max val="10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02168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44665971873247"/>
          <c:y val="0.86595466294700085"/>
          <c:w val="0.72661007093192109"/>
          <c:h val="3.48119990790897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People aged 15-29 by participation to education, sex and labour status, EU, Q2 2022</a:t>
            </a:r>
          </a:p>
          <a:p>
            <a:pPr algn="l">
              <a:defRPr sz="1800" b="1"/>
            </a:pPr>
            <a:r>
              <a:rPr lang="en-US" sz="1600" b="0"/>
              <a:t>(in millions)</a:t>
            </a:r>
          </a:p>
        </c:rich>
      </c:tx>
      <c:layout>
        <c:manualLayout>
          <c:xMode val="edge"/>
          <c:yMode val="edge"/>
          <c:x val="5.3333333333333332E-3"/>
          <c:y val="1.6267613495591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27921325065385"/>
          <c:y val="0.16671432855818535"/>
          <c:w val="0.74724327312573835"/>
          <c:h val="0.6288987770920880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 4'!$D$5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4'!$A$6:$C$18</c:f>
              <c:multiLvlStrCache>
                <c:ptCount val="13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1">
                    <c:v>Women</c:v>
                  </c:pt>
                  <c:pt idx="12">
                    <c:v>Men</c:v>
                  </c:pt>
                </c:lvl>
                <c:lvl>
                  <c:pt idx="0">
                    <c:v>Low</c:v>
                  </c:pt>
                  <c:pt idx="2">
                    <c:v>Medium</c:v>
                  </c:pt>
                  <c:pt idx="4">
                    <c:v>High</c:v>
                  </c:pt>
                  <c:pt idx="7">
                    <c:v>Low</c:v>
                  </c:pt>
                  <c:pt idx="9">
                    <c:v>Medium</c:v>
                  </c:pt>
                  <c:pt idx="11">
                    <c:v>High</c:v>
                  </c:pt>
                </c:lvl>
                <c:lvl>
                  <c:pt idx="0">
                    <c:v>Not in formal education</c:v>
                  </c:pt>
                  <c:pt idx="7">
                    <c:v>In formal education</c:v>
                  </c:pt>
                </c:lvl>
              </c:multiLvlStrCache>
            </c:multiLvlStrRef>
          </c:cat>
          <c:val>
            <c:numRef>
              <c:f>'Fig 4'!$D$6:$D$18</c:f>
              <c:numCache>
                <c:formatCode>_-* #,##0.0_-;\-* #,##0.0_-;_-* "-"??_-;_-@_-</c:formatCode>
                <c:ptCount val="13"/>
                <c:pt idx="0">
                  <c:v>1.104177</c:v>
                </c:pt>
                <c:pt idx="1">
                  <c:v>2.3039430000000003</c:v>
                </c:pt>
                <c:pt idx="2">
                  <c:v>5.3843399999999999</c:v>
                </c:pt>
                <c:pt idx="3">
                  <c:v>8.2337749999999996</c:v>
                </c:pt>
                <c:pt idx="4">
                  <c:v>4.9709680000000001</c:v>
                </c:pt>
                <c:pt idx="5">
                  <c:v>4.0318329999999998</c:v>
                </c:pt>
                <c:pt idx="7">
                  <c:v>1.2475350000000001</c:v>
                </c:pt>
                <c:pt idx="8">
                  <c:v>1.5778109999999999</c:v>
                </c:pt>
                <c:pt idx="9">
                  <c:v>2.1546759999999998</c:v>
                </c:pt>
                <c:pt idx="10">
                  <c:v>1.9392360000000002</c:v>
                </c:pt>
                <c:pt idx="11">
                  <c:v>1.252413</c:v>
                </c:pt>
                <c:pt idx="12">
                  <c:v>0.95189599999999996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E-495E-AA26-B61D5CB0634B}"/>
            </c:ext>
          </c:extLst>
        </c:ser>
        <c:ser>
          <c:idx val="2"/>
          <c:order val="1"/>
          <c:tx>
            <c:strRef>
              <c:f>'Fig 4'!$F$5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 4'!$A$6:$C$18</c:f>
              <c:multiLvlStrCache>
                <c:ptCount val="13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1">
                    <c:v>Women</c:v>
                  </c:pt>
                  <c:pt idx="12">
                    <c:v>Men</c:v>
                  </c:pt>
                </c:lvl>
                <c:lvl>
                  <c:pt idx="0">
                    <c:v>Low</c:v>
                  </c:pt>
                  <c:pt idx="2">
                    <c:v>Medium</c:v>
                  </c:pt>
                  <c:pt idx="4">
                    <c:v>High</c:v>
                  </c:pt>
                  <c:pt idx="7">
                    <c:v>Low</c:v>
                  </c:pt>
                  <c:pt idx="9">
                    <c:v>Medium</c:v>
                  </c:pt>
                  <c:pt idx="11">
                    <c:v>High</c:v>
                  </c:pt>
                </c:lvl>
                <c:lvl>
                  <c:pt idx="0">
                    <c:v>Not in formal education</c:v>
                  </c:pt>
                  <c:pt idx="7">
                    <c:v>In formal education</c:v>
                  </c:pt>
                </c:lvl>
              </c:multiLvlStrCache>
            </c:multiLvlStrRef>
          </c:cat>
          <c:val>
            <c:numRef>
              <c:f>'Fig 4'!$F$6:$F$18</c:f>
              <c:numCache>
                <c:formatCode>_-* #,##0.0_-;\-* #,##0.0_-;_-* "-"??_-;_-@_-</c:formatCode>
                <c:ptCount val="13"/>
                <c:pt idx="0">
                  <c:v>0.39072699999999999</c:v>
                </c:pt>
                <c:pt idx="1">
                  <c:v>0.64177800000000007</c:v>
                </c:pt>
                <c:pt idx="2">
                  <c:v>0.68443299999999996</c:v>
                </c:pt>
                <c:pt idx="3">
                  <c:v>0.82811699999999999</c:v>
                </c:pt>
                <c:pt idx="4">
                  <c:v>0.31843900000000003</c:v>
                </c:pt>
                <c:pt idx="5">
                  <c:v>0.25046199999999996</c:v>
                </c:pt>
                <c:pt idx="7">
                  <c:v>0.22580600000000001</c:v>
                </c:pt>
                <c:pt idx="8">
                  <c:v>0.23269000000000001</c:v>
                </c:pt>
                <c:pt idx="9">
                  <c:v>0.26926100000000003</c:v>
                </c:pt>
                <c:pt idx="10">
                  <c:v>0.25006200000000001</c:v>
                </c:pt>
                <c:pt idx="11">
                  <c:v>0.11068699999999999</c:v>
                </c:pt>
                <c:pt idx="12">
                  <c:v>7.8002000000000002E-2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E-495E-AA26-B61D5CB0634B}"/>
            </c:ext>
          </c:extLst>
        </c:ser>
        <c:ser>
          <c:idx val="1"/>
          <c:order val="2"/>
          <c:tx>
            <c:strRef>
              <c:f>'Fig 4'!$E$5</c:f>
              <c:strCache>
                <c:ptCount val="1"/>
                <c:pt idx="0">
                  <c:v>Outside the labour force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 4'!$A$6:$C$18</c:f>
              <c:multiLvlStrCache>
                <c:ptCount val="13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7">
                    <c:v>Women</c:v>
                  </c:pt>
                  <c:pt idx="8">
                    <c:v>Men</c:v>
                  </c:pt>
                  <c:pt idx="9">
                    <c:v>Women</c:v>
                  </c:pt>
                  <c:pt idx="10">
                    <c:v>Men</c:v>
                  </c:pt>
                  <c:pt idx="11">
                    <c:v>Women</c:v>
                  </c:pt>
                  <c:pt idx="12">
                    <c:v>Men</c:v>
                  </c:pt>
                </c:lvl>
                <c:lvl>
                  <c:pt idx="0">
                    <c:v>Low</c:v>
                  </c:pt>
                  <c:pt idx="2">
                    <c:v>Medium</c:v>
                  </c:pt>
                  <c:pt idx="4">
                    <c:v>High</c:v>
                  </c:pt>
                  <c:pt idx="7">
                    <c:v>Low</c:v>
                  </c:pt>
                  <c:pt idx="9">
                    <c:v>Medium</c:v>
                  </c:pt>
                  <c:pt idx="11">
                    <c:v>High</c:v>
                  </c:pt>
                </c:lvl>
                <c:lvl>
                  <c:pt idx="0">
                    <c:v>Not in formal education</c:v>
                  </c:pt>
                  <c:pt idx="7">
                    <c:v>In formal education</c:v>
                  </c:pt>
                </c:lvl>
              </c:multiLvlStrCache>
            </c:multiLvlStrRef>
          </c:cat>
          <c:val>
            <c:numRef>
              <c:f>'Fig 4'!$E$6:$E$18</c:f>
              <c:numCache>
                <c:formatCode>_-* #,##0.0_-;\-* #,##0.0_-;_-* "-"??_-;_-@_-</c:formatCode>
                <c:ptCount val="13"/>
                <c:pt idx="0">
                  <c:v>1.4434130000000001</c:v>
                </c:pt>
                <c:pt idx="1">
                  <c:v>1.1438869999999999</c:v>
                </c:pt>
                <c:pt idx="2">
                  <c:v>1.470434</c:v>
                </c:pt>
                <c:pt idx="3">
                  <c:v>0.90415299999999998</c:v>
                </c:pt>
                <c:pt idx="4">
                  <c:v>0.48634899999999998</c:v>
                </c:pt>
                <c:pt idx="5">
                  <c:v>0.23496300000000001</c:v>
                </c:pt>
                <c:pt idx="7">
                  <c:v>7.5332179999999997</c:v>
                </c:pt>
                <c:pt idx="8">
                  <c:v>7.872884</c:v>
                </c:pt>
                <c:pt idx="9">
                  <c:v>4.6640990000000002</c:v>
                </c:pt>
                <c:pt idx="10">
                  <c:v>4.1229070000000005</c:v>
                </c:pt>
                <c:pt idx="11">
                  <c:v>0.96591899999999997</c:v>
                </c:pt>
                <c:pt idx="12">
                  <c:v>0.78390800000000005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E-495E-AA26-B61D5CB06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1021688"/>
        <c:axId val="711017424"/>
      </c:barChart>
      <c:catAx>
        <c:axId val="711021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017424"/>
        <c:crosses val="autoZero"/>
        <c:auto val="1"/>
        <c:lblAlgn val="ctr"/>
        <c:lblOffset val="100"/>
        <c:noMultiLvlLbl val="0"/>
      </c:catAx>
      <c:valAx>
        <c:axId val="7110174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02168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44665971873247"/>
          <c:y val="0.86595466294700085"/>
          <c:w val="0.72661007093192109"/>
          <c:h val="3.48119990790897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32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Youth employment rate by participation to education, educationnal attainment level and sex, EU, in Q2 2021 and Q2 2022</a:t>
            </a:r>
          </a:p>
          <a:p>
            <a:pPr algn="l">
              <a:defRPr/>
            </a:pPr>
            <a:r>
              <a:rPr lang="en-US"/>
              <a:t>(in % of the total population of each category)</a:t>
            </a:r>
          </a:p>
        </c:rich>
      </c:tx>
      <c:layout>
        <c:manualLayout>
          <c:xMode val="edge"/>
          <c:yMode val="edge"/>
          <c:x val="5.3333333333333332E-3"/>
          <c:y val="1.4975116179712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320" b="0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51617478275465"/>
          <c:y val="0.15609745881847603"/>
          <c:w val="0.84618388043845394"/>
          <c:h val="0.710516985990848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4'!$D$118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 w="25400">
              <a:noFill/>
            </a:ln>
            <a:effectLst/>
          </c:spPr>
          <c:invertIfNegative val="0"/>
          <c:cat>
            <c:multiLvlStrRef>
              <c:f>'Fig 4'!$A$119:$C$135</c:f>
              <c:multiLvlStrCache>
                <c:ptCount val="17"/>
                <c:lvl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11">
                    <c:v>Women</c:v>
                  </c:pt>
                  <c:pt idx="12">
                    <c:v>Men</c:v>
                  </c:pt>
                  <c:pt idx="13">
                    <c:v>Women</c:v>
                  </c:pt>
                  <c:pt idx="14">
                    <c:v>Men</c:v>
                  </c:pt>
                  <c:pt idx="15">
                    <c:v>Women</c:v>
                  </c:pt>
                  <c:pt idx="16">
                    <c:v>Men</c:v>
                  </c:pt>
                </c:lvl>
                <c:lvl>
                  <c:pt idx="0">
                    <c:v>Total</c:v>
                  </c:pt>
                  <c:pt idx="2">
                    <c:v>Low</c:v>
                  </c:pt>
                  <c:pt idx="4">
                    <c:v>Medium</c:v>
                  </c:pt>
                  <c:pt idx="6">
                    <c:v>High</c:v>
                  </c:pt>
                  <c:pt idx="9">
                    <c:v>Total</c:v>
                  </c:pt>
                  <c:pt idx="11">
                    <c:v>Low</c:v>
                  </c:pt>
                  <c:pt idx="13">
                    <c:v>Medium</c:v>
                  </c:pt>
                  <c:pt idx="15">
                    <c:v>High</c:v>
                  </c:pt>
                </c:lvl>
                <c:lvl>
                  <c:pt idx="0">
                    <c:v>No</c:v>
                  </c:pt>
                  <c:pt idx="9">
                    <c:v>Yes</c:v>
                  </c:pt>
                </c:lvl>
              </c:multiLvlStrCache>
            </c:multiLvlStrRef>
          </c:cat>
          <c:val>
            <c:numRef>
              <c:f>'Fig 4'!$D$119:$D$135</c:f>
              <c:numCache>
                <c:formatCode>_-* #,##0.0_-;\-* #,##0.0_-;_-* "-"??_-;_-@_-</c:formatCode>
                <c:ptCount val="17"/>
                <c:pt idx="0">
                  <c:v>71.578694515649488</c:v>
                </c:pt>
                <c:pt idx="2">
                  <c:v>33.576893652121953</c:v>
                </c:pt>
                <c:pt idx="3">
                  <c:v>52.805321867192035</c:v>
                </c:pt>
                <c:pt idx="4">
                  <c:v>68.012929709312914</c:v>
                </c:pt>
                <c:pt idx="5">
                  <c:v>79.791054653942879</c:v>
                </c:pt>
                <c:pt idx="6">
                  <c:v>84.395425859580982</c:v>
                </c:pt>
                <c:pt idx="7">
                  <c:v>86.182147926370718</c:v>
                </c:pt>
                <c:pt idx="9">
                  <c:v>22.827409626539822</c:v>
                </c:pt>
                <c:pt idx="11">
                  <c:v>10.690903868280616</c:v>
                </c:pt>
                <c:pt idx="12">
                  <c:v>13.110977568359321</c:v>
                </c:pt>
                <c:pt idx="13">
                  <c:v>28.694251568666086</c:v>
                </c:pt>
                <c:pt idx="14">
                  <c:v>29.763655402767721</c:v>
                </c:pt>
                <c:pt idx="15">
                  <c:v>50.176784834072713</c:v>
                </c:pt>
                <c:pt idx="16">
                  <c:v>49.355895340697472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E-4BF1-9AD5-4B526E26084A}"/>
            </c:ext>
          </c:extLst>
        </c:ser>
        <c:ser>
          <c:idx val="1"/>
          <c:order val="1"/>
          <c:tx>
            <c:strRef>
              <c:f>'Fig 4'!$E$118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86EB4">
                <a:lumMod val="100000"/>
                <a:alpha val="0"/>
              </a:srgbClr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0"/>
            <c:spPr>
              <a:noFill/>
              <a:ln w="34925" cap="rnd" cmpd="sng" algn="ctr">
                <a:solidFill>
                  <a:schemeClr val="tx2"/>
                </a:solidFill>
                <a:round/>
              </a:ln>
              <a:effectLst/>
            </c:spPr>
          </c:errBars>
          <c:cat>
            <c:multiLvlStrRef>
              <c:f>'Fig 4'!$A$119:$C$135</c:f>
              <c:multiLvlStrCache>
                <c:ptCount val="17"/>
                <c:lvl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11">
                    <c:v>Women</c:v>
                  </c:pt>
                  <c:pt idx="12">
                    <c:v>Men</c:v>
                  </c:pt>
                  <c:pt idx="13">
                    <c:v>Women</c:v>
                  </c:pt>
                  <c:pt idx="14">
                    <c:v>Men</c:v>
                  </c:pt>
                  <c:pt idx="15">
                    <c:v>Women</c:v>
                  </c:pt>
                  <c:pt idx="16">
                    <c:v>Men</c:v>
                  </c:pt>
                </c:lvl>
                <c:lvl>
                  <c:pt idx="0">
                    <c:v>Total</c:v>
                  </c:pt>
                  <c:pt idx="2">
                    <c:v>Low</c:v>
                  </c:pt>
                  <c:pt idx="4">
                    <c:v>Medium</c:v>
                  </c:pt>
                  <c:pt idx="6">
                    <c:v>High</c:v>
                  </c:pt>
                  <c:pt idx="9">
                    <c:v>Total</c:v>
                  </c:pt>
                  <c:pt idx="11">
                    <c:v>Low</c:v>
                  </c:pt>
                  <c:pt idx="13">
                    <c:v>Medium</c:v>
                  </c:pt>
                  <c:pt idx="15">
                    <c:v>High</c:v>
                  </c:pt>
                </c:lvl>
                <c:lvl>
                  <c:pt idx="0">
                    <c:v>No</c:v>
                  </c:pt>
                  <c:pt idx="9">
                    <c:v>Yes</c:v>
                  </c:pt>
                </c:lvl>
              </c:multiLvlStrCache>
            </c:multiLvlStrRef>
          </c:cat>
          <c:val>
            <c:numRef>
              <c:f>'Fig 4'!$E$119:$E$135</c:f>
              <c:numCache>
                <c:formatCode>_-* #,##0.0_-;\-* #,##0.0_-;_-* "-"??_-;_-@_-</c:formatCode>
                <c:ptCount val="17"/>
                <c:pt idx="0">
                  <c:v>74.739830146799576</c:v>
                </c:pt>
                <c:pt idx="2">
                  <c:v>37.578552620428631</c:v>
                </c:pt>
                <c:pt idx="3">
                  <c:v>56.336524185203082</c:v>
                </c:pt>
                <c:pt idx="4">
                  <c:v>71.417856015891317</c:v>
                </c:pt>
                <c:pt idx="5">
                  <c:v>82.618280370999727</c:v>
                </c:pt>
                <c:pt idx="6">
                  <c:v>86.066101130310898</c:v>
                </c:pt>
                <c:pt idx="7">
                  <c:v>89.253989920434037</c:v>
                </c:pt>
                <c:pt idx="9">
                  <c:v>25.180262418165093</c:v>
                </c:pt>
                <c:pt idx="11">
                  <c:v>13.851405403550901</c:v>
                </c:pt>
                <c:pt idx="12">
                  <c:v>16.294002562120582</c:v>
                </c:pt>
                <c:pt idx="13">
                  <c:v>30.398773369661214</c:v>
                </c:pt>
                <c:pt idx="14">
                  <c:v>30.722006018499084</c:v>
                </c:pt>
                <c:pt idx="15">
                  <c:v>53.774271485118845</c:v>
                </c:pt>
                <c:pt idx="16">
                  <c:v>52.480585023977198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E-4BF1-9AD5-4B526E260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79592904"/>
        <c:axId val="579584704"/>
      </c:barChart>
      <c:catAx>
        <c:axId val="579592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584704"/>
        <c:crosses val="autoZero"/>
        <c:auto val="1"/>
        <c:lblAlgn val="ctr"/>
        <c:lblOffset val="100"/>
        <c:tickMarkSkip val="1"/>
        <c:noMultiLvlLbl val="0"/>
      </c:catAx>
      <c:valAx>
        <c:axId val="57958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59290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79692090727465"/>
          <c:y val="0.91778904300475894"/>
          <c:w val="0.14145649704234731"/>
          <c:h val="3.822334450164078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1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Employment rate of people aged 15-29 by participation in formal education and by country in Q2 2021 and Q2 2022</a:t>
            </a:r>
          </a:p>
          <a:p>
            <a:pPr algn="l">
              <a:defRPr sz="1800" b="1"/>
            </a:pPr>
            <a:r>
              <a:rPr lang="en-US" sz="1600" b="0"/>
              <a:t>(in % of total population in each category)</a:t>
            </a:r>
          </a:p>
        </c:rich>
      </c:tx>
      <c:layout>
        <c:manualLayout>
          <c:xMode val="edge"/>
          <c:yMode val="edge"/>
          <c:x val="3.988451443569554E-3"/>
          <c:y val="1.0536078581526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104041994750658E-2"/>
          <c:y val="0.18413686655558062"/>
          <c:w val="0.92826099737532808"/>
          <c:h val="0.45271851744610075"/>
        </c:manualLayout>
      </c:layout>
      <c:lineChart>
        <c:grouping val="standard"/>
        <c:varyColors val="0"/>
        <c:ser>
          <c:idx val="0"/>
          <c:order val="0"/>
          <c:tx>
            <c:strRef>
              <c:f>'Fig 5'!$P$3:$P$4</c:f>
              <c:strCache>
                <c:ptCount val="2"/>
                <c:pt idx="0">
                  <c:v>Q2 2021</c:v>
                </c:pt>
                <c:pt idx="1">
                  <c:v>Not in formal education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'Fig 5'!$C$5:$C$39</c:f>
              <c:strCache>
                <c:ptCount val="35"/>
                <c:pt idx="0">
                  <c:v>EU</c:v>
                </c:pt>
                <c:pt idx="2">
                  <c:v>Malta</c:v>
                </c:pt>
                <c:pt idx="3">
                  <c:v>Netherlands</c:v>
                </c:pt>
                <c:pt idx="4">
                  <c:v>Sweden</c:v>
                </c:pt>
                <c:pt idx="5">
                  <c:v>Luxembourg</c:v>
                </c:pt>
                <c:pt idx="6">
                  <c:v>Germany</c:v>
                </c:pt>
                <c:pt idx="7">
                  <c:v>Austria</c:v>
                </c:pt>
                <c:pt idx="8">
                  <c:v>Ireland</c:v>
                </c:pt>
                <c:pt idx="9">
                  <c:v>Hungary</c:v>
                </c:pt>
                <c:pt idx="10">
                  <c:v>Denmark</c:v>
                </c:pt>
                <c:pt idx="11">
                  <c:v>Poland</c:v>
                </c:pt>
                <c:pt idx="12">
                  <c:v>Lithuania</c:v>
                </c:pt>
                <c:pt idx="13">
                  <c:v>Portugal</c:v>
                </c:pt>
                <c:pt idx="14">
                  <c:v>Belgium</c:v>
                </c:pt>
                <c:pt idx="15">
                  <c:v>Estonia</c:v>
                </c:pt>
                <c:pt idx="16">
                  <c:v>Slovakia</c:v>
                </c:pt>
                <c:pt idx="17">
                  <c:v>Czechia</c:v>
                </c:pt>
                <c:pt idx="18">
                  <c:v>Croatia</c:v>
                </c:pt>
                <c:pt idx="19">
                  <c:v>Cyprus</c:v>
                </c:pt>
                <c:pt idx="20">
                  <c:v>Finland</c:v>
                </c:pt>
                <c:pt idx="21">
                  <c:v>Latvia</c:v>
                </c:pt>
                <c:pt idx="22">
                  <c:v>Slovenia</c:v>
                </c:pt>
                <c:pt idx="23">
                  <c:v>France</c:v>
                </c:pt>
                <c:pt idx="24">
                  <c:v>Bulgaria</c:v>
                </c:pt>
                <c:pt idx="25">
                  <c:v>Spain</c:v>
                </c:pt>
                <c:pt idx="26">
                  <c:v>Greece</c:v>
                </c:pt>
                <c:pt idx="27">
                  <c:v>Romania</c:v>
                </c:pt>
                <c:pt idx="28">
                  <c:v>Italy</c:v>
                </c:pt>
                <c:pt idx="30">
                  <c:v>Iceland</c:v>
                </c:pt>
                <c:pt idx="31">
                  <c:v>Norway</c:v>
                </c:pt>
                <c:pt idx="32">
                  <c:v>Switzerland</c:v>
                </c:pt>
                <c:pt idx="34">
                  <c:v>Serbia</c:v>
                </c:pt>
              </c:strCache>
            </c:strRef>
          </c:cat>
          <c:val>
            <c:numRef>
              <c:f>'Fig 5'!$P$5:$P$39</c:f>
              <c:numCache>
                <c:formatCode>_-* #,##0.0_-;\-* #,##0.0_-;_-* "-"??_-;_-@_-</c:formatCode>
                <c:ptCount val="35"/>
                <c:pt idx="0">
                  <c:v>71.612355064141113</c:v>
                </c:pt>
                <c:pt idx="2">
                  <c:v>82.618348024812278</c:v>
                </c:pt>
                <c:pt idx="3">
                  <c:v>85.024400309022596</c:v>
                </c:pt>
                <c:pt idx="4">
                  <c:v>84.472734818395949</c:v>
                </c:pt>
                <c:pt idx="5">
                  <c:v>79.480372021573245</c:v>
                </c:pt>
                <c:pt idx="6">
                  <c:v>79.786106090031311</c:v>
                </c:pt>
                <c:pt idx="7">
                  <c:v>80.639891919989651</c:v>
                </c:pt>
                <c:pt idx="8">
                  <c:v>74.660199032237315</c:v>
                </c:pt>
                <c:pt idx="9">
                  <c:v>79.092088225952963</c:v>
                </c:pt>
                <c:pt idx="10">
                  <c:v>77.488425686921545</c:v>
                </c:pt>
                <c:pt idx="11">
                  <c:v>75.853487262834335</c:v>
                </c:pt>
                <c:pt idx="12">
                  <c:v>70.535936003405581</c:v>
                </c:pt>
                <c:pt idx="13">
                  <c:v>75.435311519193434</c:v>
                </c:pt>
                <c:pt idx="14">
                  <c:v>77.964700314879309</c:v>
                </c:pt>
                <c:pt idx="15">
                  <c:v>75.257645404361611</c:v>
                </c:pt>
                <c:pt idx="16">
                  <c:v>72.915329166257152</c:v>
                </c:pt>
                <c:pt idx="17">
                  <c:v>77.701686602040581</c:v>
                </c:pt>
                <c:pt idx="18">
                  <c:v>71.068529036483326</c:v>
                </c:pt>
                <c:pt idx="19">
                  <c:v>75.384791549376416</c:v>
                </c:pt>
                <c:pt idx="20">
                  <c:v>76.611277315296562</c:v>
                </c:pt>
                <c:pt idx="21">
                  <c:v>72.295853829936746</c:v>
                </c:pt>
                <c:pt idx="22">
                  <c:v>80.284217455207809</c:v>
                </c:pt>
                <c:pt idx="23">
                  <c:v>72.658497022818452</c:v>
                </c:pt>
                <c:pt idx="24">
                  <c:v>63.969939181911691</c:v>
                </c:pt>
                <c:pt idx="25">
                  <c:v>61.594603913634018</c:v>
                </c:pt>
                <c:pt idx="26">
                  <c:v>58.316214400322281</c:v>
                </c:pt>
                <c:pt idx="27">
                  <c:v>67.516562798270726</c:v>
                </c:pt>
                <c:pt idx="28">
                  <c:v>53.89339895698086</c:v>
                </c:pt>
                <c:pt idx="30">
                  <c:v>79.969399464490635</c:v>
                </c:pt>
                <c:pt idx="31">
                  <c:v>83.057562859391624</c:v>
                </c:pt>
                <c:pt idx="32">
                  <c:v>77.386127474308779</c:v>
                </c:pt>
                <c:pt idx="34">
                  <c:v>66.532865027596586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95-4053-899B-79475D4EE325}"/>
            </c:ext>
          </c:extLst>
        </c:ser>
        <c:ser>
          <c:idx val="1"/>
          <c:order val="1"/>
          <c:tx>
            <c:strRef>
              <c:f>'Fig 5'!$Q$3:$Q$4</c:f>
              <c:strCache>
                <c:ptCount val="2"/>
                <c:pt idx="0">
                  <c:v>Q2 2021</c:v>
                </c:pt>
                <c:pt idx="1">
                  <c:v>In formal education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'Fig 5'!$C$5:$C$39</c:f>
              <c:strCache>
                <c:ptCount val="35"/>
                <c:pt idx="0">
                  <c:v>EU</c:v>
                </c:pt>
                <c:pt idx="2">
                  <c:v>Malta</c:v>
                </c:pt>
                <c:pt idx="3">
                  <c:v>Netherlands</c:v>
                </c:pt>
                <c:pt idx="4">
                  <c:v>Sweden</c:v>
                </c:pt>
                <c:pt idx="5">
                  <c:v>Luxembourg</c:v>
                </c:pt>
                <c:pt idx="6">
                  <c:v>Germany</c:v>
                </c:pt>
                <c:pt idx="7">
                  <c:v>Austria</c:v>
                </c:pt>
                <c:pt idx="8">
                  <c:v>Ireland</c:v>
                </c:pt>
                <c:pt idx="9">
                  <c:v>Hungary</c:v>
                </c:pt>
                <c:pt idx="10">
                  <c:v>Denmark</c:v>
                </c:pt>
                <c:pt idx="11">
                  <c:v>Poland</c:v>
                </c:pt>
                <c:pt idx="12">
                  <c:v>Lithuania</c:v>
                </c:pt>
                <c:pt idx="13">
                  <c:v>Portugal</c:v>
                </c:pt>
                <c:pt idx="14">
                  <c:v>Belgium</c:v>
                </c:pt>
                <c:pt idx="15">
                  <c:v>Estonia</c:v>
                </c:pt>
                <c:pt idx="16">
                  <c:v>Slovakia</c:v>
                </c:pt>
                <c:pt idx="17">
                  <c:v>Czechia</c:v>
                </c:pt>
                <c:pt idx="18">
                  <c:v>Croatia</c:v>
                </c:pt>
                <c:pt idx="19">
                  <c:v>Cyprus</c:v>
                </c:pt>
                <c:pt idx="20">
                  <c:v>Finland</c:v>
                </c:pt>
                <c:pt idx="21">
                  <c:v>Latvia</c:v>
                </c:pt>
                <c:pt idx="22">
                  <c:v>Slovenia</c:v>
                </c:pt>
                <c:pt idx="23">
                  <c:v>France</c:v>
                </c:pt>
                <c:pt idx="24">
                  <c:v>Bulgaria</c:v>
                </c:pt>
                <c:pt idx="25">
                  <c:v>Spain</c:v>
                </c:pt>
                <c:pt idx="26">
                  <c:v>Greece</c:v>
                </c:pt>
                <c:pt idx="27">
                  <c:v>Romania</c:v>
                </c:pt>
                <c:pt idx="28">
                  <c:v>Italy</c:v>
                </c:pt>
                <c:pt idx="30">
                  <c:v>Iceland</c:v>
                </c:pt>
                <c:pt idx="31">
                  <c:v>Norway</c:v>
                </c:pt>
                <c:pt idx="32">
                  <c:v>Switzerland</c:v>
                </c:pt>
                <c:pt idx="34">
                  <c:v>Serbia</c:v>
                </c:pt>
              </c:strCache>
            </c:strRef>
          </c:cat>
          <c:val>
            <c:numRef>
              <c:f>'Fig 5'!$Q$5:$Q$39</c:f>
              <c:numCache>
                <c:formatCode>_-* #,##0.0_-;\-* #,##0.0_-;_-* "-"??_-;_-@_-</c:formatCode>
                <c:ptCount val="35"/>
                <c:pt idx="0">
                  <c:v>22.827369320245211</c:v>
                </c:pt>
                <c:pt idx="2">
                  <c:v>33.19463845216513</c:v>
                </c:pt>
                <c:pt idx="3">
                  <c:v>69.448812500105788</c:v>
                </c:pt>
                <c:pt idx="4">
                  <c:v>32.130000175607357</c:v>
                </c:pt>
                <c:pt idx="5">
                  <c:v>22.565448666689843</c:v>
                </c:pt>
                <c:pt idx="6">
                  <c:v>40.813203109139579</c:v>
                </c:pt>
                <c:pt idx="7">
                  <c:v>38.65411799172373</c:v>
                </c:pt>
                <c:pt idx="8">
                  <c:v>31.454156430778987</c:v>
                </c:pt>
                <c:pt idx="9">
                  <c:v>5.0736160188457005</c:v>
                </c:pt>
                <c:pt idx="10">
                  <c:v>49.690219509027145</c:v>
                </c:pt>
                <c:pt idx="11">
                  <c:v>10.997023365832812</c:v>
                </c:pt>
                <c:pt idx="12">
                  <c:v>13.871910847540361</c:v>
                </c:pt>
                <c:pt idx="13">
                  <c:v>10.843856575593065</c:v>
                </c:pt>
                <c:pt idx="14">
                  <c:v>12.993753378145531</c:v>
                </c:pt>
                <c:pt idx="15">
                  <c:v>29.613103917565866</c:v>
                </c:pt>
                <c:pt idx="16">
                  <c:v>3.7044543693162213</c:v>
                </c:pt>
                <c:pt idx="17">
                  <c:v>7.8982176298799089</c:v>
                </c:pt>
                <c:pt idx="18">
                  <c:v>7.5253584364872239</c:v>
                </c:pt>
                <c:pt idx="19">
                  <c:v>15.169385804319299</c:v>
                </c:pt>
                <c:pt idx="20">
                  <c:v>44.292974329432376</c:v>
                </c:pt>
                <c:pt idx="21">
                  <c:v>15.988329686360322</c:v>
                </c:pt>
                <c:pt idx="22">
                  <c:v>22.474660895279321</c:v>
                </c:pt>
                <c:pt idx="23">
                  <c:v>20.975970174830582</c:v>
                </c:pt>
                <c:pt idx="24">
                  <c:v>5.502845905347141</c:v>
                </c:pt>
                <c:pt idx="25">
                  <c:v>13.540485981004801</c:v>
                </c:pt>
                <c:pt idx="26">
                  <c:v>5.0116248173242992</c:v>
                </c:pt>
                <c:pt idx="27">
                  <c:v>2.1510893948613621</c:v>
                </c:pt>
                <c:pt idx="28">
                  <c:v>5.8054694348205942</c:v>
                </c:pt>
                <c:pt idx="30">
                  <c:v>62.506025462897334</c:v>
                </c:pt>
                <c:pt idx="31">
                  <c:v>48.412668453437014</c:v>
                </c:pt>
                <c:pt idx="32">
                  <c:v>58.256646366887679</c:v>
                </c:pt>
                <c:pt idx="34">
                  <c:v>12.187405521909161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5-4053-899B-79475D4EE325}"/>
            </c:ext>
          </c:extLst>
        </c:ser>
        <c:ser>
          <c:idx val="2"/>
          <c:order val="2"/>
          <c:tx>
            <c:strRef>
              <c:f>'Fig 5'!$R$3:$R$4</c:f>
              <c:strCache>
                <c:ptCount val="2"/>
                <c:pt idx="0">
                  <c:v>Q2 2022</c:v>
                </c:pt>
                <c:pt idx="1">
                  <c:v>Not in formal education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'Fig 5'!$C$5:$C$39</c:f>
              <c:strCache>
                <c:ptCount val="35"/>
                <c:pt idx="0">
                  <c:v>EU</c:v>
                </c:pt>
                <c:pt idx="2">
                  <c:v>Malta</c:v>
                </c:pt>
                <c:pt idx="3">
                  <c:v>Netherlands</c:v>
                </c:pt>
                <c:pt idx="4">
                  <c:v>Sweden</c:v>
                </c:pt>
                <c:pt idx="5">
                  <c:v>Luxembourg</c:v>
                </c:pt>
                <c:pt idx="6">
                  <c:v>Germany</c:v>
                </c:pt>
                <c:pt idx="7">
                  <c:v>Austria</c:v>
                </c:pt>
                <c:pt idx="8">
                  <c:v>Ireland</c:v>
                </c:pt>
                <c:pt idx="9">
                  <c:v>Hungary</c:v>
                </c:pt>
                <c:pt idx="10">
                  <c:v>Denmark</c:v>
                </c:pt>
                <c:pt idx="11">
                  <c:v>Poland</c:v>
                </c:pt>
                <c:pt idx="12">
                  <c:v>Lithuania</c:v>
                </c:pt>
                <c:pt idx="13">
                  <c:v>Portugal</c:v>
                </c:pt>
                <c:pt idx="14">
                  <c:v>Belgium</c:v>
                </c:pt>
                <c:pt idx="15">
                  <c:v>Estonia</c:v>
                </c:pt>
                <c:pt idx="16">
                  <c:v>Slovakia</c:v>
                </c:pt>
                <c:pt idx="17">
                  <c:v>Czechia</c:v>
                </c:pt>
                <c:pt idx="18">
                  <c:v>Croatia</c:v>
                </c:pt>
                <c:pt idx="19">
                  <c:v>Cyprus</c:v>
                </c:pt>
                <c:pt idx="20">
                  <c:v>Finland</c:v>
                </c:pt>
                <c:pt idx="21">
                  <c:v>Latvia</c:v>
                </c:pt>
                <c:pt idx="22">
                  <c:v>Slovenia</c:v>
                </c:pt>
                <c:pt idx="23">
                  <c:v>France</c:v>
                </c:pt>
                <c:pt idx="24">
                  <c:v>Bulgaria</c:v>
                </c:pt>
                <c:pt idx="25">
                  <c:v>Spain</c:v>
                </c:pt>
                <c:pt idx="26">
                  <c:v>Greece</c:v>
                </c:pt>
                <c:pt idx="27">
                  <c:v>Romania</c:v>
                </c:pt>
                <c:pt idx="28">
                  <c:v>Italy</c:v>
                </c:pt>
                <c:pt idx="30">
                  <c:v>Iceland</c:v>
                </c:pt>
                <c:pt idx="31">
                  <c:v>Norway</c:v>
                </c:pt>
                <c:pt idx="32">
                  <c:v>Switzerland</c:v>
                </c:pt>
                <c:pt idx="34">
                  <c:v>Serbia</c:v>
                </c:pt>
              </c:strCache>
            </c:strRef>
          </c:cat>
          <c:val>
            <c:numRef>
              <c:f>'Fig 5'!$R$5:$R$39</c:f>
              <c:numCache>
                <c:formatCode>_-* #,##0.0_-;\-* #,##0.0_-;_-* "-"??_-;_-@_-</c:formatCode>
                <c:ptCount val="35"/>
                <c:pt idx="0">
                  <c:v>74.741866244738418</c:v>
                </c:pt>
                <c:pt idx="2">
                  <c:v>87.897175639894087</c:v>
                </c:pt>
                <c:pt idx="3">
                  <c:v>87.06707575116377</c:v>
                </c:pt>
                <c:pt idx="4">
                  <c:v>86.79056794951137</c:v>
                </c:pt>
                <c:pt idx="5">
                  <c:v>83.503601428188148</c:v>
                </c:pt>
                <c:pt idx="6">
                  <c:v>82.227197387950511</c:v>
                </c:pt>
                <c:pt idx="7">
                  <c:v>81.854421186050558</c:v>
                </c:pt>
                <c:pt idx="8">
                  <c:v>81.423172007747851</c:v>
                </c:pt>
                <c:pt idx="9">
                  <c:v>81.361373293767187</c:v>
                </c:pt>
                <c:pt idx="10">
                  <c:v>80.851151858557728</c:v>
                </c:pt>
                <c:pt idx="11">
                  <c:v>79.222100773668998</c:v>
                </c:pt>
                <c:pt idx="12">
                  <c:v>79.201051941992375</c:v>
                </c:pt>
                <c:pt idx="13">
                  <c:v>79.008955935210125</c:v>
                </c:pt>
                <c:pt idx="14">
                  <c:v>78.212914778426011</c:v>
                </c:pt>
                <c:pt idx="15">
                  <c:v>77.892209515385105</c:v>
                </c:pt>
                <c:pt idx="16">
                  <c:v>77.517808715716967</c:v>
                </c:pt>
                <c:pt idx="17">
                  <c:v>77.260953785181869</c:v>
                </c:pt>
                <c:pt idx="18">
                  <c:v>76.93089716298114</c:v>
                </c:pt>
                <c:pt idx="19">
                  <c:v>76.292289785898021</c:v>
                </c:pt>
                <c:pt idx="20">
                  <c:v>76.038333148565584</c:v>
                </c:pt>
                <c:pt idx="21">
                  <c:v>75.483381592478864</c:v>
                </c:pt>
                <c:pt idx="22">
                  <c:v>74.90905090791945</c:v>
                </c:pt>
                <c:pt idx="23">
                  <c:v>74.240881360234255</c:v>
                </c:pt>
                <c:pt idx="24">
                  <c:v>69.591232653959992</c:v>
                </c:pt>
                <c:pt idx="25">
                  <c:v>68.881179351660975</c:v>
                </c:pt>
                <c:pt idx="26">
                  <c:v>64.463740695966123</c:v>
                </c:pt>
                <c:pt idx="27">
                  <c:v>64.345056034430655</c:v>
                </c:pt>
                <c:pt idx="28">
                  <c:v>59.854758118135848</c:v>
                </c:pt>
                <c:pt idx="30">
                  <c:v>87.533345741050937</c:v>
                </c:pt>
                <c:pt idx="31">
                  <c:v>85.759666263743355</c:v>
                </c:pt>
                <c:pt idx="32">
                  <c:v>73.656095042966996</c:v>
                </c:pt>
                <c:pt idx="34">
                  <c:v>73.628785101286056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95-4053-899B-79475D4EE325}"/>
            </c:ext>
          </c:extLst>
        </c:ser>
        <c:ser>
          <c:idx val="3"/>
          <c:order val="3"/>
          <c:tx>
            <c:strRef>
              <c:f>'Fig 5'!$S$3:$S$4</c:f>
              <c:strCache>
                <c:ptCount val="2"/>
                <c:pt idx="0">
                  <c:v>Q2 2022</c:v>
                </c:pt>
                <c:pt idx="1">
                  <c:v>In formal education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'Fig 5'!$C$5:$C$39</c:f>
              <c:strCache>
                <c:ptCount val="35"/>
                <c:pt idx="0">
                  <c:v>EU</c:v>
                </c:pt>
                <c:pt idx="2">
                  <c:v>Malta</c:v>
                </c:pt>
                <c:pt idx="3">
                  <c:v>Netherlands</c:v>
                </c:pt>
                <c:pt idx="4">
                  <c:v>Sweden</c:v>
                </c:pt>
                <c:pt idx="5">
                  <c:v>Luxembourg</c:v>
                </c:pt>
                <c:pt idx="6">
                  <c:v>Germany</c:v>
                </c:pt>
                <c:pt idx="7">
                  <c:v>Austria</c:v>
                </c:pt>
                <c:pt idx="8">
                  <c:v>Ireland</c:v>
                </c:pt>
                <c:pt idx="9">
                  <c:v>Hungary</c:v>
                </c:pt>
                <c:pt idx="10">
                  <c:v>Denmark</c:v>
                </c:pt>
                <c:pt idx="11">
                  <c:v>Poland</c:v>
                </c:pt>
                <c:pt idx="12">
                  <c:v>Lithuania</c:v>
                </c:pt>
                <c:pt idx="13">
                  <c:v>Portugal</c:v>
                </c:pt>
                <c:pt idx="14">
                  <c:v>Belgium</c:v>
                </c:pt>
                <c:pt idx="15">
                  <c:v>Estonia</c:v>
                </c:pt>
                <c:pt idx="16">
                  <c:v>Slovakia</c:v>
                </c:pt>
                <c:pt idx="17">
                  <c:v>Czechia</c:v>
                </c:pt>
                <c:pt idx="18">
                  <c:v>Croatia</c:v>
                </c:pt>
                <c:pt idx="19">
                  <c:v>Cyprus</c:v>
                </c:pt>
                <c:pt idx="20">
                  <c:v>Finland</c:v>
                </c:pt>
                <c:pt idx="21">
                  <c:v>Latvia</c:v>
                </c:pt>
                <c:pt idx="22">
                  <c:v>Slovenia</c:v>
                </c:pt>
                <c:pt idx="23">
                  <c:v>France</c:v>
                </c:pt>
                <c:pt idx="24">
                  <c:v>Bulgaria</c:v>
                </c:pt>
                <c:pt idx="25">
                  <c:v>Spain</c:v>
                </c:pt>
                <c:pt idx="26">
                  <c:v>Greece</c:v>
                </c:pt>
                <c:pt idx="27">
                  <c:v>Romania</c:v>
                </c:pt>
                <c:pt idx="28">
                  <c:v>Italy</c:v>
                </c:pt>
                <c:pt idx="30">
                  <c:v>Iceland</c:v>
                </c:pt>
                <c:pt idx="31">
                  <c:v>Norway</c:v>
                </c:pt>
                <c:pt idx="32">
                  <c:v>Switzerland</c:v>
                </c:pt>
                <c:pt idx="34">
                  <c:v>Serbia</c:v>
                </c:pt>
              </c:strCache>
            </c:strRef>
          </c:cat>
          <c:val>
            <c:numRef>
              <c:f>'Fig 5'!$S$5:$S$39</c:f>
              <c:numCache>
                <c:formatCode>_-* #,##0.0_-;\-* #,##0.0_-;_-* "-"??_-;_-@_-</c:formatCode>
                <c:ptCount val="35"/>
                <c:pt idx="0">
                  <c:v>25.188540366844155</c:v>
                </c:pt>
                <c:pt idx="2">
                  <c:v>30.189454931652332</c:v>
                </c:pt>
                <c:pt idx="3">
                  <c:v>73.979406348367746</c:v>
                </c:pt>
                <c:pt idx="4">
                  <c:v>36.033906552880708</c:v>
                </c:pt>
                <c:pt idx="5">
                  <c:v>17.48048013052092</c:v>
                </c:pt>
                <c:pt idx="6">
                  <c:v>43.814602554328729</c:v>
                </c:pt>
                <c:pt idx="7">
                  <c:v>40.57022780457519</c:v>
                </c:pt>
                <c:pt idx="8">
                  <c:v>39.497795745891153</c:v>
                </c:pt>
                <c:pt idx="9">
                  <c:v>5.5568401550383104</c:v>
                </c:pt>
                <c:pt idx="10">
                  <c:v>50.958567509256063</c:v>
                </c:pt>
                <c:pt idx="11">
                  <c:v>13.191950719329959</c:v>
                </c:pt>
                <c:pt idx="12">
                  <c:v>18.341868107497831</c:v>
                </c:pt>
                <c:pt idx="13">
                  <c:v>11.400588461512205</c:v>
                </c:pt>
                <c:pt idx="14">
                  <c:v>12.647128640555099</c:v>
                </c:pt>
                <c:pt idx="15">
                  <c:v>32.23079641847314</c:v>
                </c:pt>
                <c:pt idx="16">
                  <c:v>5.0556171888039101</c:v>
                </c:pt>
                <c:pt idx="17">
                  <c:v>7.9992041662969795</c:v>
                </c:pt>
                <c:pt idx="18">
                  <c:v>9.2111913482375929</c:v>
                </c:pt>
                <c:pt idx="19">
                  <c:v>19.326270360990819</c:v>
                </c:pt>
                <c:pt idx="20">
                  <c:v>49.024812758937337</c:v>
                </c:pt>
                <c:pt idx="21">
                  <c:v>17.565844732421407</c:v>
                </c:pt>
                <c:pt idx="22">
                  <c:v>24.691248544182933</c:v>
                </c:pt>
                <c:pt idx="23">
                  <c:v>23.862370421561852</c:v>
                </c:pt>
                <c:pt idx="24">
                  <c:v>7.2847613928651578</c:v>
                </c:pt>
                <c:pt idx="25">
                  <c:v>14.719973023944535</c:v>
                </c:pt>
                <c:pt idx="26">
                  <c:v>6.2148430517895799</c:v>
                </c:pt>
                <c:pt idx="27">
                  <c:v>2.4987681196725773</c:v>
                </c:pt>
                <c:pt idx="28">
                  <c:v>7.7011993098411144</c:v>
                </c:pt>
                <c:pt idx="30">
                  <c:v>68.252090901410824</c:v>
                </c:pt>
                <c:pt idx="31">
                  <c:v>53.626117804887677</c:v>
                </c:pt>
                <c:pt idx="32">
                  <c:v>62.897415281947744</c:v>
                </c:pt>
                <c:pt idx="34">
                  <c:v>10.507059900727679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95-4053-899B-79475D4EE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569744032"/>
        <c:axId val="569740096"/>
      </c:lineChart>
      <c:catAx>
        <c:axId val="5697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740096"/>
        <c:crosses val="autoZero"/>
        <c:auto val="1"/>
        <c:lblAlgn val="ctr"/>
        <c:lblOffset val="100"/>
        <c:tickMarkSkip val="1"/>
        <c:noMultiLvlLbl val="0"/>
      </c:catAx>
      <c:valAx>
        <c:axId val="569740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74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95011750921941"/>
          <c:y val="0.79645855498623896"/>
          <c:w val="0.52009976498156119"/>
          <c:h val="9.946828733882272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Employment rate of people not in education by age group and country, Q2 2022 </a:t>
            </a:r>
          </a:p>
          <a:p>
            <a:pPr algn="l">
              <a:defRPr sz="1800" b="1"/>
            </a:pPr>
            <a:r>
              <a:rPr lang="en-US" sz="1600" b="0"/>
              <a:t>(in % total population of each category)</a:t>
            </a:r>
          </a:p>
        </c:rich>
      </c:tx>
      <c:layout>
        <c:manualLayout>
          <c:xMode val="edge"/>
          <c:yMode val="edge"/>
          <c:x val="5.3333333333333332E-3"/>
          <c:y val="1.0910903665526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21767252812725721"/>
          <c:w val="0.97066666666666668"/>
          <c:h val="0.58270518673861271"/>
        </c:manualLayout>
      </c:layout>
      <c:lineChart>
        <c:grouping val="standard"/>
        <c:varyColors val="0"/>
        <c:ser>
          <c:idx val="0"/>
          <c:order val="0"/>
          <c:tx>
            <c:strRef>
              <c:f>'Fig 6'!$M$3</c:f>
              <c:strCache>
                <c:ptCount val="1"/>
                <c:pt idx="0">
                  <c:v>15-29 years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'Fig 6'!$C$4:$C$38</c:f>
              <c:strCache>
                <c:ptCount val="35"/>
                <c:pt idx="0">
                  <c:v>EU</c:v>
                </c:pt>
                <c:pt idx="2">
                  <c:v>Slovenia</c:v>
                </c:pt>
                <c:pt idx="3">
                  <c:v>Romania</c:v>
                </c:pt>
                <c:pt idx="4">
                  <c:v>Italy</c:v>
                </c:pt>
                <c:pt idx="5">
                  <c:v>Bulgaria</c:v>
                </c:pt>
                <c:pt idx="6">
                  <c:v>Greece</c:v>
                </c:pt>
                <c:pt idx="7">
                  <c:v>Czechia</c:v>
                </c:pt>
                <c:pt idx="8">
                  <c:v>Finland</c:v>
                </c:pt>
                <c:pt idx="9">
                  <c:v>Spain</c:v>
                </c:pt>
                <c:pt idx="10">
                  <c:v>France</c:v>
                </c:pt>
                <c:pt idx="11">
                  <c:v>Estonia</c:v>
                </c:pt>
                <c:pt idx="12">
                  <c:v>Portugal</c:v>
                </c:pt>
                <c:pt idx="13">
                  <c:v>Cyprus</c:v>
                </c:pt>
                <c:pt idx="14">
                  <c:v>Slovakia</c:v>
                </c:pt>
                <c:pt idx="15">
                  <c:v>Hungary</c:v>
                </c:pt>
                <c:pt idx="16">
                  <c:v>Latvia</c:v>
                </c:pt>
                <c:pt idx="17">
                  <c:v>Lithuania</c:v>
                </c:pt>
                <c:pt idx="18">
                  <c:v>Poland</c:v>
                </c:pt>
                <c:pt idx="19">
                  <c:v>Denmark</c:v>
                </c:pt>
                <c:pt idx="20">
                  <c:v>Austria</c:v>
                </c:pt>
                <c:pt idx="21">
                  <c:v>Luxembourg</c:v>
                </c:pt>
                <c:pt idx="22">
                  <c:v>Germany</c:v>
                </c:pt>
                <c:pt idx="23">
                  <c:v>Belgium</c:v>
                </c:pt>
                <c:pt idx="24">
                  <c:v>Sweden</c:v>
                </c:pt>
                <c:pt idx="25">
                  <c:v>Croatia</c:v>
                </c:pt>
                <c:pt idx="26">
                  <c:v>Ireland</c:v>
                </c:pt>
                <c:pt idx="27">
                  <c:v>Malta</c:v>
                </c:pt>
                <c:pt idx="28">
                  <c:v>Netherlands</c:v>
                </c:pt>
                <c:pt idx="30">
                  <c:v>Iceland</c:v>
                </c:pt>
                <c:pt idx="31">
                  <c:v>Norway</c:v>
                </c:pt>
                <c:pt idx="32">
                  <c:v>Switzerland</c:v>
                </c:pt>
                <c:pt idx="34">
                  <c:v>Serbia</c:v>
                </c:pt>
              </c:strCache>
            </c:strRef>
          </c:cat>
          <c:val>
            <c:numRef>
              <c:f>'Fig 6'!$M$4:$M$38</c:f>
              <c:numCache>
                <c:formatCode>_-* #,##0.0_-;\-* #,##0.0_-;_-* "-"??_-;_-@_-</c:formatCode>
                <c:ptCount val="35"/>
                <c:pt idx="0">
                  <c:v>74.741866244738418</c:v>
                </c:pt>
                <c:pt idx="2">
                  <c:v>74.90905090791945</c:v>
                </c:pt>
                <c:pt idx="3">
                  <c:v>64.345056034430655</c:v>
                </c:pt>
                <c:pt idx="4">
                  <c:v>59.854758118135848</c:v>
                </c:pt>
                <c:pt idx="5">
                  <c:v>69.591232653959992</c:v>
                </c:pt>
                <c:pt idx="6">
                  <c:v>64.463740695966123</c:v>
                </c:pt>
                <c:pt idx="7">
                  <c:v>77.260953785181869</c:v>
                </c:pt>
                <c:pt idx="8">
                  <c:v>76.038333148565584</c:v>
                </c:pt>
                <c:pt idx="9">
                  <c:v>68.881179351660975</c:v>
                </c:pt>
                <c:pt idx="10">
                  <c:v>74.240881360234255</c:v>
                </c:pt>
                <c:pt idx="11">
                  <c:v>77.892209515385105</c:v>
                </c:pt>
                <c:pt idx="12">
                  <c:v>79.008955935210139</c:v>
                </c:pt>
                <c:pt idx="13">
                  <c:v>76.292289785898021</c:v>
                </c:pt>
                <c:pt idx="14">
                  <c:v>77.517808715716967</c:v>
                </c:pt>
                <c:pt idx="15">
                  <c:v>81.361373293767187</c:v>
                </c:pt>
                <c:pt idx="16">
                  <c:v>75.483381592478864</c:v>
                </c:pt>
                <c:pt idx="17">
                  <c:v>79.201051941992375</c:v>
                </c:pt>
                <c:pt idx="18">
                  <c:v>79.222100773669013</c:v>
                </c:pt>
                <c:pt idx="19">
                  <c:v>80.851151858557728</c:v>
                </c:pt>
                <c:pt idx="20">
                  <c:v>81.854421186050558</c:v>
                </c:pt>
                <c:pt idx="21">
                  <c:v>83.503601428188148</c:v>
                </c:pt>
                <c:pt idx="22">
                  <c:v>82.227197387950511</c:v>
                </c:pt>
                <c:pt idx="23">
                  <c:v>78.212914778426011</c:v>
                </c:pt>
                <c:pt idx="24">
                  <c:v>86.79056794951137</c:v>
                </c:pt>
                <c:pt idx="25">
                  <c:v>76.93089716298114</c:v>
                </c:pt>
                <c:pt idx="26">
                  <c:v>81.423172007747851</c:v>
                </c:pt>
                <c:pt idx="27">
                  <c:v>87.897175639894087</c:v>
                </c:pt>
                <c:pt idx="28">
                  <c:v>87.06707575116377</c:v>
                </c:pt>
                <c:pt idx="30">
                  <c:v>87.533345741050937</c:v>
                </c:pt>
                <c:pt idx="31">
                  <c:v>85.759666263743355</c:v>
                </c:pt>
                <c:pt idx="32">
                  <c:v>73.656095042966996</c:v>
                </c:pt>
                <c:pt idx="34">
                  <c:v>73.628785101286056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03-453A-A2D9-36527ACC8222}"/>
            </c:ext>
          </c:extLst>
        </c:ser>
        <c:ser>
          <c:idx val="1"/>
          <c:order val="1"/>
          <c:tx>
            <c:strRef>
              <c:f>'Fig 6'!$N$3</c:f>
              <c:strCache>
                <c:ptCount val="1"/>
                <c:pt idx="0">
                  <c:v>30-54 years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'Fig 6'!$C$4:$C$38</c:f>
              <c:strCache>
                <c:ptCount val="35"/>
                <c:pt idx="0">
                  <c:v>EU</c:v>
                </c:pt>
                <c:pt idx="2">
                  <c:v>Slovenia</c:v>
                </c:pt>
                <c:pt idx="3">
                  <c:v>Romania</c:v>
                </c:pt>
                <c:pt idx="4">
                  <c:v>Italy</c:v>
                </c:pt>
                <c:pt idx="5">
                  <c:v>Bulgaria</c:v>
                </c:pt>
                <c:pt idx="6">
                  <c:v>Greece</c:v>
                </c:pt>
                <c:pt idx="7">
                  <c:v>Czechia</c:v>
                </c:pt>
                <c:pt idx="8">
                  <c:v>Finland</c:v>
                </c:pt>
                <c:pt idx="9">
                  <c:v>Spain</c:v>
                </c:pt>
                <c:pt idx="10">
                  <c:v>France</c:v>
                </c:pt>
                <c:pt idx="11">
                  <c:v>Estonia</c:v>
                </c:pt>
                <c:pt idx="12">
                  <c:v>Portugal</c:v>
                </c:pt>
                <c:pt idx="13">
                  <c:v>Cyprus</c:v>
                </c:pt>
                <c:pt idx="14">
                  <c:v>Slovakia</c:v>
                </c:pt>
                <c:pt idx="15">
                  <c:v>Hungary</c:v>
                </c:pt>
                <c:pt idx="16">
                  <c:v>Latvia</c:v>
                </c:pt>
                <c:pt idx="17">
                  <c:v>Lithuania</c:v>
                </c:pt>
                <c:pt idx="18">
                  <c:v>Poland</c:v>
                </c:pt>
                <c:pt idx="19">
                  <c:v>Denmark</c:v>
                </c:pt>
                <c:pt idx="20">
                  <c:v>Austria</c:v>
                </c:pt>
                <c:pt idx="21">
                  <c:v>Luxembourg</c:v>
                </c:pt>
                <c:pt idx="22">
                  <c:v>Germany</c:v>
                </c:pt>
                <c:pt idx="23">
                  <c:v>Belgium</c:v>
                </c:pt>
                <c:pt idx="24">
                  <c:v>Sweden</c:v>
                </c:pt>
                <c:pt idx="25">
                  <c:v>Croatia</c:v>
                </c:pt>
                <c:pt idx="26">
                  <c:v>Ireland</c:v>
                </c:pt>
                <c:pt idx="27">
                  <c:v>Malta</c:v>
                </c:pt>
                <c:pt idx="28">
                  <c:v>Netherlands</c:v>
                </c:pt>
                <c:pt idx="30">
                  <c:v>Iceland</c:v>
                </c:pt>
                <c:pt idx="31">
                  <c:v>Norway</c:v>
                </c:pt>
                <c:pt idx="32">
                  <c:v>Switzerland</c:v>
                </c:pt>
                <c:pt idx="34">
                  <c:v>Serbia</c:v>
                </c:pt>
              </c:strCache>
            </c:strRef>
          </c:cat>
          <c:val>
            <c:numRef>
              <c:f>'Fig 6'!$N$4:$N$38</c:f>
              <c:numCache>
                <c:formatCode>_-* #,##0.0_-;\-* #,##0.0_-;_-* "-"??_-;_-@_-</c:formatCode>
                <c:ptCount val="35"/>
                <c:pt idx="0">
                  <c:v>83.278388575364943</c:v>
                </c:pt>
                <c:pt idx="2">
                  <c:v>90.784269408972762</c:v>
                </c:pt>
                <c:pt idx="3">
                  <c:v>80.038494902729369</c:v>
                </c:pt>
                <c:pt idx="4">
                  <c:v>74.650048891646989</c:v>
                </c:pt>
                <c:pt idx="5">
                  <c:v>82.949257501375016</c:v>
                </c:pt>
                <c:pt idx="6">
                  <c:v>77.389986709870172</c:v>
                </c:pt>
                <c:pt idx="7">
                  <c:v>88.794552585098089</c:v>
                </c:pt>
                <c:pt idx="8">
                  <c:v>86.515575732649978</c:v>
                </c:pt>
                <c:pt idx="9">
                  <c:v>78.823900512999259</c:v>
                </c:pt>
                <c:pt idx="10">
                  <c:v>83.855515320738789</c:v>
                </c:pt>
                <c:pt idx="11">
                  <c:v>87.330229781884711</c:v>
                </c:pt>
                <c:pt idx="12">
                  <c:v>88.244766362531976</c:v>
                </c:pt>
                <c:pt idx="13">
                  <c:v>85.110617921438703</c:v>
                </c:pt>
                <c:pt idx="14">
                  <c:v>86.06454153076659</c:v>
                </c:pt>
                <c:pt idx="15">
                  <c:v>89.236811163814707</c:v>
                </c:pt>
                <c:pt idx="16">
                  <c:v>82.656654885317167</c:v>
                </c:pt>
                <c:pt idx="17">
                  <c:v>86.272738856749655</c:v>
                </c:pt>
                <c:pt idx="18">
                  <c:v>86.280444527383182</c:v>
                </c:pt>
                <c:pt idx="19">
                  <c:v>87.059160879824674</c:v>
                </c:pt>
                <c:pt idx="20">
                  <c:v>87.17823546991994</c:v>
                </c:pt>
                <c:pt idx="21">
                  <c:v>88.824631589608543</c:v>
                </c:pt>
                <c:pt idx="22">
                  <c:v>87.044384987544049</c:v>
                </c:pt>
                <c:pt idx="23">
                  <c:v>82.836153540285764</c:v>
                </c:pt>
                <c:pt idx="24">
                  <c:v>90.871765989010171</c:v>
                </c:pt>
                <c:pt idx="25">
                  <c:v>80.811619639591711</c:v>
                </c:pt>
                <c:pt idx="26">
                  <c:v>83.46386252551622</c:v>
                </c:pt>
                <c:pt idx="27">
                  <c:v>88.246732761340297</c:v>
                </c:pt>
                <c:pt idx="28">
                  <c:v>86.804819023978411</c:v>
                </c:pt>
                <c:pt idx="30">
                  <c:v>89.033116842509628</c:v>
                </c:pt>
                <c:pt idx="31">
                  <c:v>85.732086288573626</c:v>
                </c:pt>
                <c:pt idx="32">
                  <c:v>86.548682381423177</c:v>
                </c:pt>
                <c:pt idx="34">
                  <c:v>79.416442174113755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3-453A-A2D9-36527ACC8222}"/>
            </c:ext>
          </c:extLst>
        </c:ser>
        <c:ser>
          <c:idx val="2"/>
          <c:order val="2"/>
          <c:tx>
            <c:strRef>
              <c:f>'Fig 6'!$O$3</c:f>
              <c:strCache>
                <c:ptCount val="1"/>
                <c:pt idx="0">
                  <c:v>55-64 years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'Fig 6'!$C$4:$C$38</c:f>
              <c:strCache>
                <c:ptCount val="35"/>
                <c:pt idx="0">
                  <c:v>EU</c:v>
                </c:pt>
                <c:pt idx="2">
                  <c:v>Slovenia</c:v>
                </c:pt>
                <c:pt idx="3">
                  <c:v>Romania</c:v>
                </c:pt>
                <c:pt idx="4">
                  <c:v>Italy</c:v>
                </c:pt>
                <c:pt idx="5">
                  <c:v>Bulgaria</c:v>
                </c:pt>
                <c:pt idx="6">
                  <c:v>Greece</c:v>
                </c:pt>
                <c:pt idx="7">
                  <c:v>Czechia</c:v>
                </c:pt>
                <c:pt idx="8">
                  <c:v>Finland</c:v>
                </c:pt>
                <c:pt idx="9">
                  <c:v>Spain</c:v>
                </c:pt>
                <c:pt idx="10">
                  <c:v>France</c:v>
                </c:pt>
                <c:pt idx="11">
                  <c:v>Estonia</c:v>
                </c:pt>
                <c:pt idx="12">
                  <c:v>Portugal</c:v>
                </c:pt>
                <c:pt idx="13">
                  <c:v>Cyprus</c:v>
                </c:pt>
                <c:pt idx="14">
                  <c:v>Slovakia</c:v>
                </c:pt>
                <c:pt idx="15">
                  <c:v>Hungary</c:v>
                </c:pt>
                <c:pt idx="16">
                  <c:v>Latvia</c:v>
                </c:pt>
                <c:pt idx="17">
                  <c:v>Lithuania</c:v>
                </c:pt>
                <c:pt idx="18">
                  <c:v>Poland</c:v>
                </c:pt>
                <c:pt idx="19">
                  <c:v>Denmark</c:v>
                </c:pt>
                <c:pt idx="20">
                  <c:v>Austria</c:v>
                </c:pt>
                <c:pt idx="21">
                  <c:v>Luxembourg</c:v>
                </c:pt>
                <c:pt idx="22">
                  <c:v>Germany</c:v>
                </c:pt>
                <c:pt idx="23">
                  <c:v>Belgium</c:v>
                </c:pt>
                <c:pt idx="24">
                  <c:v>Sweden</c:v>
                </c:pt>
                <c:pt idx="25">
                  <c:v>Croatia</c:v>
                </c:pt>
                <c:pt idx="26">
                  <c:v>Ireland</c:v>
                </c:pt>
                <c:pt idx="27">
                  <c:v>Malta</c:v>
                </c:pt>
                <c:pt idx="28">
                  <c:v>Netherlands</c:v>
                </c:pt>
                <c:pt idx="30">
                  <c:v>Iceland</c:v>
                </c:pt>
                <c:pt idx="31">
                  <c:v>Norway</c:v>
                </c:pt>
                <c:pt idx="32">
                  <c:v>Switzerland</c:v>
                </c:pt>
                <c:pt idx="34">
                  <c:v>Serbia</c:v>
                </c:pt>
              </c:strCache>
            </c:strRef>
          </c:cat>
          <c:val>
            <c:numRef>
              <c:f>'Fig 6'!$O$4:$O$38</c:f>
              <c:numCache>
                <c:formatCode>_-* #,##0.0_-;\-* #,##0.0_-;_-* "-"??_-;_-@_-</c:formatCode>
                <c:ptCount val="35"/>
                <c:pt idx="0">
                  <c:v>62.252880779557316</c:v>
                </c:pt>
                <c:pt idx="2">
                  <c:v>56.363395935971035</c:v>
                </c:pt>
                <c:pt idx="3">
                  <c:v>46.684338783698834</c:v>
                </c:pt>
                <c:pt idx="4">
                  <c:v>54.954640750512397</c:v>
                </c:pt>
                <c:pt idx="5">
                  <c:v>67.628229127667538</c:v>
                </c:pt>
                <c:pt idx="6">
                  <c:v>51.196079709364604</c:v>
                </c:pt>
                <c:pt idx="7">
                  <c:v>72.618459757350948</c:v>
                </c:pt>
                <c:pt idx="8">
                  <c:v>70.276192322327276</c:v>
                </c:pt>
                <c:pt idx="9">
                  <c:v>57.631203670933814</c:v>
                </c:pt>
                <c:pt idx="10">
                  <c:v>56.841958755164107</c:v>
                </c:pt>
                <c:pt idx="11">
                  <c:v>71.361761320030695</c:v>
                </c:pt>
                <c:pt idx="12">
                  <c:v>65.43631444257646</c:v>
                </c:pt>
                <c:pt idx="13">
                  <c:v>65.914991330427867</c:v>
                </c:pt>
                <c:pt idx="14">
                  <c:v>63.381993209380305</c:v>
                </c:pt>
                <c:pt idx="15">
                  <c:v>65.308743759133506</c:v>
                </c:pt>
                <c:pt idx="16">
                  <c:v>68.924449490435848</c:v>
                </c:pt>
                <c:pt idx="17">
                  <c:v>70.687587447531484</c:v>
                </c:pt>
                <c:pt idx="18">
                  <c:v>56.423520211171351</c:v>
                </c:pt>
                <c:pt idx="19">
                  <c:v>72.772834216164355</c:v>
                </c:pt>
                <c:pt idx="20">
                  <c:v>56.205056280847678</c:v>
                </c:pt>
                <c:pt idx="21">
                  <c:v>57.537074904210748</c:v>
                </c:pt>
                <c:pt idx="22">
                  <c:v>73.639475110557115</c:v>
                </c:pt>
                <c:pt idx="23">
                  <c:v>55.871820889659908</c:v>
                </c:pt>
                <c:pt idx="24">
                  <c:v>77.06714395803813</c:v>
                </c:pt>
                <c:pt idx="25">
                  <c:v>49.084132661083913</c:v>
                </c:pt>
                <c:pt idx="26">
                  <c:v>66.458260012669797</c:v>
                </c:pt>
                <c:pt idx="27">
                  <c:v>52.933371403617791</c:v>
                </c:pt>
                <c:pt idx="28">
                  <c:v>73.042280191473878</c:v>
                </c:pt>
                <c:pt idx="30">
                  <c:v>84.171937895342154</c:v>
                </c:pt>
                <c:pt idx="31">
                  <c:v>75.301114306915821</c:v>
                </c:pt>
                <c:pt idx="32">
                  <c:v>73.045293146402074</c:v>
                </c:pt>
                <c:pt idx="34">
                  <c:v>55.816565788756201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03-453A-A2D9-36527ACC8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24964872"/>
        <c:axId val="624964216"/>
      </c:lineChart>
      <c:catAx>
        <c:axId val="624964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964216"/>
        <c:crosses val="autoZero"/>
        <c:auto val="1"/>
        <c:lblAlgn val="ctr"/>
        <c:lblOffset val="100"/>
        <c:tickMarkSkip val="1"/>
        <c:noMultiLvlLbl val="0"/>
      </c:catAx>
      <c:valAx>
        <c:axId val="6249642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96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4073280839895"/>
          <c:y val="0.83038269994606839"/>
          <c:w val="0.37185333333333331"/>
          <c:h val="5.257938702629120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7A58438A-3B15-49E2-B36C-0717764B305E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796-4BA5-A180-489A91F82A7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96-4BA5-A180-489A91F82A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E720A35-DE00-4C1E-9308-3893D9F851E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796-4BA5-A180-489A91F82A7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9166BC5-D035-4614-B6FE-6AECDC8D49E5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796-4BA5-A180-489A91F82A7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C0A16F9-DBC6-4977-9FBB-A421203E273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796-4BA5-A180-489A91F82A7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01750F0-25B5-44DB-BE24-86680107CE4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796-4BA5-A180-489A91F82A7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1179C8B-E196-4BAC-AE56-D9CB001FCB5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796-4BA5-A180-489A91F82A7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1B41857-E7F6-491C-95F5-CF2DBF1804EB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796-4BA5-A180-489A91F82A7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A679246-DD00-48C5-9FBF-CEB076CC4DC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796-4BA5-A180-489A91F82A7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C8A2C50-0BCE-4CF0-9CC4-79F4BA6B12A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796-4BA5-A180-489A91F82A7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3CD6B37-D3BF-4698-A8A1-2514AC0B93A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796-4BA5-A180-489A91F82A7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74AD5C5-5DCD-4CE2-B539-1E0434190F4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796-4BA5-A180-489A91F82A7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C619F48-8873-4D74-927B-238E9C3FCB3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796-4BA5-A180-489A91F82A7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C20C079-6964-4E55-9126-F0ACBC4BDF0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796-4BA5-A180-489A91F82A7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ADA1BF0-0926-48D4-9A29-BF12391851C3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796-4BA5-A180-489A91F82A7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AAD05A3-0927-4B50-B5D1-D0AC4BA5AD6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796-4BA5-A180-489A91F82A7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CC7B81A-ABA7-4DBE-93A4-9BC0A88D6714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796-4BA5-A180-489A91F82A7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49335C1-5162-4D58-A02A-F0C633A82826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796-4BA5-A180-489A91F82A7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2C7F7AE-241B-4415-A8FA-1B6A1632B55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796-4BA5-A180-489A91F82A7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EFFF96F-EEB1-436B-97B2-730FDC378E9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796-4BA5-A180-489A91F82A7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47E01DA-CB9B-4885-81A5-C2D92977A06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796-4BA5-A180-489A91F82A7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D50EF3A-42A7-4A7B-B068-5B7281F875B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796-4BA5-A180-489A91F82A7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3D19FEED-F004-4CF0-8972-D9689D9A41FA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796-4BA5-A180-489A91F82A7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9E99408-B324-4C45-8DE5-6759085234CC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796-4BA5-A180-489A91F82A7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438352F-38C3-487F-87C7-8CB8A20C714F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796-4BA5-A180-489A91F82A7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7F3962B-74C6-422D-B52A-DF4BFDA05B80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796-4BA5-A180-489A91F82A7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91C5B63-3A91-439A-90A6-8852A3D56F6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796-4BA5-A180-489A91F82A7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9C85563-126A-472C-B889-A507635349CD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796-4BA5-A180-489A91F82A7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0A27A1A-EAF0-4237-8774-8CCAFB9E3FA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796-4BA5-A180-489A91F82A7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796-4BA5-A180-489A91F82A7D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2CDFC21-5F53-4254-9EB3-B621ADC38E9E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796-4BA5-A180-489A91F82A7D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3E80513-69F2-4AC7-834D-C0C48A6FECA8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796-4BA5-A180-489A91F82A7D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EDAC8627-20F3-4B7A-883D-3C3556E33E27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796-4BA5-A180-489A91F82A7D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796-4BA5-A180-489A91F82A7D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5D181EE-66EC-4966-80CC-FD97BAD72A79}" type="CELLRANGE">
                      <a:rPr lang="en-IE"/>
                      <a:pPr/>
                      <a:t>[CELLRANGE]</a:t>
                    </a:fld>
                    <a:endParaRPr lang="en-I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796-4BA5-A180-489A91F82A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1131844820767267"/>
                  <c:y val="-8.29104695246427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 6'!$M$4:$M$38</c:f>
              <c:numCache>
                <c:formatCode>_-* #,##0.0_-;\-* #,##0.0_-;_-* "-"??_-;_-@_-</c:formatCode>
                <c:ptCount val="35"/>
                <c:pt idx="0">
                  <c:v>74.741866244738418</c:v>
                </c:pt>
                <c:pt idx="2">
                  <c:v>74.90905090791945</c:v>
                </c:pt>
                <c:pt idx="3">
                  <c:v>64.345056034430655</c:v>
                </c:pt>
                <c:pt idx="4">
                  <c:v>59.854758118135848</c:v>
                </c:pt>
                <c:pt idx="5">
                  <c:v>69.591232653959992</c:v>
                </c:pt>
                <c:pt idx="6">
                  <c:v>64.463740695966123</c:v>
                </c:pt>
                <c:pt idx="7">
                  <c:v>77.260953785181869</c:v>
                </c:pt>
                <c:pt idx="8">
                  <c:v>76.038333148565584</c:v>
                </c:pt>
                <c:pt idx="9">
                  <c:v>68.881179351660975</c:v>
                </c:pt>
                <c:pt idx="10">
                  <c:v>74.240881360234255</c:v>
                </c:pt>
                <c:pt idx="11">
                  <c:v>77.892209515385105</c:v>
                </c:pt>
                <c:pt idx="12">
                  <c:v>79.008955935210139</c:v>
                </c:pt>
                <c:pt idx="13">
                  <c:v>76.292289785898021</c:v>
                </c:pt>
                <c:pt idx="14">
                  <c:v>77.517808715716967</c:v>
                </c:pt>
                <c:pt idx="15">
                  <c:v>81.361373293767187</c:v>
                </c:pt>
                <c:pt idx="16">
                  <c:v>75.483381592478864</c:v>
                </c:pt>
                <c:pt idx="17">
                  <c:v>79.201051941992375</c:v>
                </c:pt>
                <c:pt idx="18">
                  <c:v>79.222100773669013</c:v>
                </c:pt>
                <c:pt idx="19">
                  <c:v>80.851151858557728</c:v>
                </c:pt>
                <c:pt idx="20">
                  <c:v>81.854421186050558</c:v>
                </c:pt>
                <c:pt idx="21">
                  <c:v>83.503601428188148</c:v>
                </c:pt>
                <c:pt idx="22">
                  <c:v>82.227197387950511</c:v>
                </c:pt>
                <c:pt idx="23">
                  <c:v>78.212914778426011</c:v>
                </c:pt>
                <c:pt idx="24">
                  <c:v>86.79056794951137</c:v>
                </c:pt>
                <c:pt idx="25">
                  <c:v>76.93089716298114</c:v>
                </c:pt>
                <c:pt idx="26">
                  <c:v>81.423172007747851</c:v>
                </c:pt>
                <c:pt idx="27">
                  <c:v>87.897175639894087</c:v>
                </c:pt>
                <c:pt idx="28">
                  <c:v>87.06707575116377</c:v>
                </c:pt>
                <c:pt idx="30">
                  <c:v>87.533345741050937</c:v>
                </c:pt>
                <c:pt idx="31">
                  <c:v>85.759666263743355</c:v>
                </c:pt>
                <c:pt idx="32">
                  <c:v>73.656095042966996</c:v>
                </c:pt>
                <c:pt idx="34">
                  <c:v>73.628785101286056</c:v>
                </c:pt>
              </c:numCache>
            </c:numRef>
          </c:xVal>
          <c:yVal>
            <c:numRef>
              <c:f>'Fig 6'!$N$4:$N$38</c:f>
              <c:numCache>
                <c:formatCode>_-* #,##0.0_-;\-* #,##0.0_-;_-* "-"??_-;_-@_-</c:formatCode>
                <c:ptCount val="35"/>
                <c:pt idx="0">
                  <c:v>83.278388575364943</c:v>
                </c:pt>
                <c:pt idx="2">
                  <c:v>90.784269408972762</c:v>
                </c:pt>
                <c:pt idx="3">
                  <c:v>80.038494902729369</c:v>
                </c:pt>
                <c:pt idx="4">
                  <c:v>74.650048891646989</c:v>
                </c:pt>
                <c:pt idx="5">
                  <c:v>82.949257501375016</c:v>
                </c:pt>
                <c:pt idx="6">
                  <c:v>77.389986709870172</c:v>
                </c:pt>
                <c:pt idx="7">
                  <c:v>88.794552585098089</c:v>
                </c:pt>
                <c:pt idx="8">
                  <c:v>86.515575732649978</c:v>
                </c:pt>
                <c:pt idx="9">
                  <c:v>78.823900512999259</c:v>
                </c:pt>
                <c:pt idx="10">
                  <c:v>83.855515320738789</c:v>
                </c:pt>
                <c:pt idx="11">
                  <c:v>87.330229781884711</c:v>
                </c:pt>
                <c:pt idx="12">
                  <c:v>88.244766362531976</c:v>
                </c:pt>
                <c:pt idx="13">
                  <c:v>85.110617921438703</c:v>
                </c:pt>
                <c:pt idx="14">
                  <c:v>86.06454153076659</c:v>
                </c:pt>
                <c:pt idx="15">
                  <c:v>89.236811163814707</c:v>
                </c:pt>
                <c:pt idx="16">
                  <c:v>82.656654885317167</c:v>
                </c:pt>
                <c:pt idx="17">
                  <c:v>86.272738856749655</c:v>
                </c:pt>
                <c:pt idx="18">
                  <c:v>86.280444527383182</c:v>
                </c:pt>
                <c:pt idx="19">
                  <c:v>87.059160879824674</c:v>
                </c:pt>
                <c:pt idx="20">
                  <c:v>87.17823546991994</c:v>
                </c:pt>
                <c:pt idx="21">
                  <c:v>88.824631589608543</c:v>
                </c:pt>
                <c:pt idx="22">
                  <c:v>87.044384987544049</c:v>
                </c:pt>
                <c:pt idx="23">
                  <c:v>82.836153540285764</c:v>
                </c:pt>
                <c:pt idx="24">
                  <c:v>90.871765989010171</c:v>
                </c:pt>
                <c:pt idx="25">
                  <c:v>80.811619639591711</c:v>
                </c:pt>
                <c:pt idx="26">
                  <c:v>83.46386252551622</c:v>
                </c:pt>
                <c:pt idx="27">
                  <c:v>88.246732761340297</c:v>
                </c:pt>
                <c:pt idx="28">
                  <c:v>86.804819023978411</c:v>
                </c:pt>
                <c:pt idx="30">
                  <c:v>89.033116842509628</c:v>
                </c:pt>
                <c:pt idx="31">
                  <c:v>85.732086288573626</c:v>
                </c:pt>
                <c:pt idx="32">
                  <c:v>86.548682381423177</c:v>
                </c:pt>
                <c:pt idx="34">
                  <c:v>79.416442174113755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 6'!$B$4:$B$38</c15:f>
                <c15:dlblRangeCache>
                  <c:ptCount val="35"/>
                  <c:pt idx="0">
                    <c:v>EU</c:v>
                  </c:pt>
                  <c:pt idx="2">
                    <c:v>SI</c:v>
                  </c:pt>
                  <c:pt idx="3">
                    <c:v>RO</c:v>
                  </c:pt>
                  <c:pt idx="4">
                    <c:v>IT</c:v>
                  </c:pt>
                  <c:pt idx="5">
                    <c:v>BG</c:v>
                  </c:pt>
                  <c:pt idx="6">
                    <c:v>EL</c:v>
                  </c:pt>
                  <c:pt idx="7">
                    <c:v>CZ</c:v>
                  </c:pt>
                  <c:pt idx="8">
                    <c:v>FI</c:v>
                  </c:pt>
                  <c:pt idx="9">
                    <c:v>ES</c:v>
                  </c:pt>
                  <c:pt idx="10">
                    <c:v>FR</c:v>
                  </c:pt>
                  <c:pt idx="11">
                    <c:v>EE</c:v>
                  </c:pt>
                  <c:pt idx="12">
                    <c:v>PT</c:v>
                  </c:pt>
                  <c:pt idx="13">
                    <c:v>CY</c:v>
                  </c:pt>
                  <c:pt idx="14">
                    <c:v>SK</c:v>
                  </c:pt>
                  <c:pt idx="15">
                    <c:v>HU</c:v>
                  </c:pt>
                  <c:pt idx="16">
                    <c:v>LV</c:v>
                  </c:pt>
                  <c:pt idx="17">
                    <c:v>LT</c:v>
                  </c:pt>
                  <c:pt idx="18">
                    <c:v>PL</c:v>
                  </c:pt>
                  <c:pt idx="19">
                    <c:v>DK</c:v>
                  </c:pt>
                  <c:pt idx="20">
                    <c:v>AT</c:v>
                  </c:pt>
                  <c:pt idx="21">
                    <c:v>LU</c:v>
                  </c:pt>
                  <c:pt idx="22">
                    <c:v>DE</c:v>
                  </c:pt>
                  <c:pt idx="23">
                    <c:v>BE</c:v>
                  </c:pt>
                  <c:pt idx="24">
                    <c:v>SE</c:v>
                  </c:pt>
                  <c:pt idx="25">
                    <c:v>HR</c:v>
                  </c:pt>
                  <c:pt idx="26">
                    <c:v>IE</c:v>
                  </c:pt>
                  <c:pt idx="27">
                    <c:v>MT</c:v>
                  </c:pt>
                  <c:pt idx="28">
                    <c:v>NL</c:v>
                  </c:pt>
                  <c:pt idx="30">
                    <c:v>IS</c:v>
                  </c:pt>
                  <c:pt idx="31">
                    <c:v>NO</c:v>
                  </c:pt>
                  <c:pt idx="32">
                    <c:v>CH</c:v>
                  </c:pt>
                  <c:pt idx="34">
                    <c:v>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3796-4BA5-A180-489A91F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78376"/>
        <c:axId val="425780672"/>
      </c:scatterChart>
      <c:valAx>
        <c:axId val="425778376"/>
        <c:scaling>
          <c:orientation val="minMax"/>
          <c:max val="100"/>
          <c:min val="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15-29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80672"/>
        <c:crosses val="autoZero"/>
        <c:crossBetween val="midCat"/>
      </c:valAx>
      <c:valAx>
        <c:axId val="425780672"/>
        <c:scaling>
          <c:orientation val="minMax"/>
          <c:max val="1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30-54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78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853440</xdr:colOff>
      <xdr:row>34</xdr:row>
      <xdr:rowOff>3811</xdr:rowOff>
    </xdr:from>
    <xdr:to>
      <xdr:col>11</xdr:col>
      <xdr:colOff>548640</xdr:colOff>
      <xdr:row>69</xdr:row>
      <xdr:rowOff>102932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815340</xdr:colOff>
      <xdr:row>70</xdr:row>
      <xdr:rowOff>125730</xdr:rowOff>
    </xdr:from>
    <xdr:to>
      <xdr:col>11</xdr:col>
      <xdr:colOff>510540</xdr:colOff>
      <xdr:row>102</xdr:row>
      <xdr:rowOff>44088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148608</xdr:colOff>
      <xdr:row>45</xdr:row>
      <xdr:rowOff>42319</xdr:rowOff>
    </xdr:from>
    <xdr:to>
      <xdr:col>13</xdr:col>
      <xdr:colOff>293388</xdr:colOff>
      <xdr:row>110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absSizeAnchor xmlns:cdr="http://schemas.openxmlformats.org/drawingml/2006/chartDrawing">
    <cdr:from>
      <cdr:x>0.00354</cdr:x>
      <cdr:y>0.90404</cdr:y>
    </cdr:from>
    <cdr:ext cx="8011969" cy="462690"/>
    <cdr:sp macro="" textlink="">
      <cdr:nvSpPr>
        <cdr:cNvPr id="7" name="FootonotesShape"/>
        <cdr:cNvSpPr txBox="1"/>
      </cdr:nvSpPr>
      <cdr:spPr>
        <a:xfrm xmlns:a="http://schemas.openxmlformats.org/drawingml/2006/main">
          <a:off x="33786" y="4358855"/>
          <a:ext cx="8011969" cy="462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IE" sz="1000">
              <a:latin typeface="Arial" panose="020B0604020202020204" pitchFamily="34" charset="0"/>
            </a:rPr>
            <a:t>Note: Low data reliability for Croatia for people aged 15-29 in formal eduaction in Q2 2021 and Q2 2022 and in Slovakia in Q1 2022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IE" sz="1200" i="1">
              <a:latin typeface="Arial" panose="020B0604020202020204" pitchFamily="34" charset="0"/>
            </a:rPr>
            <a:t>Source:</a:t>
          </a:r>
          <a:r>
            <a:rPr lang="en-IE" sz="1200">
              <a:latin typeface="Arial" panose="020B0604020202020204" pitchFamily="34" charset="0"/>
            </a:rPr>
            <a:t> Eurostat ad-hoc extraction</a:t>
          </a:r>
        </a:p>
      </cdr:txBody>
    </cdr:sp>
  </cdr:absSizeAnchor>
  <cdr:absSizeAnchor xmlns:cdr="http://schemas.openxmlformats.org/drawingml/2006/chartDrawing">
    <cdr:from>
      <cdr:x>0.83933</cdr:x>
      <cdr:y>0.91474</cdr:y>
    </cdr:from>
    <cdr:ext cx="1530358" cy="417916"/>
    <cdr:pic>
      <cdr:nvPicPr>
        <cdr:cNvPr id="8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483768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312961</xdr:colOff>
      <xdr:row>40</xdr:row>
      <xdr:rowOff>59870</xdr:rowOff>
    </xdr:from>
    <xdr:to>
      <xdr:col>18</xdr:col>
      <xdr:colOff>166004</xdr:colOff>
      <xdr:row>88</xdr:row>
      <xdr:rowOff>121920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171450</xdr:colOff>
      <xdr:row>7</xdr:row>
      <xdr:rowOff>123825</xdr:rowOff>
    </xdr:from>
    <xdr:to>
      <xdr:col>27</xdr:col>
      <xdr:colOff>104775</xdr:colOff>
      <xdr:row>34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0.94214</cdr:y>
    </cdr:from>
    <cdr:ext cx="7994650" cy="269368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386525"/>
          <a:ext cx="7994650" cy="269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IE" sz="1200" i="1">
              <a:latin typeface="Arial" panose="020B0604020202020204" pitchFamily="34" charset="0"/>
            </a:rPr>
            <a:t>Source:</a:t>
          </a:r>
          <a:r>
            <a:rPr lang="en-IE" sz="1200">
              <a:latin typeface="Arial" panose="020B0604020202020204" pitchFamily="34" charset="0"/>
            </a:rPr>
            <a:t> Eurostat ad-hoc extraction</a:t>
          </a:r>
        </a:p>
      </cdr:txBody>
    </cdr:sp>
  </cdr:absSizeAnchor>
  <cdr:absSizeAnchor xmlns:cdr="http://schemas.openxmlformats.org/drawingml/2006/chartDrawing">
    <cdr:from>
      <cdr:x>0.83933</cdr:x>
      <cdr:y>0.91024</cdr:y>
    </cdr:from>
    <cdr:ext cx="1530358" cy="417916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237977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0.09041</cdr:x>
      <cdr:y>0.03704</cdr:y>
    </cdr:from>
    <cdr:to>
      <cdr:x>0.96575</cdr:x>
      <cdr:y>0.86343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28650" y="152400"/>
          <a:ext cx="6086475" cy="34004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</xdr:rowOff>
    </xdr:from>
    <xdr:to>
      <xdr:col>13</xdr:col>
      <xdr:colOff>361950</xdr:colOff>
      <xdr:row>65</xdr:row>
      <xdr:rowOff>21326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0.91372</cdr:y>
    </cdr:from>
    <cdr:ext cx="7994650" cy="491361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1094" y="5552781"/>
          <a:ext cx="7994650" cy="491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Data by age for </a:t>
          </a:r>
          <a:r>
            <a:rPr lang="en-GB" sz="1200" b="1" i="0">
              <a:latin typeface="Arial" panose="020B0604020202020204" pitchFamily="34" charset="0"/>
            </a:rPr>
            <a:t>managers</a:t>
          </a:r>
          <a:r>
            <a:rPr lang="en-GB" sz="1200">
              <a:latin typeface="Arial" panose="020B0604020202020204" pitchFamily="34" charset="0"/>
            </a:rPr>
            <a:t> and </a:t>
          </a:r>
          <a:r>
            <a:rPr lang="en-GB" sz="1200" b="1" i="0">
              <a:latin typeface="Arial" panose="020B0604020202020204" pitchFamily="34" charset="0"/>
            </a:rPr>
            <a:t>skilled agricultural, forestry and fishery workers </a:t>
          </a:r>
          <a:r>
            <a:rPr lang="en-GB" sz="1200">
              <a:latin typeface="Arial" panose="020B0604020202020204" pitchFamily="34" charset="0"/>
            </a:rPr>
            <a:t>with low reliability.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(ad hoc extraction from LFS)</a:t>
          </a:r>
        </a:p>
      </cdr:txBody>
    </cdr:sp>
  </cdr:absSizeAnchor>
  <cdr:absSizeAnchor xmlns:cdr="http://schemas.openxmlformats.org/drawingml/2006/chartDrawing">
    <cdr:from>
      <cdr:x>0.83933</cdr:x>
      <cdr:y>0.93314</cdr:y>
    </cdr:from>
    <cdr:ext cx="1530358" cy="417915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832761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0.90633</cdr:y>
    </cdr:from>
    <cdr:ext cx="7994650" cy="461747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4682489"/>
          <a:ext cx="7994650" cy="461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IE" sz="1050">
              <a:latin typeface="Arial" panose="020B0604020202020204" pitchFamily="34" charset="0"/>
            </a:rPr>
            <a:t>Note: (¹) For comparison purpose, the population by level of education is limited to the age group 30-64</a:t>
          </a:r>
          <a:endParaRPr lang="en-IE" sz="1200">
            <a:latin typeface="Arial" panose="020B0604020202020204" pitchFamily="34" charset="0"/>
          </a:endParaRPr>
        </a:p>
        <a:p xmlns:a="http://schemas.openxmlformats.org/drawingml/2006/main">
          <a:pPr>
            <a:spcBef>
              <a:spcPts val="300"/>
            </a:spcBef>
          </a:pPr>
          <a:r>
            <a:rPr lang="en-IE" sz="1200" i="1">
              <a:latin typeface="Arial" panose="020B0604020202020204" pitchFamily="34" charset="0"/>
            </a:rPr>
            <a:t>Source:</a:t>
          </a:r>
          <a:r>
            <a:rPr lang="en-IE" sz="1200">
              <a:latin typeface="Arial" panose="020B0604020202020204" pitchFamily="34" charset="0"/>
            </a:rPr>
            <a:t> Eurostat LFS ad-hoc extraction</a:t>
          </a:r>
        </a:p>
      </cdr:txBody>
    </cdr:sp>
  </cdr:absSizeAnchor>
  <cdr:absSizeAnchor xmlns:cdr="http://schemas.openxmlformats.org/drawingml/2006/chartDrawing">
    <cdr:from>
      <cdr:x>0.83933</cdr:x>
      <cdr:y>0.91911</cdr:y>
    </cdr:from>
    <cdr:ext cx="1530358" cy="417916"/>
    <cdr:pic>
      <cdr:nvPicPr>
        <cdr:cNvPr id="5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748505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0.88818</cdr:y>
    </cdr:from>
    <cdr:ext cx="7994650" cy="486724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4042410"/>
          <a:ext cx="7994650" cy="4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IE" sz="1050">
              <a:latin typeface="Arial" panose="020B0604020202020204" pitchFamily="34" charset="0"/>
            </a:rPr>
            <a:t>Note: (¹) For comparison purpose, the population by level of education is limited to the age group 30-64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IE" sz="1200" i="1">
              <a:latin typeface="Arial" panose="020B0604020202020204" pitchFamily="34" charset="0"/>
            </a:rPr>
            <a:t>Source:</a:t>
          </a:r>
          <a:r>
            <a:rPr lang="en-IE" sz="1200">
              <a:latin typeface="Arial" panose="020B0604020202020204" pitchFamily="34" charset="0"/>
            </a:rPr>
            <a:t> Eurostat LFS ad-hoc extraction</a:t>
          </a:r>
        </a:p>
      </cdr:txBody>
    </cdr:sp>
  </cdr:absSizeAnchor>
  <cdr:absSizeAnchor xmlns:cdr="http://schemas.openxmlformats.org/drawingml/2006/chartDrawing">
    <cdr:from>
      <cdr:x>0.83933</cdr:x>
      <cdr:y>0.90818</cdr:y>
    </cdr:from>
    <cdr:ext cx="1530358" cy="417916"/>
    <cdr:pic>
      <cdr:nvPicPr>
        <cdr:cNvPr id="5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133402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536120</xdr:colOff>
      <xdr:row>4</xdr:row>
      <xdr:rowOff>126274</xdr:rowOff>
    </xdr:from>
    <xdr:to>
      <xdr:col>52</xdr:col>
      <xdr:colOff>307520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0.96066</cdr:y>
    </cdr:from>
    <cdr:ext cx="7994650" cy="269368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6577299"/>
          <a:ext cx="7994650" cy="269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IE" sz="1200" i="1">
              <a:latin typeface="Arial" panose="020B0604020202020204" pitchFamily="34" charset="0"/>
            </a:rPr>
            <a:t>Source:</a:t>
          </a:r>
          <a:r>
            <a:rPr lang="en-IE" sz="1200">
              <a:latin typeface="Arial" panose="020B0604020202020204" pitchFamily="34" charset="0"/>
            </a:rPr>
            <a:t> Eurostat ad-hoc extraction</a:t>
          </a:r>
        </a:p>
      </cdr:txBody>
    </cdr:sp>
  </cdr:absSizeAnchor>
  <cdr:absSizeAnchor xmlns:cdr="http://schemas.openxmlformats.org/drawingml/2006/chartDrawing">
    <cdr:from>
      <cdr:x>0.83933</cdr:x>
      <cdr:y>0.93896</cdr:y>
    </cdr:from>
    <cdr:ext cx="1530358" cy="417916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6428751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335821</xdr:colOff>
      <xdr:row>0</xdr:row>
      <xdr:rowOff>0</xdr:rowOff>
    </xdr:from>
    <xdr:to>
      <xdr:col>24</xdr:col>
      <xdr:colOff>144780</xdr:colOff>
      <xdr:row>45</xdr:row>
      <xdr:rowOff>1087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8</xdr:col>
      <xdr:colOff>361953</xdr:colOff>
      <xdr:row>97</xdr:row>
      <xdr:rowOff>125187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397329</xdr:colOff>
      <xdr:row>138</xdr:row>
      <xdr:rowOff>136073</xdr:rowOff>
    </xdr:from>
    <xdr:to>
      <xdr:col>9</xdr:col>
      <xdr:colOff>457200</xdr:colOff>
      <xdr:row>180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0.93949</cdr:y>
    </cdr:from>
    <cdr:ext cx="7994650" cy="269369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182544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IE" sz="1200" i="1">
              <a:latin typeface="Arial" panose="020B0604020202020204" pitchFamily="34" charset="0"/>
            </a:rPr>
            <a:t>Source:</a:t>
          </a:r>
          <a:r>
            <a:rPr lang="en-IE" sz="1200">
              <a:latin typeface="Arial" panose="020B0604020202020204" pitchFamily="34" charset="0"/>
            </a:rPr>
            <a:t> Eurostat ad-hoc extraction</a:t>
          </a:r>
        </a:p>
      </cdr:txBody>
    </cdr:sp>
  </cdr:absSizeAnchor>
  <cdr:absSizeAnchor xmlns:cdr="http://schemas.openxmlformats.org/drawingml/2006/chartDrawing">
    <cdr:from>
      <cdr:x>0.83933</cdr:x>
      <cdr:y>0.93111</cdr:y>
    </cdr:from>
    <cdr:ext cx="1025340" cy="285870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5356413" y="6547760"/>
          <a:ext cx="1025340" cy="285870"/>
        </a:xfrm>
        <a:prstGeom xmlns:a="http://schemas.openxmlformats.org/drawingml/2006/main" prst="rect">
          <a:avLst/>
        </a:prstGeom>
      </cdr:spPr>
    </cdr:pic>
  </cdr:absSizeAnchor>
</c:userShapes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0.93949</cdr:y>
    </cdr:from>
    <cdr:ext cx="7994650" cy="269369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182544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IE" sz="1200" i="1">
              <a:latin typeface="Arial" panose="020B0604020202020204" pitchFamily="34" charset="0"/>
            </a:rPr>
            <a:t>Source:</a:t>
          </a:r>
          <a:r>
            <a:rPr lang="en-IE" sz="1200">
              <a:latin typeface="Arial" panose="020B0604020202020204" pitchFamily="34" charset="0"/>
            </a:rPr>
            <a:t> Eurostat ad-hoc extraction</a:t>
          </a:r>
        </a:p>
      </cdr:txBody>
    </cdr:sp>
  </cdr:absSizeAnchor>
  <cdr:absSizeAnchor xmlns:cdr="http://schemas.openxmlformats.org/drawingml/2006/chartDrawing">
    <cdr:from>
      <cdr:x>0.83933</cdr:x>
      <cdr:y>0.93111</cdr:y>
    </cdr:from>
    <cdr:ext cx="1025340" cy="285870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5356413" y="6547760"/>
          <a:ext cx="1025340" cy="285870"/>
        </a:xfrm>
        <a:prstGeom xmlns:a="http://schemas.openxmlformats.org/drawingml/2006/main" prst="rect">
          <a:avLst/>
        </a:prstGeom>
      </cdr:spPr>
    </cdr:pic>
  </cdr:absSizeAnchor>
</c:userShapes>
</file>

<file path=xl/drawings/drawing9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0.94167</cdr:y>
    </cdr:from>
    <cdr:ext cx="7994650" cy="269369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348692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IE" sz="1200" i="1">
              <a:latin typeface="Arial" panose="020B0604020202020204" pitchFamily="34" charset="0"/>
            </a:rPr>
            <a:t>Source:</a:t>
          </a:r>
          <a:r>
            <a:rPr lang="en-IE" sz="1200">
              <a:latin typeface="Arial" panose="020B0604020202020204" pitchFamily="34" charset="0"/>
            </a:rPr>
            <a:t> Eurostat ad-hoc extraction</a:t>
          </a:r>
        </a:p>
      </cdr:txBody>
    </cdr:sp>
  </cdr:absSizeAnchor>
  <cdr:absSizeAnchor xmlns:cdr="http://schemas.openxmlformats.org/drawingml/2006/chartDrawing">
    <cdr:from>
      <cdr:x>0.83933</cdr:x>
      <cdr:y>0.92756</cdr:y>
    </cdr:from>
    <cdr:ext cx="1210295" cy="334532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6322619" y="4283528"/>
          <a:ext cx="1210295" cy="334532"/>
        </a:xfrm>
        <a:prstGeom xmlns:a="http://schemas.openxmlformats.org/drawingml/2006/main" prst="rect">
          <a:avLst/>
        </a:prstGeom>
      </cdr:spPr>
    </cdr:pic>
  </cdr:absSizeAnchor>
</c:userShapes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AA519"/>
      </a:accent1>
      <a:accent2>
        <a:srgbClr val="286EB4"/>
      </a:accent2>
      <a:accent3>
        <a:srgbClr val="F06423"/>
      </a:accent3>
      <a:accent4>
        <a:srgbClr val="B9C31E"/>
      </a:accent4>
      <a:accent5>
        <a:srgbClr val="5FB441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80" zoomScaleNormal="80" workbookViewId="0"/>
  </sheetViews>
  <sheetFormatPr defaultColWidth="8.88671875" defaultRowHeight="11.4" x14ac:dyDescent="0.2"/>
  <cols>
    <col min="1" max="1" width="39" style="3" customWidth="1"/>
    <col min="2" max="2" width="10.33203125" style="3" bestFit="1" customWidth="1"/>
    <col min="3" max="3" width="11.33203125" style="3" bestFit="1" customWidth="1"/>
    <col min="4" max="5" width="10.33203125" style="3" bestFit="1" customWidth="1"/>
    <col min="6" max="6" width="11.33203125" style="3" bestFit="1" customWidth="1"/>
    <col min="7" max="9" width="10.33203125" style="3" bestFit="1" customWidth="1"/>
    <col min="10" max="10" width="9.33203125" style="3" bestFit="1" customWidth="1"/>
    <col min="11" max="11" width="10.33203125" style="3" bestFit="1" customWidth="1"/>
    <col min="12" max="13" width="9.33203125" style="3" bestFit="1" customWidth="1"/>
    <col min="14" max="16384" width="8.88671875" style="3"/>
  </cols>
  <sheetData>
    <row r="1" spans="1:17" x14ac:dyDescent="0.2">
      <c r="I1" s="4"/>
      <c r="J1" s="4"/>
      <c r="K1" s="4"/>
    </row>
    <row r="2" spans="1:17" x14ac:dyDescent="0.2">
      <c r="A2" s="3" t="s">
        <v>136</v>
      </c>
    </row>
    <row r="3" spans="1:17" x14ac:dyDescent="0.2">
      <c r="A3" s="3" t="s">
        <v>23</v>
      </c>
    </row>
    <row r="4" spans="1:17" x14ac:dyDescent="0.2">
      <c r="A4" s="19" t="s">
        <v>99</v>
      </c>
    </row>
    <row r="5" spans="1:17" x14ac:dyDescent="0.2">
      <c r="A5" s="3" t="s">
        <v>92</v>
      </c>
    </row>
    <row r="6" spans="1:17" x14ac:dyDescent="0.2">
      <c r="A6" s="3" t="s">
        <v>137</v>
      </c>
    </row>
    <row r="7" spans="1:17" x14ac:dyDescent="0.2">
      <c r="A7" s="3" t="s">
        <v>24</v>
      </c>
    </row>
    <row r="9" spans="1:17" ht="36" x14ac:dyDescent="0.2">
      <c r="A9" s="13"/>
      <c r="B9" s="14"/>
      <c r="C9" s="14">
        <v>2021</v>
      </c>
      <c r="D9" s="14"/>
      <c r="E9" s="14"/>
      <c r="F9" s="14">
        <v>2022</v>
      </c>
      <c r="G9" s="14"/>
      <c r="H9" s="14"/>
      <c r="I9" s="16" t="s">
        <v>96</v>
      </c>
      <c r="J9" s="16" t="s">
        <v>97</v>
      </c>
      <c r="K9" s="16" t="s">
        <v>98</v>
      </c>
      <c r="L9" s="16" t="s">
        <v>96</v>
      </c>
      <c r="M9" s="16" t="s">
        <v>97</v>
      </c>
      <c r="N9" s="16" t="s">
        <v>98</v>
      </c>
      <c r="O9" s="57" t="s">
        <v>95</v>
      </c>
      <c r="P9" s="57"/>
      <c r="Q9" s="57"/>
    </row>
    <row r="10" spans="1:17" ht="36" x14ac:dyDescent="0.2">
      <c r="A10" s="15"/>
      <c r="B10" s="16" t="s">
        <v>2</v>
      </c>
      <c r="C10" s="16" t="s">
        <v>3</v>
      </c>
      <c r="D10" s="16" t="s">
        <v>4</v>
      </c>
      <c r="E10" s="16" t="s">
        <v>5</v>
      </c>
      <c r="F10" s="16" t="s">
        <v>3</v>
      </c>
      <c r="G10" s="16" t="s">
        <v>4</v>
      </c>
      <c r="H10" s="16" t="s">
        <v>5</v>
      </c>
      <c r="I10" s="16" t="s">
        <v>122</v>
      </c>
      <c r="J10" s="16"/>
      <c r="K10" s="16"/>
      <c r="L10" s="16" t="s">
        <v>123</v>
      </c>
      <c r="M10" s="16"/>
      <c r="N10" s="16"/>
      <c r="O10" s="16" t="s">
        <v>3</v>
      </c>
      <c r="P10" s="16" t="s">
        <v>4</v>
      </c>
      <c r="Q10" s="16" t="s">
        <v>5</v>
      </c>
    </row>
    <row r="11" spans="1:17" ht="12" x14ac:dyDescent="0.25">
      <c r="A11" s="17" t="s">
        <v>12</v>
      </c>
      <c r="B11" s="17" t="s">
        <v>13</v>
      </c>
      <c r="C11" s="4">
        <f t="shared" ref="C11:H11" si="0">SUM(C13:C14)</f>
        <v>192346.64199999999</v>
      </c>
      <c r="D11" s="4">
        <f t="shared" si="0"/>
        <v>74841.002000000022</v>
      </c>
      <c r="E11" s="4">
        <f t="shared" si="0"/>
        <v>15157.894000000002</v>
      </c>
      <c r="F11" s="4">
        <f t="shared" si="0"/>
        <v>197616.10899999997</v>
      </c>
      <c r="G11" s="4">
        <f t="shared" si="0"/>
        <v>71741.171000000002</v>
      </c>
      <c r="H11" s="4">
        <f t="shared" si="0"/>
        <v>12817.339</v>
      </c>
      <c r="I11" s="4">
        <f>100*C11/SUM($C11:$E11)</f>
        <v>68.124555239119786</v>
      </c>
      <c r="J11" s="4">
        <f t="shared" ref="J11:K11" si="1">100*D11/SUM($C11:$E11)</f>
        <v>26.506883207766506</v>
      </c>
      <c r="K11" s="4">
        <f t="shared" si="1"/>
        <v>5.3685615531136879</v>
      </c>
      <c r="L11" s="4">
        <f>100*F11/SUM($F11:$H11)</f>
        <v>70.033268654825406</v>
      </c>
      <c r="M11" s="4">
        <f t="shared" ref="M11:N11" si="2">100*G11/SUM($F11:$H11)</f>
        <v>25.424388364284464</v>
      </c>
      <c r="N11" s="4">
        <f t="shared" si="2"/>
        <v>4.5423429808901421</v>
      </c>
      <c r="O11" s="5">
        <f>L11-I11</f>
        <v>1.9087134157056198</v>
      </c>
      <c r="P11" s="5">
        <f t="shared" ref="P11:Q11" si="3">M11-J11</f>
        <v>-1.0824948434820421</v>
      </c>
      <c r="Q11" s="5">
        <f t="shared" si="3"/>
        <v>-0.82621857222354578</v>
      </c>
    </row>
    <row r="12" spans="1:17" ht="12" x14ac:dyDescent="0.25">
      <c r="A12" s="17"/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5"/>
      <c r="Q12" s="5"/>
    </row>
    <row r="13" spans="1:17" ht="12" x14ac:dyDescent="0.25">
      <c r="A13" s="17"/>
      <c r="B13" s="17" t="s">
        <v>17</v>
      </c>
      <c r="C13" s="4">
        <v>89032.366999999984</v>
      </c>
      <c r="D13" s="4">
        <v>44626.470000000016</v>
      </c>
      <c r="E13" s="4">
        <v>7405.9459999999999</v>
      </c>
      <c r="F13" s="4">
        <v>91829.948999999993</v>
      </c>
      <c r="G13" s="4">
        <v>42830.15400000001</v>
      </c>
      <c r="H13" s="4">
        <v>6318.4160000000011</v>
      </c>
      <c r="I13" s="4">
        <f t="shared" ref="I13:I31" si="4">100*C13/SUM($C13:$E13)</f>
        <v>63.114524480571454</v>
      </c>
      <c r="J13" s="4">
        <f t="shared" ref="J13:J31" si="5">100*D13/SUM($C13:$E13)</f>
        <v>31.63544369539775</v>
      </c>
      <c r="K13" s="4">
        <f t="shared" ref="K13:K31" si="6">100*E13/SUM($C13:$E13)</f>
        <v>5.250031824030807</v>
      </c>
      <c r="L13" s="4">
        <f t="shared" ref="L13:L31" si="7">100*F13/SUM($F13:$H13)</f>
        <v>65.137546947843873</v>
      </c>
      <c r="M13" s="4">
        <f t="shared" ref="M13:M31" si="8">100*G13/SUM($F13:$H13)</f>
        <v>30.380624157358337</v>
      </c>
      <c r="N13" s="4">
        <f t="shared" ref="N13:N31" si="9">100*H13/SUM($F13:$H13)</f>
        <v>4.481828894797796</v>
      </c>
      <c r="O13" s="5">
        <f t="shared" ref="O13:O31" si="10">L13-I13</f>
        <v>2.0230224672724191</v>
      </c>
      <c r="P13" s="5">
        <f t="shared" ref="P13:P31" si="11">M13-J13</f>
        <v>-1.2548195380394134</v>
      </c>
      <c r="Q13" s="5">
        <f t="shared" ref="Q13:Q31" si="12">N13-K13</f>
        <v>-0.76820292923301103</v>
      </c>
    </row>
    <row r="14" spans="1:17" ht="12" x14ac:dyDescent="0.25">
      <c r="A14" s="17"/>
      <c r="B14" s="17" t="s">
        <v>18</v>
      </c>
      <c r="C14" s="4">
        <v>103314.27500000001</v>
      </c>
      <c r="D14" s="4">
        <v>30214.53200000001</v>
      </c>
      <c r="E14" s="4">
        <v>7751.9480000000021</v>
      </c>
      <c r="F14" s="4">
        <v>105786.15999999997</v>
      </c>
      <c r="G14" s="4">
        <v>28911.016999999996</v>
      </c>
      <c r="H14" s="4">
        <v>6498.9229999999998</v>
      </c>
      <c r="I14" s="4">
        <f t="shared" si="4"/>
        <v>73.12692730159884</v>
      </c>
      <c r="J14" s="4">
        <f t="shared" si="5"/>
        <v>21.386162609337699</v>
      </c>
      <c r="K14" s="4">
        <f t="shared" si="6"/>
        <v>5.4869100890634392</v>
      </c>
      <c r="L14" s="4">
        <f t="shared" si="7"/>
        <v>74.921446130594262</v>
      </c>
      <c r="M14" s="4">
        <f t="shared" si="8"/>
        <v>20.475790053691288</v>
      </c>
      <c r="N14" s="4">
        <f t="shared" si="9"/>
        <v>4.6027638157144573</v>
      </c>
      <c r="O14" s="5">
        <f t="shared" si="10"/>
        <v>1.7945188289954217</v>
      </c>
      <c r="P14" s="5">
        <f t="shared" si="11"/>
        <v>-0.91037255564641129</v>
      </c>
      <c r="Q14" s="5">
        <f t="shared" si="12"/>
        <v>-0.88414627334898199</v>
      </c>
    </row>
    <row r="15" spans="1:17" ht="12" x14ac:dyDescent="0.25">
      <c r="A15" s="17"/>
      <c r="B15" s="1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  <c r="P15" s="5"/>
      <c r="Q15" s="5"/>
    </row>
    <row r="16" spans="1:17" ht="12" x14ac:dyDescent="0.25">
      <c r="A16" s="17" t="s">
        <v>19</v>
      </c>
      <c r="B16" s="17" t="s">
        <v>17</v>
      </c>
      <c r="C16" s="4">
        <v>15303.423999999999</v>
      </c>
      <c r="D16" s="4">
        <v>17013.898999999998</v>
      </c>
      <c r="E16" s="4">
        <v>2366.4639999999995</v>
      </c>
      <c r="F16" s="4">
        <v>16168.306</v>
      </c>
      <c r="G16" s="4">
        <v>16590.963</v>
      </c>
      <c r="H16" s="4">
        <v>2002.4720000000002</v>
      </c>
      <c r="I16" s="4">
        <f t="shared" si="4"/>
        <v>44.122702056727547</v>
      </c>
      <c r="J16" s="4">
        <f t="shared" si="5"/>
        <v>49.054329044288039</v>
      </c>
      <c r="K16" s="4">
        <f t="shared" si="6"/>
        <v>6.8229688989844144</v>
      </c>
      <c r="L16" s="4">
        <f t="shared" si="7"/>
        <v>46.511784320583942</v>
      </c>
      <c r="M16" s="4">
        <f t="shared" si="8"/>
        <v>47.727652651229405</v>
      </c>
      <c r="N16" s="4">
        <f t="shared" si="9"/>
        <v>5.7605630281866489</v>
      </c>
      <c r="O16" s="5">
        <f t="shared" si="10"/>
        <v>2.3890822638563947</v>
      </c>
      <c r="P16" s="5">
        <f t="shared" si="11"/>
        <v>-1.3266763930586336</v>
      </c>
      <c r="Q16" s="5">
        <f t="shared" si="12"/>
        <v>-1.0624058707977655</v>
      </c>
    </row>
    <row r="17" spans="1:17" ht="12" x14ac:dyDescent="0.25">
      <c r="A17" s="18"/>
      <c r="B17" s="17" t="s">
        <v>18</v>
      </c>
      <c r="C17" s="4">
        <v>18085.495000000003</v>
      </c>
      <c r="D17" s="4">
        <v>15471.32</v>
      </c>
      <c r="E17" s="4">
        <v>2798.0019999999995</v>
      </c>
      <c r="F17" s="4">
        <v>19096.352999999999</v>
      </c>
      <c r="G17" s="4">
        <v>15089.559000000003</v>
      </c>
      <c r="H17" s="4">
        <v>2288.3530000000001</v>
      </c>
      <c r="I17" s="4">
        <f t="shared" si="4"/>
        <v>49.747176557098335</v>
      </c>
      <c r="J17" s="4">
        <f t="shared" si="5"/>
        <v>42.556451322530378</v>
      </c>
      <c r="K17" s="4">
        <f t="shared" si="6"/>
        <v>7.696372120371282</v>
      </c>
      <c r="L17" s="4">
        <f>100*F17/SUM($F17:$H17)</f>
        <v>52.355689689703119</v>
      </c>
      <c r="M17" s="4">
        <f t="shared" si="8"/>
        <v>41.370426518533002</v>
      </c>
      <c r="N17" s="4">
        <f t="shared" si="9"/>
        <v>6.2738837917638639</v>
      </c>
      <c r="O17" s="5">
        <f t="shared" si="10"/>
        <v>2.6085131326047843</v>
      </c>
      <c r="P17" s="5">
        <f t="shared" si="11"/>
        <v>-1.1860248039973769</v>
      </c>
      <c r="Q17" s="5">
        <f t="shared" si="12"/>
        <v>-1.4224883286074181</v>
      </c>
    </row>
    <row r="18" spans="1:17" ht="12" x14ac:dyDescent="0.25">
      <c r="A18" s="17" t="s">
        <v>20</v>
      </c>
      <c r="B18" s="17" t="s">
        <v>17</v>
      </c>
      <c r="C18" s="4">
        <v>56940.749000000003</v>
      </c>
      <c r="D18" s="4">
        <v>14314.042999999996</v>
      </c>
      <c r="E18" s="4">
        <v>4044.98</v>
      </c>
      <c r="F18" s="4">
        <v>58094.822999999997</v>
      </c>
      <c r="G18" s="4">
        <v>13428.181999999999</v>
      </c>
      <c r="H18" s="4">
        <v>3417.444</v>
      </c>
      <c r="I18" s="4">
        <f t="shared" si="4"/>
        <v>75.618753533543241</v>
      </c>
      <c r="J18" s="4">
        <f t="shared" si="5"/>
        <v>19.009410812027422</v>
      </c>
      <c r="K18" s="4">
        <f t="shared" si="6"/>
        <v>5.3718356544293391</v>
      </c>
      <c r="L18" s="4">
        <f t="shared" si="7"/>
        <v>77.52131695928324</v>
      </c>
      <c r="M18" s="4">
        <f t="shared" si="8"/>
        <v>17.918470170895294</v>
      </c>
      <c r="N18" s="4">
        <f t="shared" si="9"/>
        <v>4.560212869821477</v>
      </c>
      <c r="O18" s="5">
        <f t="shared" si="10"/>
        <v>1.9025634257399986</v>
      </c>
      <c r="P18" s="5">
        <f t="shared" si="11"/>
        <v>-1.0909406411321285</v>
      </c>
      <c r="Q18" s="5">
        <f t="shared" si="12"/>
        <v>-0.81162278460786208</v>
      </c>
    </row>
    <row r="19" spans="1:17" ht="12" x14ac:dyDescent="0.25">
      <c r="A19" s="18"/>
      <c r="B19" s="17" t="s">
        <v>18</v>
      </c>
      <c r="C19" s="4">
        <v>65590.127999999997</v>
      </c>
      <c r="D19" s="4">
        <v>6048.454999999999</v>
      </c>
      <c r="E19" s="4">
        <v>3795.4369999999999</v>
      </c>
      <c r="F19" s="4">
        <v>66265.213000000003</v>
      </c>
      <c r="G19" s="4">
        <v>5522.9139999999998</v>
      </c>
      <c r="H19" s="4">
        <v>3191.511</v>
      </c>
      <c r="I19" s="4">
        <f t="shared" si="4"/>
        <v>86.950328247122442</v>
      </c>
      <c r="J19" s="4">
        <f t="shared" si="5"/>
        <v>8.0182058439945241</v>
      </c>
      <c r="K19" s="4">
        <f t="shared" si="6"/>
        <v>5.0314659088830211</v>
      </c>
      <c r="L19" s="4">
        <f t="shared" si="7"/>
        <v>88.377611265607868</v>
      </c>
      <c r="M19" s="4">
        <f t="shared" si="8"/>
        <v>7.3658851220380654</v>
      </c>
      <c r="N19" s="4">
        <f t="shared" si="9"/>
        <v>4.2565036123540629</v>
      </c>
      <c r="O19" s="5">
        <f t="shared" si="10"/>
        <v>1.4272830184854257</v>
      </c>
      <c r="P19" s="5">
        <f t="shared" si="11"/>
        <v>-0.65232072195645863</v>
      </c>
      <c r="Q19" s="5">
        <f t="shared" si="12"/>
        <v>-0.77496229652895821</v>
      </c>
    </row>
    <row r="20" spans="1:17" ht="12" x14ac:dyDescent="0.25">
      <c r="A20" s="17" t="s">
        <v>21</v>
      </c>
      <c r="B20" s="17" t="s">
        <v>17</v>
      </c>
      <c r="C20" s="4">
        <v>16788.193999999996</v>
      </c>
      <c r="D20" s="4">
        <v>13298.528000000002</v>
      </c>
      <c r="E20" s="4">
        <v>994.50199999999984</v>
      </c>
      <c r="F20" s="4">
        <v>17566.82</v>
      </c>
      <c r="G20" s="4">
        <v>12811.009</v>
      </c>
      <c r="H20" s="4">
        <v>898.5</v>
      </c>
      <c r="I20" s="4">
        <f t="shared" si="4"/>
        <v>54.013941021112934</v>
      </c>
      <c r="J20" s="4">
        <f t="shared" si="5"/>
        <v>42.786371604927794</v>
      </c>
      <c r="K20" s="4">
        <f t="shared" si="6"/>
        <v>3.199687373959275</v>
      </c>
      <c r="L20" s="4">
        <f t="shared" si="7"/>
        <v>56.166502149277179</v>
      </c>
      <c r="M20" s="4">
        <f t="shared" si="8"/>
        <v>40.960718247975969</v>
      </c>
      <c r="N20" s="4">
        <f t="shared" si="9"/>
        <v>2.8727796027468573</v>
      </c>
      <c r="O20" s="5">
        <f t="shared" si="10"/>
        <v>2.1525611281642441</v>
      </c>
      <c r="P20" s="5">
        <f t="shared" si="11"/>
        <v>-1.8256533569518254</v>
      </c>
      <c r="Q20" s="5">
        <f t="shared" si="12"/>
        <v>-0.32690777121241776</v>
      </c>
    </row>
    <row r="21" spans="1:17" ht="12" x14ac:dyDescent="0.25">
      <c r="A21" s="18"/>
      <c r="B21" s="17" t="s">
        <v>18</v>
      </c>
      <c r="C21" s="4">
        <v>19638.652000000002</v>
      </c>
      <c r="D21" s="4">
        <v>8694.7570000000014</v>
      </c>
      <c r="E21" s="4">
        <v>1158.509</v>
      </c>
      <c r="F21" s="4">
        <v>20424.593999999997</v>
      </c>
      <c r="G21" s="4">
        <v>8298.5439999999981</v>
      </c>
      <c r="H21" s="4">
        <v>1019.0589999999997</v>
      </c>
      <c r="I21" s="4">
        <f t="shared" si="4"/>
        <v>66.589945082581607</v>
      </c>
      <c r="J21" s="4">
        <f t="shared" si="5"/>
        <v>29.481829564289445</v>
      </c>
      <c r="K21" s="4">
        <f t="shared" si="6"/>
        <v>3.9282253531289477</v>
      </c>
      <c r="L21" s="4">
        <f t="shared" si="7"/>
        <v>68.672109192202583</v>
      </c>
      <c r="M21" s="4">
        <f t="shared" si="8"/>
        <v>27.901583733037604</v>
      </c>
      <c r="N21" s="4">
        <f t="shared" si="9"/>
        <v>3.4263070747598099</v>
      </c>
      <c r="O21" s="5">
        <f t="shared" si="10"/>
        <v>2.082164109620976</v>
      </c>
      <c r="P21" s="5">
        <f t="shared" si="11"/>
        <v>-1.5802458312518404</v>
      </c>
      <c r="Q21" s="5">
        <f t="shared" si="12"/>
        <v>-0.50191827836913783</v>
      </c>
    </row>
    <row r="22" spans="1:17" ht="12" x14ac:dyDescent="0.25">
      <c r="A22" s="17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</row>
    <row r="23" spans="1:17" ht="12" x14ac:dyDescent="0.25">
      <c r="A23" s="17" t="s">
        <v>100</v>
      </c>
      <c r="B23" s="17" t="s">
        <v>17</v>
      </c>
      <c r="C23" s="4">
        <v>9828.7819999999974</v>
      </c>
      <c r="D23" s="4">
        <v>10830.618999999999</v>
      </c>
      <c r="E23" s="4">
        <v>1622.5420000000001</v>
      </c>
      <c r="F23" s="4">
        <v>9925.92</v>
      </c>
      <c r="G23" s="4">
        <v>10221.965999999999</v>
      </c>
      <c r="H23" s="4">
        <v>1437.2679999999998</v>
      </c>
      <c r="I23" s="4">
        <f t="shared" si="4"/>
        <v>44.11097362559449</v>
      </c>
      <c r="J23" s="4">
        <f t="shared" si="5"/>
        <v>48.607156925228644</v>
      </c>
      <c r="K23" s="4">
        <f t="shared" si="6"/>
        <v>7.2818694491768525</v>
      </c>
      <c r="L23" s="4">
        <f t="shared" si="7"/>
        <v>45.984939463484949</v>
      </c>
      <c r="M23" s="4">
        <f t="shared" si="8"/>
        <v>47.356465466959371</v>
      </c>
      <c r="N23" s="4">
        <f t="shared" si="9"/>
        <v>6.6585950695556768</v>
      </c>
      <c r="O23" s="5">
        <f t="shared" si="10"/>
        <v>1.8739658378904593</v>
      </c>
      <c r="P23" s="5">
        <f t="shared" si="11"/>
        <v>-1.250691458269273</v>
      </c>
      <c r="Q23" s="5">
        <f t="shared" si="12"/>
        <v>-0.62327437962117571</v>
      </c>
    </row>
    <row r="24" spans="1:17" ht="12" x14ac:dyDescent="0.25">
      <c r="A24" s="17"/>
      <c r="B24" s="17" t="s">
        <v>18</v>
      </c>
      <c r="C24" s="4">
        <v>15498.371999999999</v>
      </c>
      <c r="D24" s="4">
        <v>5833.75</v>
      </c>
      <c r="E24" s="4">
        <v>1840.5259999999998</v>
      </c>
      <c r="F24" s="4">
        <v>15877.59</v>
      </c>
      <c r="G24" s="4">
        <v>5480.7549999999992</v>
      </c>
      <c r="H24" s="4">
        <v>1627.2819999999999</v>
      </c>
      <c r="I24" s="4">
        <f t="shared" si="4"/>
        <v>66.882179369401371</v>
      </c>
      <c r="J24" s="4">
        <f t="shared" si="5"/>
        <v>25.175154777304691</v>
      </c>
      <c r="K24" s="4">
        <f t="shared" si="6"/>
        <v>7.942665853293934</v>
      </c>
      <c r="L24" s="4">
        <f t="shared" si="7"/>
        <v>69.076166597500247</v>
      </c>
      <c r="M24" s="4">
        <f t="shared" si="8"/>
        <v>23.844270160652997</v>
      </c>
      <c r="N24" s="4">
        <f t="shared" si="9"/>
        <v>7.0795632418467411</v>
      </c>
      <c r="O24" s="5">
        <f t="shared" si="10"/>
        <v>2.1939872280988766</v>
      </c>
      <c r="P24" s="5">
        <f t="shared" si="11"/>
        <v>-1.3308846166516943</v>
      </c>
      <c r="Q24" s="5">
        <f t="shared" si="12"/>
        <v>-0.86310261144719291</v>
      </c>
    </row>
    <row r="25" spans="1:17" ht="12" x14ac:dyDescent="0.25">
      <c r="A25" s="17" t="s">
        <v>101</v>
      </c>
      <c r="B25" s="17" t="s">
        <v>17</v>
      </c>
      <c r="C25" s="4">
        <v>32726.072</v>
      </c>
      <c r="D25" s="4">
        <v>12230.225999999999</v>
      </c>
      <c r="E25" s="4">
        <v>2097.0169999999998</v>
      </c>
      <c r="F25" s="4">
        <v>33048.156000000003</v>
      </c>
      <c r="G25" s="4">
        <v>11547.832000000002</v>
      </c>
      <c r="H25" s="4">
        <v>1798.2329999999997</v>
      </c>
      <c r="I25" s="4">
        <f t="shared" si="4"/>
        <v>69.551044384439237</v>
      </c>
      <c r="J25" s="4">
        <f t="shared" si="5"/>
        <v>25.992272807983881</v>
      </c>
      <c r="K25" s="4">
        <f t="shared" si="6"/>
        <v>4.4566828075768949</v>
      </c>
      <c r="L25" s="4">
        <f>100*F25/SUM($F25:$H25)</f>
        <v>71.233346066959498</v>
      </c>
      <c r="M25" s="4">
        <f t="shared" si="8"/>
        <v>24.890669033973005</v>
      </c>
      <c r="N25" s="4">
        <f>100*H25/SUM($F25:$H25)</f>
        <v>3.8759848990674923</v>
      </c>
      <c r="O25" s="5">
        <f t="shared" si="10"/>
        <v>1.6823016825202615</v>
      </c>
      <c r="P25" s="5">
        <f t="shared" si="11"/>
        <v>-1.1016037740108757</v>
      </c>
      <c r="Q25" s="5">
        <f t="shared" si="12"/>
        <v>-0.58069790850940262</v>
      </c>
    </row>
    <row r="26" spans="1:17" ht="12" x14ac:dyDescent="0.25">
      <c r="A26" s="17"/>
      <c r="B26" s="17" t="s">
        <v>18</v>
      </c>
      <c r="C26" s="4">
        <v>41019.261999999995</v>
      </c>
      <c r="D26" s="4">
        <v>6847.7289999999994</v>
      </c>
      <c r="E26" s="4">
        <v>2105.7689999999998</v>
      </c>
      <c r="F26" s="4">
        <v>41160.120999999999</v>
      </c>
      <c r="G26" s="4">
        <v>6289.5689999999995</v>
      </c>
      <c r="H26" s="4">
        <v>1699.2670000000001</v>
      </c>
      <c r="I26" s="4">
        <f t="shared" si="4"/>
        <v>82.083242950759583</v>
      </c>
      <c r="J26" s="4">
        <f t="shared" si="5"/>
        <v>13.70292335264252</v>
      </c>
      <c r="K26" s="4">
        <f t="shared" si="6"/>
        <v>4.2138336965979066</v>
      </c>
      <c r="L26" s="4">
        <f t="shared" si="7"/>
        <v>83.745665243720225</v>
      </c>
      <c r="M26" s="4">
        <f t="shared" si="8"/>
        <v>12.796953147957948</v>
      </c>
      <c r="N26" s="4">
        <f t="shared" si="9"/>
        <v>3.4573816083218207</v>
      </c>
      <c r="O26" s="5">
        <f t="shared" si="10"/>
        <v>1.6624222929606418</v>
      </c>
      <c r="P26" s="5">
        <f t="shared" si="11"/>
        <v>-0.90597020468457146</v>
      </c>
      <c r="Q26" s="5">
        <f t="shared" si="12"/>
        <v>-0.7564520882760859</v>
      </c>
    </row>
    <row r="27" spans="1:17" ht="12" x14ac:dyDescent="0.25">
      <c r="A27" s="17" t="s">
        <v>102</v>
      </c>
      <c r="B27" s="17" t="s">
        <v>17</v>
      </c>
      <c r="C27" s="4">
        <v>31089.428</v>
      </c>
      <c r="D27" s="4">
        <v>4497.6979999999994</v>
      </c>
      <c r="E27" s="4">
        <v>1313.5839999999998</v>
      </c>
      <c r="F27" s="4">
        <v>32606.461000000003</v>
      </c>
      <c r="G27" s="4">
        <v>4437.1660000000002</v>
      </c>
      <c r="H27" s="4">
        <v>1076.348</v>
      </c>
      <c r="I27" s="4">
        <f t="shared" si="4"/>
        <v>84.251571311229512</v>
      </c>
      <c r="J27" s="4">
        <f t="shared" si="5"/>
        <v>12.1886489446951</v>
      </c>
      <c r="K27" s="4">
        <f t="shared" si="6"/>
        <v>3.5597797440753851</v>
      </c>
      <c r="L27" s="4">
        <f t="shared" si="7"/>
        <v>85.536417586842603</v>
      </c>
      <c r="M27" s="4">
        <f t="shared" si="8"/>
        <v>11.640002387199887</v>
      </c>
      <c r="N27" s="4">
        <f t="shared" si="9"/>
        <v>2.8235800259575194</v>
      </c>
      <c r="O27" s="5">
        <f t="shared" si="10"/>
        <v>1.2848462756130914</v>
      </c>
      <c r="P27" s="5">
        <f t="shared" si="11"/>
        <v>-0.54864655749521241</v>
      </c>
      <c r="Q27" s="5">
        <f t="shared" si="12"/>
        <v>-0.73619971811786566</v>
      </c>
    </row>
    <row r="28" spans="1:17" ht="12" x14ac:dyDescent="0.25">
      <c r="A28" s="17"/>
      <c r="B28" s="17" t="s">
        <v>18</v>
      </c>
      <c r="C28" s="4">
        <v>28577.71</v>
      </c>
      <c r="D28" s="4">
        <v>2033.8860000000002</v>
      </c>
      <c r="E28" s="4">
        <v>999.11899999999991</v>
      </c>
      <c r="F28" s="4">
        <v>29540.127</v>
      </c>
      <c r="G28" s="4">
        <v>2032.6290000000001</v>
      </c>
      <c r="H28" s="4">
        <v>882.56399999999985</v>
      </c>
      <c r="I28" s="4">
        <f t="shared" si="4"/>
        <v>90.405136359617316</v>
      </c>
      <c r="J28" s="4">
        <f t="shared" si="5"/>
        <v>6.4341663894663572</v>
      </c>
      <c r="K28" s="4">
        <f t="shared" si="6"/>
        <v>3.1606972509163431</v>
      </c>
      <c r="L28" s="4">
        <f t="shared" si="7"/>
        <v>91.017826969507624</v>
      </c>
      <c r="M28" s="4">
        <f t="shared" si="8"/>
        <v>6.2628530545993701</v>
      </c>
      <c r="N28" s="4">
        <f t="shared" si="9"/>
        <v>2.7193199758930118</v>
      </c>
      <c r="O28" s="5">
        <f t="shared" si="10"/>
        <v>0.61269060989030777</v>
      </c>
      <c r="P28" s="5">
        <f t="shared" si="11"/>
        <v>-0.17131333486698708</v>
      </c>
      <c r="Q28" s="5">
        <f t="shared" si="12"/>
        <v>-0.44137727502333135</v>
      </c>
    </row>
    <row r="29" spans="1:17" ht="12" x14ac:dyDescent="0.25">
      <c r="A29" s="17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  <c r="P29" s="5"/>
      <c r="Q29" s="5"/>
    </row>
    <row r="30" spans="1:17" ht="12" x14ac:dyDescent="0.25">
      <c r="A30" s="17" t="s">
        <v>11</v>
      </c>
      <c r="B30" s="17" t="s">
        <v>17</v>
      </c>
      <c r="C30" s="4">
        <v>84.661000000000001</v>
      </c>
      <c r="D30" s="4">
        <v>54.027999999999999</v>
      </c>
      <c r="E30" s="4">
        <v>6.3390000000000004</v>
      </c>
      <c r="F30" s="4">
        <v>81.105999999999995</v>
      </c>
      <c r="G30" s="4">
        <v>32.226999999999997</v>
      </c>
      <c r="H30" s="4">
        <v>4.0949999999999998</v>
      </c>
      <c r="I30" s="4">
        <f t="shared" si="4"/>
        <v>58.375624017431122</v>
      </c>
      <c r="J30" s="4">
        <f t="shared" si="5"/>
        <v>37.253495876658306</v>
      </c>
      <c r="K30" s="4">
        <f t="shared" si="6"/>
        <v>4.370880105910584</v>
      </c>
      <c r="L30" s="4">
        <f t="shared" si="7"/>
        <v>69.068705930442476</v>
      </c>
      <c r="M30" s="4">
        <f t="shared" si="8"/>
        <v>27.444050822631738</v>
      </c>
      <c r="N30" s="4">
        <f t="shared" si="9"/>
        <v>3.4872432469257757</v>
      </c>
      <c r="O30" s="5">
        <f t="shared" si="10"/>
        <v>10.693081913011355</v>
      </c>
      <c r="P30" s="5">
        <f t="shared" si="11"/>
        <v>-9.8094450540265683</v>
      </c>
      <c r="Q30" s="5">
        <f t="shared" si="12"/>
        <v>-0.88363685898480826</v>
      </c>
    </row>
    <row r="31" spans="1:17" ht="12" x14ac:dyDescent="0.25">
      <c r="A31" s="17"/>
      <c r="B31" s="17" t="s">
        <v>18</v>
      </c>
      <c r="C31" s="4">
        <v>133.43600000000001</v>
      </c>
      <c r="D31" s="4">
        <v>27.846999999999998</v>
      </c>
      <c r="E31" s="4">
        <v>8.532</v>
      </c>
      <c r="F31" s="4">
        <v>111.96900000000001</v>
      </c>
      <c r="G31" s="4">
        <v>18.504999999999999</v>
      </c>
      <c r="H31" s="4">
        <v>1.4570000000000001</v>
      </c>
      <c r="I31" s="4">
        <f t="shared" si="4"/>
        <v>78.577275270146913</v>
      </c>
      <c r="J31" s="4">
        <f t="shared" si="5"/>
        <v>16.398433589494445</v>
      </c>
      <c r="K31" s="4">
        <f t="shared" si="6"/>
        <v>5.024291140358625</v>
      </c>
      <c r="L31" s="4">
        <f t="shared" si="7"/>
        <v>84.869363530936624</v>
      </c>
      <c r="M31" s="4">
        <f t="shared" si="8"/>
        <v>14.026271308487011</v>
      </c>
      <c r="N31" s="4">
        <f t="shared" si="9"/>
        <v>1.104365160576362</v>
      </c>
      <c r="O31" s="5">
        <f t="shared" si="10"/>
        <v>6.2920882607897113</v>
      </c>
      <c r="P31" s="5">
        <f t="shared" si="11"/>
        <v>-2.3721622810074336</v>
      </c>
      <c r="Q31" s="5">
        <f t="shared" si="12"/>
        <v>-3.919925979782263</v>
      </c>
    </row>
  </sheetData>
  <mergeCells count="1">
    <mergeCell ref="O9:Q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showGridLines="0" topLeftCell="AE5" zoomScaleNormal="100" workbookViewId="0">
      <selection activeCell="BD15" sqref="BD15"/>
    </sheetView>
  </sheetViews>
  <sheetFormatPr defaultRowHeight="14.4" x14ac:dyDescent="0.3"/>
  <cols>
    <col min="4" max="5" width="11.109375" bestFit="1" customWidth="1"/>
    <col min="6" max="6" width="10.109375" bestFit="1" customWidth="1"/>
    <col min="7" max="7" width="12.109375" bestFit="1" customWidth="1"/>
    <col min="8" max="8" width="11.109375" bestFit="1" customWidth="1"/>
    <col min="9" max="9" width="10.109375" bestFit="1" customWidth="1"/>
    <col min="10" max="11" width="11.109375" bestFit="1" customWidth="1"/>
    <col min="12" max="12" width="10.109375" bestFit="1" customWidth="1"/>
    <col min="13" max="14" width="11.109375" bestFit="1" customWidth="1"/>
    <col min="15" max="15" width="10.109375" bestFit="1" customWidth="1"/>
    <col min="16" max="16" width="12.109375" bestFit="1" customWidth="1"/>
    <col min="17" max="17" width="11.109375" bestFit="1" customWidth="1"/>
    <col min="18" max="18" width="10.109375" bestFit="1" customWidth="1"/>
    <col min="19" max="20" width="11.109375" bestFit="1" customWidth="1"/>
    <col min="21" max="21" width="10.109375" bestFit="1" customWidth="1"/>
    <col min="23" max="34" width="9" bestFit="1" customWidth="1"/>
  </cols>
  <sheetData>
    <row r="1" spans="1:36" x14ac:dyDescent="0.3">
      <c r="A1" t="s">
        <v>93</v>
      </c>
      <c r="D1" t="s">
        <v>22</v>
      </c>
      <c r="E1" t="s">
        <v>1</v>
      </c>
      <c r="F1" t="s">
        <v>88</v>
      </c>
    </row>
    <row r="2" spans="1:36" x14ac:dyDescent="0.3">
      <c r="D2">
        <v>2021</v>
      </c>
      <c r="M2">
        <v>2022</v>
      </c>
    </row>
    <row r="3" spans="1:36" ht="24.6" customHeight="1" x14ac:dyDescent="0.3">
      <c r="D3" t="s">
        <v>6</v>
      </c>
      <c r="G3" t="s">
        <v>9</v>
      </c>
      <c r="J3" t="s">
        <v>10</v>
      </c>
      <c r="M3" t="s">
        <v>6</v>
      </c>
      <c r="P3" t="s">
        <v>9</v>
      </c>
      <c r="S3" t="s">
        <v>10</v>
      </c>
      <c r="AJ3" t="s">
        <v>106</v>
      </c>
    </row>
    <row r="4" spans="1:36" x14ac:dyDescent="0.3">
      <c r="A4" t="s">
        <v>90</v>
      </c>
      <c r="B4" t="s">
        <v>89</v>
      </c>
      <c r="C4" t="s">
        <v>91</v>
      </c>
      <c r="D4" t="s">
        <v>3</v>
      </c>
      <c r="E4" t="s">
        <v>4</v>
      </c>
      <c r="F4" t="s">
        <v>5</v>
      </c>
      <c r="G4" t="s">
        <v>3</v>
      </c>
      <c r="H4" t="s">
        <v>4</v>
      </c>
      <c r="I4" t="s">
        <v>5</v>
      </c>
      <c r="J4" t="s">
        <v>3</v>
      </c>
      <c r="K4" t="s">
        <v>4</v>
      </c>
      <c r="L4" t="s">
        <v>5</v>
      </c>
      <c r="M4" t="s">
        <v>3</v>
      </c>
      <c r="N4" t="s">
        <v>4</v>
      </c>
      <c r="O4" t="s">
        <v>5</v>
      </c>
      <c r="P4" t="s">
        <v>3</v>
      </c>
      <c r="Q4" t="s">
        <v>4</v>
      </c>
      <c r="R4" t="s">
        <v>5</v>
      </c>
      <c r="S4" t="s">
        <v>3</v>
      </c>
      <c r="T4" t="s">
        <v>4</v>
      </c>
      <c r="U4" t="s">
        <v>5</v>
      </c>
      <c r="W4" t="s">
        <v>19</v>
      </c>
      <c r="X4" t="s">
        <v>20</v>
      </c>
      <c r="Y4" t="s">
        <v>21</v>
      </c>
      <c r="Z4" t="s">
        <v>12</v>
      </c>
      <c r="AA4" t="s">
        <v>19</v>
      </c>
      <c r="AB4" t="s">
        <v>20</v>
      </c>
      <c r="AC4" t="s">
        <v>21</v>
      </c>
      <c r="AD4" t="s">
        <v>12</v>
      </c>
      <c r="AE4" t="s">
        <v>19</v>
      </c>
      <c r="AF4" t="s">
        <v>20</v>
      </c>
      <c r="AG4" t="s">
        <v>21</v>
      </c>
      <c r="AH4" t="s">
        <v>12</v>
      </c>
      <c r="AJ4" t="s">
        <v>94</v>
      </c>
    </row>
    <row r="5" spans="1:36" x14ac:dyDescent="0.3">
      <c r="A5" s="20">
        <v>1</v>
      </c>
      <c r="B5" s="21" t="s">
        <v>105</v>
      </c>
      <c r="C5" t="s">
        <v>25</v>
      </c>
      <c r="D5" s="1">
        <v>33388.919000000002</v>
      </c>
      <c r="E5" s="1">
        <v>32485.218999999997</v>
      </c>
      <c r="F5" s="1">
        <v>5164.4659999999994</v>
      </c>
      <c r="G5" s="1">
        <v>122530.87700000001</v>
      </c>
      <c r="H5" s="1">
        <v>20362.498000000003</v>
      </c>
      <c r="I5" s="1">
        <v>7840.4170000000004</v>
      </c>
      <c r="J5" s="1">
        <v>36426.845999999998</v>
      </c>
      <c r="K5" s="1">
        <v>21993.285000000014</v>
      </c>
      <c r="L5" s="1">
        <v>2153.011</v>
      </c>
      <c r="M5" s="1">
        <v>35264.659</v>
      </c>
      <c r="N5" s="1">
        <v>31680.521999999997</v>
      </c>
      <c r="O5" s="1">
        <v>4290.8249999999998</v>
      </c>
      <c r="P5" s="1">
        <v>124360.03599999999</v>
      </c>
      <c r="Q5" s="1">
        <v>18951.096000000005</v>
      </c>
      <c r="R5" s="1">
        <v>6608.9549999999999</v>
      </c>
      <c r="S5" s="1">
        <v>37991.414000000012</v>
      </c>
      <c r="T5" s="1">
        <v>21109.552999999996</v>
      </c>
      <c r="U5" s="1">
        <v>1917.559</v>
      </c>
      <c r="V5" s="1"/>
      <c r="W5" s="1">
        <f>100*D5/SUM(D5:F5)</f>
        <v>47.001091125045193</v>
      </c>
      <c r="X5" s="1">
        <f>100*G5/SUM(G5:I5)</f>
        <v>81.289587009129335</v>
      </c>
      <c r="Y5" s="1">
        <f>100*J5/SUM(J5:L5)</f>
        <v>60.136959710625533</v>
      </c>
      <c r="Z5" s="1">
        <f>100*SUM(D5,G5,J5)/SUM(D5:L5)</f>
        <v>68.1245552391198</v>
      </c>
      <c r="AA5" s="1">
        <f>100*M5/SUM(M5:O5)</f>
        <v>49.50398117491315</v>
      </c>
      <c r="AB5" s="1">
        <f>100*P5/SUM(P5:R5)</f>
        <v>82.950883026101778</v>
      </c>
      <c r="AC5" s="1">
        <f>100*S5/SUM(S5:U5)</f>
        <v>62.262097252234526</v>
      </c>
      <c r="AD5" s="1">
        <f>100*SUM(S5,P5,M5)/SUM(M5:U5)</f>
        <v>70.033268654825392</v>
      </c>
      <c r="AE5" s="1">
        <f>AA5-W5</f>
        <v>2.5028900498679576</v>
      </c>
      <c r="AF5" s="1">
        <f>AB5-X5</f>
        <v>1.6612960169724431</v>
      </c>
      <c r="AG5" s="1">
        <f>AC5-Y5</f>
        <v>2.1251375416089928</v>
      </c>
      <c r="AH5" s="1">
        <f>AD5-Z5</f>
        <v>1.9087134157055914</v>
      </c>
      <c r="AJ5" s="2" t="s">
        <v>16</v>
      </c>
    </row>
    <row r="6" spans="1:36" x14ac:dyDescent="0.3">
      <c r="A6" s="20"/>
      <c r="B6" s="2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6" x14ac:dyDescent="0.3">
      <c r="A7" s="20">
        <v>20</v>
      </c>
      <c r="B7" s="21" t="s">
        <v>62</v>
      </c>
      <c r="C7" t="s">
        <v>63</v>
      </c>
      <c r="D7" s="1">
        <v>2471.1969999999997</v>
      </c>
      <c r="E7" s="1">
        <v>560.20499999999993</v>
      </c>
      <c r="F7" s="1">
        <v>199.72600000000003</v>
      </c>
      <c r="G7" s="1">
        <v>4761.0190000000011</v>
      </c>
      <c r="H7" s="1">
        <v>662.82799999999975</v>
      </c>
      <c r="I7" s="1">
        <v>146.70199999999997</v>
      </c>
      <c r="J7" s="1">
        <v>1686.162</v>
      </c>
      <c r="K7" s="1">
        <v>640.06700000000001</v>
      </c>
      <c r="L7" s="1">
        <v>60.840999999999994</v>
      </c>
      <c r="M7" s="1">
        <v>2603.9100000000003</v>
      </c>
      <c r="N7" s="1">
        <v>502.37299999999999</v>
      </c>
      <c r="O7" s="1">
        <v>162.667</v>
      </c>
      <c r="P7" s="1">
        <v>4857.927999999999</v>
      </c>
      <c r="Q7" s="1">
        <v>637.83399999999995</v>
      </c>
      <c r="R7" s="1">
        <v>102.43799999999997</v>
      </c>
      <c r="S7" s="1">
        <v>1765.0640000000001</v>
      </c>
      <c r="T7" s="1">
        <v>595.51799999999992</v>
      </c>
      <c r="U7" s="1">
        <v>51.470000000000006</v>
      </c>
      <c r="V7" s="1"/>
      <c r="W7" s="1">
        <f>100*D7/SUM(D7:F7)</f>
        <v>76.480937926321701</v>
      </c>
      <c r="X7" s="1">
        <f>100*G7/SUM(G7:I7)</f>
        <v>85.467680115550564</v>
      </c>
      <c r="Y7" s="1">
        <f>100*J7/SUM(J7:L7)</f>
        <v>70.637308499541277</v>
      </c>
      <c r="Z7" s="1">
        <f>100*SUM(D7,G7,J7)/SUM(D7:L7)</f>
        <v>79.70846065247521</v>
      </c>
      <c r="AA7" s="1">
        <f>100*M7/SUM(M7:O7)</f>
        <v>79.655852796769608</v>
      </c>
      <c r="AB7" s="1">
        <f>100*P7/SUM(P7:R7)</f>
        <v>86.776606766460645</v>
      </c>
      <c r="AC7" s="1">
        <f>100*S7/SUM(S7:U7)</f>
        <v>73.176863517038612</v>
      </c>
      <c r="AD7" s="1">
        <f>100*SUM(S7,P7,M7)/SUM(M7:U7)</f>
        <v>81.804563833505242</v>
      </c>
      <c r="AE7" s="1">
        <f>AA7-W7</f>
        <v>3.1749148704479069</v>
      </c>
      <c r="AF7" s="1">
        <f>AB7-X7</f>
        <v>1.308926650910081</v>
      </c>
      <c r="AG7" s="1">
        <f>AC7-Y7</f>
        <v>2.5395550174973351</v>
      </c>
      <c r="AH7" s="1">
        <f>AD7-Z7</f>
        <v>2.0961031810300312</v>
      </c>
      <c r="AI7" s="1"/>
    </row>
    <row r="8" spans="1:36" x14ac:dyDescent="0.3">
      <c r="A8" s="20">
        <v>28</v>
      </c>
      <c r="B8" s="21" t="s">
        <v>78</v>
      </c>
      <c r="C8" t="s">
        <v>79</v>
      </c>
      <c r="D8" s="1">
        <v>1027.5319999999999</v>
      </c>
      <c r="E8" s="1">
        <v>550.38999999999976</v>
      </c>
      <c r="F8" s="1">
        <v>273.245</v>
      </c>
      <c r="G8" s="1">
        <v>2912.5950000000003</v>
      </c>
      <c r="H8" s="1">
        <v>250.32599999999999</v>
      </c>
      <c r="I8" s="1">
        <v>205.80100000000002</v>
      </c>
      <c r="J8" s="1">
        <v>930.27600000000007</v>
      </c>
      <c r="K8" s="1">
        <v>210.77199999999993</v>
      </c>
      <c r="L8" s="1">
        <v>70.966000000000008</v>
      </c>
      <c r="M8" s="1">
        <v>1091.675</v>
      </c>
      <c r="N8" s="1">
        <v>507.32900000000001</v>
      </c>
      <c r="O8" s="1">
        <v>240.97</v>
      </c>
      <c r="P8" s="1">
        <v>2986.049</v>
      </c>
      <c r="Q8" s="1">
        <v>239.77</v>
      </c>
      <c r="R8" s="1">
        <v>173.416</v>
      </c>
      <c r="S8" s="1">
        <v>948.61899999999991</v>
      </c>
      <c r="T8" s="1">
        <v>228.91900000000001</v>
      </c>
      <c r="U8" s="1">
        <v>57.518999999999998</v>
      </c>
      <c r="V8" s="1"/>
      <c r="W8" s="1">
        <f>100*D8/SUM(D8:F8)</f>
        <v>55.507255693300507</v>
      </c>
      <c r="X8" s="1">
        <f>100*G8/SUM(G8:I8)</f>
        <v>86.459939407288573</v>
      </c>
      <c r="Y8" s="1">
        <f>100*J8/SUM(J8:L8)</f>
        <v>76.754558940738306</v>
      </c>
      <c r="Z8" s="1">
        <f>100*SUM(D8,G8,J8)/SUM(D8:L8)</f>
        <v>75.722581637191979</v>
      </c>
      <c r="AA8" s="1">
        <f>100*M8/SUM(M8:O8)</f>
        <v>59.331001416324362</v>
      </c>
      <c r="AB8" s="1">
        <f>100*P8/SUM(P8:R8)</f>
        <v>87.844735653757397</v>
      </c>
      <c r="AC8" s="1">
        <f>100*S8/SUM(S8:U8)</f>
        <v>76.807710089493838</v>
      </c>
      <c r="AD8" s="1">
        <f>100*SUM(S8,P8,M8)/SUM(M8:U8)</f>
        <v>77.635719632155983</v>
      </c>
      <c r="AE8" s="1">
        <f>AA8-W8</f>
        <v>3.8237457230238547</v>
      </c>
      <c r="AF8" s="1">
        <f>AB8-X8</f>
        <v>1.3847962464688237</v>
      </c>
      <c r="AG8" s="1">
        <f>AC8-Y8</f>
        <v>5.3151148755532063E-2</v>
      </c>
      <c r="AH8" s="1">
        <f>AD8-Z8</f>
        <v>1.9131379949640035</v>
      </c>
    </row>
    <row r="9" spans="1:36" x14ac:dyDescent="0.3">
      <c r="A9" s="20">
        <v>19</v>
      </c>
      <c r="B9" s="21" t="s">
        <v>60</v>
      </c>
      <c r="C9" t="s">
        <v>61</v>
      </c>
      <c r="D9" s="1">
        <v>61.780999999999985</v>
      </c>
      <c r="E9" s="1">
        <v>28.591999999999995</v>
      </c>
      <c r="F9" s="1">
        <v>4.5339999999999998</v>
      </c>
      <c r="G9" s="1">
        <v>165.89700000000002</v>
      </c>
      <c r="H9" s="1">
        <v>23.515999999999998</v>
      </c>
      <c r="I9" s="1">
        <v>4.3769999999999998</v>
      </c>
      <c r="J9" s="1">
        <v>32.408000000000008</v>
      </c>
      <c r="K9" s="1">
        <v>26.166000000000004</v>
      </c>
      <c r="L9" s="1">
        <v>0.49</v>
      </c>
      <c r="M9" s="1">
        <v>64.580999999999989</v>
      </c>
      <c r="N9" s="1">
        <v>23.234999999999999</v>
      </c>
      <c r="O9" s="1">
        <v>4.8209999999999997</v>
      </c>
      <c r="P9" s="1">
        <v>178.005</v>
      </c>
      <c r="Q9" s="1">
        <v>20.082000000000004</v>
      </c>
      <c r="R9" s="1">
        <v>3.238</v>
      </c>
      <c r="S9" s="1">
        <v>31.572999999999997</v>
      </c>
      <c r="T9" s="1">
        <v>27.745000000000001</v>
      </c>
      <c r="U9" s="1">
        <v>0.34100000000000003</v>
      </c>
      <c r="V9" s="1"/>
      <c r="W9" s="1">
        <f>100*D9/SUM(D9:F9)</f>
        <v>65.096357486802873</v>
      </c>
      <c r="X9" s="1">
        <f>100*G9/SUM(G9:I9)</f>
        <v>85.606584447081886</v>
      </c>
      <c r="Y9" s="1">
        <f>100*J9/SUM(J9:L9)</f>
        <v>54.869294324800215</v>
      </c>
      <c r="Z9" s="1">
        <f>100*SUM(D9,G9,J9)/SUM(D9:L9)</f>
        <v>74.788719839199914</v>
      </c>
      <c r="AA9" s="1">
        <f>100*M9/SUM(M9:O9)</f>
        <v>69.714045143948951</v>
      </c>
      <c r="AB9" s="1">
        <f>100*P9/SUM(P9:R9)</f>
        <v>88.41673910343971</v>
      </c>
      <c r="AC9" s="1">
        <f>100*S9/SUM(S9:U9)</f>
        <v>52.922442548483879</v>
      </c>
      <c r="AD9" s="1">
        <f>100*SUM(S9,P9,M9)/SUM(M9:U9)</f>
        <v>77.529049462560195</v>
      </c>
      <c r="AE9" s="1">
        <f>AA9-W9</f>
        <v>4.6176876571460781</v>
      </c>
      <c r="AF9" s="1">
        <f>AB9-X9</f>
        <v>2.8101546563578239</v>
      </c>
      <c r="AG9" s="1">
        <f>AC9-Y9</f>
        <v>-1.9468517763163362</v>
      </c>
      <c r="AH9" s="1">
        <f>AD9-Z9</f>
        <v>2.7403296233602816</v>
      </c>
    </row>
    <row r="10" spans="1:36" x14ac:dyDescent="0.3">
      <c r="A10" s="20">
        <v>6</v>
      </c>
      <c r="B10" s="21" t="s">
        <v>34</v>
      </c>
      <c r="C10" t="s">
        <v>35</v>
      </c>
      <c r="D10" s="1">
        <v>7675.4089999999987</v>
      </c>
      <c r="E10" s="1">
        <v>4787.38</v>
      </c>
      <c r="F10" s="1">
        <v>506.46</v>
      </c>
      <c r="G10" s="1">
        <v>23015.410999999996</v>
      </c>
      <c r="H10" s="1">
        <v>3367.7889999999989</v>
      </c>
      <c r="I10" s="1">
        <v>774.67100000000005</v>
      </c>
      <c r="J10" s="1">
        <v>9151.9430000000011</v>
      </c>
      <c r="K10" s="1">
        <v>3394.4239999999991</v>
      </c>
      <c r="L10" s="1">
        <v>292.27999999999997</v>
      </c>
      <c r="M10" s="1">
        <v>8100.0339999999997</v>
      </c>
      <c r="N10" s="1">
        <v>4644.3180000000002</v>
      </c>
      <c r="O10" s="1">
        <v>398.25699999999995</v>
      </c>
      <c r="P10" s="1">
        <v>23387.916000000005</v>
      </c>
      <c r="Q10" s="1">
        <v>2950.8099999999986</v>
      </c>
      <c r="R10" s="1">
        <v>628.76100000000008</v>
      </c>
      <c r="S10" s="1">
        <v>9664.1619999999984</v>
      </c>
      <c r="T10" s="1">
        <v>3200.4750000000004</v>
      </c>
      <c r="U10" s="1">
        <v>257.35699999999997</v>
      </c>
      <c r="V10" s="1"/>
      <c r="W10" s="1">
        <f>100*D10/SUM(D10:F10)</f>
        <v>59.181599489685176</v>
      </c>
      <c r="X10" s="1">
        <f>100*G10/SUM(G10:I10)</f>
        <v>84.746742482133442</v>
      </c>
      <c r="Y10" s="1">
        <f>100*J10/SUM(J10:L10)</f>
        <v>71.284326144335935</v>
      </c>
      <c r="Z10" s="1">
        <f>100*SUM(D10,G10,J10)/SUM(D10:L10)</f>
        <v>75.22361188501246</v>
      </c>
      <c r="AA10" s="1">
        <f>100*M10/SUM(M10:O10)</f>
        <v>61.631857114519654</v>
      </c>
      <c r="AB10" s="1">
        <f>100*P10/SUM(P10:R10)</f>
        <v>86.726345691758397</v>
      </c>
      <c r="AC10" s="1">
        <f>100*S10/SUM(S10:U10)</f>
        <v>73.648578104821567</v>
      </c>
      <c r="AD10" s="1">
        <f>100*SUM(S10,P10,M10)/SUM(M10:U10)</f>
        <v>77.306962773770493</v>
      </c>
      <c r="AE10" s="1">
        <f>AA10-W10</f>
        <v>2.4502576248344781</v>
      </c>
      <c r="AF10" s="1">
        <f>AB10-X10</f>
        <v>1.9796032096249547</v>
      </c>
      <c r="AG10" s="1">
        <f>AC10-Y10</f>
        <v>2.3642519604856318</v>
      </c>
      <c r="AH10" s="1">
        <f>AD10-Z10</f>
        <v>2.0833508887580336</v>
      </c>
    </row>
    <row r="11" spans="1:36" x14ac:dyDescent="0.3">
      <c r="A11" s="20">
        <v>5</v>
      </c>
      <c r="B11" s="21" t="s">
        <v>32</v>
      </c>
      <c r="C11" t="s">
        <v>33</v>
      </c>
      <c r="D11" s="1">
        <v>681.29699999999991</v>
      </c>
      <c r="E11" s="1">
        <v>360.745</v>
      </c>
      <c r="F11" s="1">
        <v>58.135999999999996</v>
      </c>
      <c r="G11" s="1">
        <v>1574.7309999999995</v>
      </c>
      <c r="H11" s="1">
        <v>214.36799999999997</v>
      </c>
      <c r="I11" s="1">
        <v>57.776999999999987</v>
      </c>
      <c r="J11" s="1">
        <v>538.95600000000002</v>
      </c>
      <c r="K11" s="1">
        <v>186.71299999999997</v>
      </c>
      <c r="L11" s="1">
        <v>24.246000000000002</v>
      </c>
      <c r="M11" s="1">
        <v>716.47800000000007</v>
      </c>
      <c r="N11" s="1">
        <v>341.10199999999992</v>
      </c>
      <c r="O11" s="1">
        <v>50.676000000000002</v>
      </c>
      <c r="P11" s="1">
        <v>1590.8579999999999</v>
      </c>
      <c r="Q11" s="1">
        <v>204.28</v>
      </c>
      <c r="R11" s="1">
        <v>50.235000000000007</v>
      </c>
      <c r="S11" s="1">
        <v>559.5680000000001</v>
      </c>
      <c r="T11" s="1">
        <v>190.98500000000001</v>
      </c>
      <c r="U11" s="1">
        <v>18.463999999999999</v>
      </c>
      <c r="V11" s="1"/>
      <c r="W11" s="1">
        <f>100*D11/SUM(D11:F11)</f>
        <v>61.926070145012901</v>
      </c>
      <c r="X11" s="1">
        <f>100*G11/SUM(G11:I11)</f>
        <v>85.264576506489874</v>
      </c>
      <c r="Y11" s="1">
        <f>100*J11/SUM(J11:L11)</f>
        <v>71.868945147116676</v>
      </c>
      <c r="Z11" s="1">
        <f>100*SUM(D11,G11,J11)/SUM(D11:L11)</f>
        <v>75.602040482351882</v>
      </c>
      <c r="AA11" s="1">
        <f>100*M11/SUM(M11:O11)</f>
        <v>64.649142436404603</v>
      </c>
      <c r="AB11" s="1">
        <f>100*P11/SUM(P11:R11)</f>
        <v>86.207937365508215</v>
      </c>
      <c r="AC11" s="1">
        <f>100*S11/SUM(S11:U11)</f>
        <v>72.764061132588751</v>
      </c>
      <c r="AD11" s="1">
        <f>100*SUM(S11,P11,M11)/SUM(M11:U11)</f>
        <v>77.012533558119685</v>
      </c>
      <c r="AE11" s="1">
        <f>AA11-W11</f>
        <v>2.723072291391702</v>
      </c>
      <c r="AF11" s="1">
        <f>AB11-X11</f>
        <v>0.9433608590183411</v>
      </c>
      <c r="AG11" s="1">
        <f>AC11-Y11</f>
        <v>0.89511598547207427</v>
      </c>
      <c r="AH11" s="1">
        <f>AD11-Z11</f>
        <v>1.4104930757678034</v>
      </c>
    </row>
    <row r="12" spans="1:36" x14ac:dyDescent="0.3">
      <c r="A12" s="20">
        <v>7</v>
      </c>
      <c r="B12" s="21" t="s">
        <v>36</v>
      </c>
      <c r="C12" t="s">
        <v>37</v>
      </c>
      <c r="D12" s="1">
        <v>102.176</v>
      </c>
      <c r="E12" s="1">
        <v>82.631</v>
      </c>
      <c r="F12" s="1">
        <v>13.351999999999999</v>
      </c>
      <c r="G12" s="1">
        <v>386.01599999999996</v>
      </c>
      <c r="H12" s="1">
        <v>52.875</v>
      </c>
      <c r="I12" s="1">
        <v>25.552</v>
      </c>
      <c r="J12" s="1">
        <v>117.21599999999999</v>
      </c>
      <c r="K12" s="1">
        <v>45.039999999999992</v>
      </c>
      <c r="L12" s="1">
        <v>7.6689999999999987</v>
      </c>
      <c r="M12" s="1">
        <v>106.79599999999999</v>
      </c>
      <c r="N12" s="1">
        <v>73.840000000000018</v>
      </c>
      <c r="O12" s="1">
        <v>16.178000000000001</v>
      </c>
      <c r="P12" s="1">
        <v>406.09699999999998</v>
      </c>
      <c r="Q12" s="1">
        <v>42.404999999999994</v>
      </c>
      <c r="R12" s="1">
        <v>18.849999999999998</v>
      </c>
      <c r="S12" s="1">
        <v>120.155</v>
      </c>
      <c r="T12" s="1">
        <v>42.265999999999998</v>
      </c>
      <c r="U12" s="1">
        <v>6.3459999999999992</v>
      </c>
      <c r="V12" s="1"/>
      <c r="W12" s="1">
        <f>100*D12/SUM(D12:F12)</f>
        <v>51.562634046397079</v>
      </c>
      <c r="X12" s="1">
        <f>100*G12/SUM(G12:I12)</f>
        <v>83.113751310709816</v>
      </c>
      <c r="Y12" s="1">
        <f>100*J12/SUM(J12:L12)</f>
        <v>68.981021038693541</v>
      </c>
      <c r="Z12" s="1">
        <f>100*SUM(D12,G12,J12)/SUM(D12:L12)</f>
        <v>72.719323217144904</v>
      </c>
      <c r="AA12" s="1">
        <f>100*M12/SUM(M12:O12)</f>
        <v>54.262400032518002</v>
      </c>
      <c r="AB12" s="1">
        <f>100*P12/SUM(P12:R12)</f>
        <v>86.893176877385784</v>
      </c>
      <c r="AC12" s="1">
        <f>100*S12/SUM(S12:U12)</f>
        <v>71.19579064627564</v>
      </c>
      <c r="AD12" s="1">
        <f>100*SUM(S12,P12,M12)/SUM(M12:U12)</f>
        <v>76.002271491224391</v>
      </c>
      <c r="AE12" s="1">
        <f>AA12-W12</f>
        <v>2.6997659861209229</v>
      </c>
      <c r="AF12" s="1">
        <f>AB12-X12</f>
        <v>3.7794255666759682</v>
      </c>
      <c r="AG12" s="1">
        <f>AC12-Y12</f>
        <v>2.2147696075820988</v>
      </c>
      <c r="AH12" s="1">
        <f>AD12-Z12</f>
        <v>3.2829482740794873</v>
      </c>
    </row>
    <row r="13" spans="1:36" x14ac:dyDescent="0.3">
      <c r="A13" s="20">
        <v>27</v>
      </c>
      <c r="B13" s="21" t="s">
        <v>76</v>
      </c>
      <c r="C13" t="s">
        <v>77</v>
      </c>
      <c r="D13" s="1">
        <v>557.4430000000001</v>
      </c>
      <c r="E13" s="1">
        <v>269.58699999999988</v>
      </c>
      <c r="F13" s="1">
        <v>116.19899999999998</v>
      </c>
      <c r="G13" s="1">
        <v>1448.6999999999998</v>
      </c>
      <c r="H13" s="1">
        <v>190.21099999999996</v>
      </c>
      <c r="I13" s="1">
        <v>95.436000000000007</v>
      </c>
      <c r="J13" s="1">
        <v>493.71799999999996</v>
      </c>
      <c r="K13" s="1">
        <v>188.28999999999996</v>
      </c>
      <c r="L13" s="1">
        <v>41.995000000000005</v>
      </c>
      <c r="M13" s="1">
        <v>571.63400000000001</v>
      </c>
      <c r="N13" s="1">
        <v>274.03699999999992</v>
      </c>
      <c r="O13" s="1">
        <v>88.679000000000002</v>
      </c>
      <c r="P13" s="1">
        <v>1482.1259999999997</v>
      </c>
      <c r="Q13" s="1">
        <v>185.17000000000002</v>
      </c>
      <c r="R13" s="1">
        <v>75.962000000000018</v>
      </c>
      <c r="S13" s="1">
        <v>507.39600000000002</v>
      </c>
      <c r="T13" s="1">
        <v>175.24600000000001</v>
      </c>
      <c r="U13" s="1">
        <v>37.795000000000002</v>
      </c>
      <c r="V13" s="1"/>
      <c r="W13" s="1">
        <f>100*D13/SUM(D13:F13)</f>
        <v>59.099433965664772</v>
      </c>
      <c r="X13" s="1">
        <f>100*G13/SUM(G13:I13)</f>
        <v>83.529997168963305</v>
      </c>
      <c r="Y13" s="1">
        <f>100*J13/SUM(J13:L13)</f>
        <v>68.192811355754046</v>
      </c>
      <c r="Z13" s="1">
        <f>100*SUM(D13,G13,J13)/SUM(D13:L13)</f>
        <v>73.491193354615618</v>
      </c>
      <c r="AA13" s="1">
        <f>100*M13/SUM(M13:O13)</f>
        <v>61.17985765505432</v>
      </c>
      <c r="AB13" s="1">
        <f>100*P13/SUM(P13:R13)</f>
        <v>85.020461687254553</v>
      </c>
      <c r="AC13" s="1">
        <f>100*S13/SUM(S13:U13)</f>
        <v>70.428920224807996</v>
      </c>
      <c r="AD13" s="1">
        <f>100*SUM(S13,P13,M13)/SUM(M13:U13)</f>
        <v>75.371456234393605</v>
      </c>
      <c r="AE13" s="1">
        <f>AA13-W13</f>
        <v>2.0804236893895478</v>
      </c>
      <c r="AF13" s="1">
        <f>AB13-X13</f>
        <v>1.4904645182912475</v>
      </c>
      <c r="AG13" s="1">
        <f>AC13-Y13</f>
        <v>2.2361088690539503</v>
      </c>
      <c r="AH13" s="1">
        <f>AD13-Z13</f>
        <v>1.8802628797779875</v>
      </c>
    </row>
    <row r="14" spans="1:36" x14ac:dyDescent="0.3">
      <c r="A14" s="20">
        <v>4</v>
      </c>
      <c r="B14" s="21" t="s">
        <v>30</v>
      </c>
      <c r="C14" t="s">
        <v>31</v>
      </c>
      <c r="D14" s="1">
        <v>698.42599999999993</v>
      </c>
      <c r="E14" s="1">
        <v>849.54</v>
      </c>
      <c r="F14" s="1">
        <v>36.864000000000004</v>
      </c>
      <c r="G14" s="1">
        <v>3443.181</v>
      </c>
      <c r="H14" s="1">
        <v>404.62700000000012</v>
      </c>
      <c r="I14" s="1">
        <v>96.290999999999997</v>
      </c>
      <c r="J14" s="1">
        <v>882.23700000000008</v>
      </c>
      <c r="K14" s="1">
        <v>382.03599999999994</v>
      </c>
      <c r="L14" s="1">
        <v>25.398</v>
      </c>
      <c r="M14" s="1">
        <v>684.11400000000003</v>
      </c>
      <c r="N14" s="1">
        <v>836.12100000000009</v>
      </c>
      <c r="O14" s="1">
        <v>32.080999999999996</v>
      </c>
      <c r="P14" s="1">
        <v>3399.3949999999995</v>
      </c>
      <c r="Q14" s="1">
        <v>359.13699999999994</v>
      </c>
      <c r="R14" s="1">
        <v>71.493999999999986</v>
      </c>
      <c r="S14" s="1">
        <v>922.0630000000001</v>
      </c>
      <c r="T14" s="1">
        <v>327.23599999999999</v>
      </c>
      <c r="U14" s="1">
        <v>20.437000000000001</v>
      </c>
      <c r="V14" s="1"/>
      <c r="W14" s="1">
        <f>100*D14/SUM(D14:F14)</f>
        <v>44.069458553914295</v>
      </c>
      <c r="X14" s="1">
        <f>100*G14/SUM(G14:I14)</f>
        <v>87.29955815003629</v>
      </c>
      <c r="Y14" s="1">
        <f>100*J14/SUM(J14:L14)</f>
        <v>68.407911785253759</v>
      </c>
      <c r="Z14" s="1">
        <f>100*SUM(D14,G14,J14)/SUM(D14:L14)</f>
        <v>73.678526383715123</v>
      </c>
      <c r="AA14" s="1">
        <f>100*M14/SUM(M14:O14)</f>
        <v>44.070537184439253</v>
      </c>
      <c r="AB14" s="1">
        <f>100*P14/SUM(P14:R14)</f>
        <v>88.756447084171228</v>
      </c>
      <c r="AC14" s="1">
        <f>100*S14/SUM(S14:U14)</f>
        <v>72.61848132210163</v>
      </c>
      <c r="AD14" s="1">
        <f>100*SUM(S14,P14,M14)/SUM(M14:U14)</f>
        <v>75.248245736144426</v>
      </c>
      <c r="AE14" s="1">
        <f>AA14-W14</f>
        <v>1.0786305249581574E-3</v>
      </c>
      <c r="AF14" s="1">
        <f>AB14-X14</f>
        <v>1.4568889341349376</v>
      </c>
      <c r="AG14" s="1">
        <f>AC14-Y14</f>
        <v>4.2105695368478706</v>
      </c>
      <c r="AH14" s="1">
        <f>AD14-Z14</f>
        <v>1.5697193524293027</v>
      </c>
    </row>
    <row r="15" spans="1:36" x14ac:dyDescent="0.3">
      <c r="A15" s="20">
        <v>16</v>
      </c>
      <c r="B15" s="21" t="s">
        <v>54</v>
      </c>
      <c r="C15" t="s">
        <v>55</v>
      </c>
      <c r="D15" s="1">
        <v>185.77900000000002</v>
      </c>
      <c r="E15" s="1">
        <v>205.11199999999999</v>
      </c>
      <c r="F15" s="1">
        <v>27.194000000000003</v>
      </c>
      <c r="G15" s="1">
        <v>827.47299999999996</v>
      </c>
      <c r="H15" s="1">
        <v>94.015999999999991</v>
      </c>
      <c r="I15" s="1">
        <v>54.78</v>
      </c>
      <c r="J15" s="1">
        <v>288.10899999999998</v>
      </c>
      <c r="K15" s="1">
        <v>100.66000000000004</v>
      </c>
      <c r="L15" s="1">
        <v>26.495000000000005</v>
      </c>
      <c r="M15" s="1">
        <v>204.43700000000001</v>
      </c>
      <c r="N15" s="1">
        <v>190.78499999999994</v>
      </c>
      <c r="O15" s="1">
        <v>15.358999999999998</v>
      </c>
      <c r="P15" s="1">
        <v>858.28100000000006</v>
      </c>
      <c r="Q15" s="1">
        <v>96.426000000000016</v>
      </c>
      <c r="R15" s="1">
        <v>41.567999999999998</v>
      </c>
      <c r="S15" s="1">
        <v>304.84099999999995</v>
      </c>
      <c r="T15" s="1">
        <v>104.52399999999999</v>
      </c>
      <c r="U15" s="1">
        <v>21.937000000000001</v>
      </c>
      <c r="V15" s="1"/>
      <c r="W15" s="1">
        <f>100*D15/SUM(D15:F15)</f>
        <v>44.435700874224139</v>
      </c>
      <c r="X15" s="1">
        <f>100*G15/SUM(G15:I15)</f>
        <v>84.758708921414069</v>
      </c>
      <c r="Y15" s="1">
        <f>100*J15/SUM(J15:L15)</f>
        <v>69.379719889034433</v>
      </c>
      <c r="Z15" s="1">
        <f>100*SUM(D15,G15,J15)/SUM(D15:L15)</f>
        <v>71.913575130220849</v>
      </c>
      <c r="AA15" s="1">
        <f>100*M15/SUM(M15:O15)</f>
        <v>49.792123844016167</v>
      </c>
      <c r="AB15" s="1">
        <f>100*P15/SUM(P15:R15)</f>
        <v>86.149005043788108</v>
      </c>
      <c r="AC15" s="1">
        <f>100*S15/SUM(S15:U15)</f>
        <v>70.67924563299033</v>
      </c>
      <c r="AD15" s="1">
        <f>100*SUM(S15,P15,M15)/SUM(M15:U15)</f>
        <v>74.398337901312104</v>
      </c>
      <c r="AE15" s="1">
        <f>AA15-W15</f>
        <v>5.3564229697920283</v>
      </c>
      <c r="AF15" s="1">
        <f>AB15-X15</f>
        <v>1.3902961223740391</v>
      </c>
      <c r="AG15" s="1">
        <f>AC15-Y15</f>
        <v>1.2995257439558969</v>
      </c>
      <c r="AH15" s="1">
        <f>AD15-Z15</f>
        <v>2.4847627710912548</v>
      </c>
    </row>
    <row r="16" spans="1:36" x14ac:dyDescent="0.3">
      <c r="A16" s="20">
        <v>18</v>
      </c>
      <c r="B16" s="21" t="s">
        <v>58</v>
      </c>
      <c r="C16" t="s">
        <v>59</v>
      </c>
      <c r="D16" s="1">
        <v>746.68899999999985</v>
      </c>
      <c r="E16" s="1">
        <v>763.94699999999978</v>
      </c>
      <c r="F16" s="1">
        <v>69.070999999999998</v>
      </c>
      <c r="G16" s="1">
        <v>3062.1440000000002</v>
      </c>
      <c r="H16" s="1">
        <v>314.97000000000003</v>
      </c>
      <c r="I16" s="1">
        <v>104.512</v>
      </c>
      <c r="J16" s="1">
        <v>715.51900000000012</v>
      </c>
      <c r="K16" s="1">
        <v>413.44400000000007</v>
      </c>
      <c r="L16" s="1">
        <v>21.551000000000002</v>
      </c>
      <c r="M16" s="1">
        <v>745.55599999999993</v>
      </c>
      <c r="N16" s="1">
        <v>770.61599999999999</v>
      </c>
      <c r="O16" s="1">
        <v>44.876999999999995</v>
      </c>
      <c r="P16" s="1">
        <v>3101.4279999999994</v>
      </c>
      <c r="Q16" s="1">
        <v>292.05300000000011</v>
      </c>
      <c r="R16" s="1">
        <v>86.518000000000001</v>
      </c>
      <c r="S16" s="1">
        <v>739.42599999999993</v>
      </c>
      <c r="T16" s="1">
        <v>369.76400000000001</v>
      </c>
      <c r="U16" s="1">
        <v>22.541</v>
      </c>
      <c r="V16" s="1"/>
      <c r="W16" s="1">
        <f>100*D16/SUM(D16:F16)</f>
        <v>47.267562908817908</v>
      </c>
      <c r="X16" s="1">
        <f>100*G16/SUM(G16:I16)</f>
        <v>87.951549075058594</v>
      </c>
      <c r="Y16" s="1">
        <f>100*J16/SUM(J16:L16)</f>
        <v>62.191246694955474</v>
      </c>
      <c r="Z16" s="1">
        <f>100*SUM(D16,G16,J16)/SUM(D16:L16)</f>
        <v>72.834247205380294</v>
      </c>
      <c r="AA16" s="1">
        <f>100*M16/SUM(M16:O16)</f>
        <v>47.75993578676902</v>
      </c>
      <c r="AB16" s="1">
        <f>100*P16/SUM(P16:R16)</f>
        <v>89.121519862505693</v>
      </c>
      <c r="AC16" s="1">
        <f>100*S16/SUM(S16:U16)</f>
        <v>65.33584394171406</v>
      </c>
      <c r="AD16" s="1">
        <f>100*SUM(S16,P16,M16)/SUM(M16:U16)</f>
        <v>74.300570294190024</v>
      </c>
      <c r="AE16" s="1">
        <f>AA16-W16</f>
        <v>0.49237287795111229</v>
      </c>
      <c r="AF16" s="1">
        <f>AB16-X16</f>
        <v>1.1699707874470988</v>
      </c>
      <c r="AG16" s="1">
        <f>AC16-Y16</f>
        <v>3.1445972467585861</v>
      </c>
      <c r="AH16" s="1">
        <f>AD16-Z16</f>
        <v>1.4663230888097303</v>
      </c>
    </row>
    <row r="17" spans="1:34" x14ac:dyDescent="0.3">
      <c r="A17" s="20">
        <v>21</v>
      </c>
      <c r="B17" s="21" t="s">
        <v>64</v>
      </c>
      <c r="C17" t="s">
        <v>65</v>
      </c>
      <c r="D17" s="1">
        <v>906.13599999999985</v>
      </c>
      <c r="E17" s="1">
        <v>482.25099999999998</v>
      </c>
      <c r="F17" s="1">
        <v>90.738</v>
      </c>
      <c r="G17" s="1">
        <v>2567.5260000000003</v>
      </c>
      <c r="H17" s="1">
        <v>350.23900000000003</v>
      </c>
      <c r="I17" s="1">
        <v>161.17599999999999</v>
      </c>
      <c r="J17" s="1">
        <v>705.65199999999993</v>
      </c>
      <c r="K17" s="1">
        <v>533.58499999999992</v>
      </c>
      <c r="L17" s="1">
        <v>43.637999999999998</v>
      </c>
      <c r="M17" s="1">
        <v>935.07999999999993</v>
      </c>
      <c r="N17" s="1">
        <v>476.06099999999992</v>
      </c>
      <c r="O17" s="1">
        <v>69.176000000000002</v>
      </c>
      <c r="P17" s="1">
        <v>2683.4209999999998</v>
      </c>
      <c r="Q17" s="1">
        <v>302.92100000000011</v>
      </c>
      <c r="R17" s="1">
        <v>102.82000000000001</v>
      </c>
      <c r="S17" s="1">
        <v>737.37900000000002</v>
      </c>
      <c r="T17" s="1">
        <v>548.51099999999997</v>
      </c>
      <c r="U17" s="1">
        <v>25.321999999999996</v>
      </c>
      <c r="V17" s="1"/>
      <c r="W17" s="1">
        <f>100*D17/SUM(D17:F17)</f>
        <v>61.261624271106228</v>
      </c>
      <c r="X17" s="1">
        <f>100*G17/SUM(G17:I17)</f>
        <v>83.389905815018864</v>
      </c>
      <c r="Y17" s="1">
        <f>100*J17/SUM(J17:L17)</f>
        <v>55.005514956640368</v>
      </c>
      <c r="Z17" s="1">
        <f>100*SUM(D17,G17,J17)/SUM(D17:L17)</f>
        <v>71.552066696102571</v>
      </c>
      <c r="AA17" s="1">
        <f>100*M17/SUM(M17:O17)</f>
        <v>63.167551274490542</v>
      </c>
      <c r="AB17" s="1">
        <f>100*P17/SUM(P17:R17)</f>
        <v>86.865661302320802</v>
      </c>
      <c r="AC17" s="1">
        <f>100*S17/SUM(S17:U17)</f>
        <v>56.236443839745228</v>
      </c>
      <c r="AD17" s="1">
        <f>100*SUM(S17,P17,M17)/SUM(M17:U17)</f>
        <v>74.070887247774124</v>
      </c>
      <c r="AE17" s="1">
        <f>AA17-W17</f>
        <v>1.9059270033843134</v>
      </c>
      <c r="AF17" s="1">
        <f>AB17-X17</f>
        <v>3.4757554873019387</v>
      </c>
      <c r="AG17" s="1">
        <f>AC17-Y17</f>
        <v>1.230928883104859</v>
      </c>
      <c r="AH17" s="1">
        <f>AD17-Z17</f>
        <v>2.5188205516715527</v>
      </c>
    </row>
    <row r="18" spans="1:34" x14ac:dyDescent="0.3">
      <c r="A18" s="20">
        <v>8</v>
      </c>
      <c r="B18" s="21" t="s">
        <v>38</v>
      </c>
      <c r="C18" t="s">
        <v>39</v>
      </c>
      <c r="D18" s="1">
        <v>474.83500000000004</v>
      </c>
      <c r="E18" s="1">
        <v>367.44800000000015</v>
      </c>
      <c r="F18" s="1">
        <v>84.903999999999968</v>
      </c>
      <c r="G18" s="1">
        <v>1428.1049999999998</v>
      </c>
      <c r="H18" s="1">
        <v>283.00700000000001</v>
      </c>
      <c r="I18" s="1">
        <v>72.242999999999995</v>
      </c>
      <c r="J18" s="1">
        <v>344.35199999999998</v>
      </c>
      <c r="K18" s="1">
        <v>195.01300000000003</v>
      </c>
      <c r="L18" s="1">
        <v>23.731000000000002</v>
      </c>
      <c r="M18" s="1">
        <v>568.08600000000001</v>
      </c>
      <c r="N18" s="1">
        <v>327.387</v>
      </c>
      <c r="O18" s="1">
        <v>55.481999999999999</v>
      </c>
      <c r="P18" s="1">
        <v>1498.9840000000004</v>
      </c>
      <c r="Q18" s="1">
        <v>255.08099999999996</v>
      </c>
      <c r="R18" s="1">
        <v>50.331000000000003</v>
      </c>
      <c r="S18" s="1">
        <v>381.60400000000004</v>
      </c>
      <c r="T18" s="1">
        <v>181.583</v>
      </c>
      <c r="U18" s="1">
        <v>11.827999999999999</v>
      </c>
      <c r="V18" s="1"/>
      <c r="W18" s="1">
        <f>100*D18/SUM(D18:F18)</f>
        <v>51.212430717859498</v>
      </c>
      <c r="X18" s="1">
        <f>100*G18/SUM(G18:I18)</f>
        <v>80.079681274900395</v>
      </c>
      <c r="Y18" s="1">
        <f>100*J18/SUM(J18:L18)</f>
        <v>61.153337974341845</v>
      </c>
      <c r="Z18" s="1">
        <f>100*SUM(D18,G18,J18)/SUM(D18:L18)</f>
        <v>68.648152300284877</v>
      </c>
      <c r="AA18" s="1">
        <f>100*M18/SUM(M18:O18)</f>
        <v>59.738473429342086</v>
      </c>
      <c r="AB18" s="1">
        <f>100*P18/SUM(P18:R18)</f>
        <v>83.074003710937077</v>
      </c>
      <c r="AC18" s="1">
        <f>100*S18/SUM(S18:U18)</f>
        <v>66.364181803952945</v>
      </c>
      <c r="AD18" s="1">
        <f>100*SUM(S18,P18,M18)/SUM(M18:U18)</f>
        <v>73.525672553707309</v>
      </c>
      <c r="AE18" s="1">
        <f>AA18-W18</f>
        <v>8.5260427114825887</v>
      </c>
      <c r="AF18" s="1">
        <f>AB18-X18</f>
        <v>2.9943224360366827</v>
      </c>
      <c r="AG18" s="1">
        <f>AC18-Y18</f>
        <v>5.2108438296111004</v>
      </c>
      <c r="AH18" s="1">
        <f>AD18-Z18</f>
        <v>4.877520253422432</v>
      </c>
    </row>
    <row r="19" spans="1:34" x14ac:dyDescent="0.3">
      <c r="A19" s="20">
        <v>25</v>
      </c>
      <c r="B19" s="21" t="s">
        <v>72</v>
      </c>
      <c r="C19" t="s">
        <v>73</v>
      </c>
      <c r="D19" s="1">
        <v>130.99100000000001</v>
      </c>
      <c r="E19" s="1">
        <v>151.404</v>
      </c>
      <c r="F19" s="1">
        <v>15.173999999999999</v>
      </c>
      <c r="G19" s="1">
        <v>665.94500000000005</v>
      </c>
      <c r="H19" s="1">
        <v>51.485999999999997</v>
      </c>
      <c r="I19" s="1">
        <v>24.087000000000003</v>
      </c>
      <c r="J19" s="1">
        <v>163.71699999999998</v>
      </c>
      <c r="K19" s="1">
        <v>129.11599999999999</v>
      </c>
      <c r="L19" s="1">
        <v>4.9139999999999997</v>
      </c>
      <c r="M19" s="1">
        <v>137.10199999999998</v>
      </c>
      <c r="N19" s="1">
        <v>144.84399999999999</v>
      </c>
      <c r="O19" s="1">
        <v>14.473999999999998</v>
      </c>
      <c r="P19" s="1">
        <v>662.24199999999985</v>
      </c>
      <c r="Q19" s="1">
        <v>45.268999999999998</v>
      </c>
      <c r="R19" s="1">
        <v>21.793000000000003</v>
      </c>
      <c r="S19" s="1">
        <v>166.60399999999998</v>
      </c>
      <c r="T19" s="1">
        <v>122.20499999999998</v>
      </c>
      <c r="U19" s="1">
        <v>6.4950000000000001</v>
      </c>
      <c r="V19" s="1"/>
      <c r="W19" s="1">
        <f>100*D19/SUM(D19:F19)</f>
        <v>44.020378466842999</v>
      </c>
      <c r="X19" s="1">
        <f>100*G19/SUM(G19:I19)</f>
        <v>89.808339109772106</v>
      </c>
      <c r="Y19" s="1">
        <f>100*J19/SUM(J19:L19)</f>
        <v>54.985272731547255</v>
      </c>
      <c r="Z19" s="1">
        <f>100*SUM(D19,G19,J19)/SUM(D19:L19)</f>
        <v>71.860305767208189</v>
      </c>
      <c r="AA19" s="1">
        <f>100*M19/SUM(M19:O19)</f>
        <v>46.252614533432286</v>
      </c>
      <c r="AB19" s="1">
        <f>100*P19/SUM(P19:R19)</f>
        <v>90.804657591347365</v>
      </c>
      <c r="AC19" s="1">
        <f>100*S19/SUM(S19:U19)</f>
        <v>56.417793189391269</v>
      </c>
      <c r="AD19" s="1">
        <f>100*SUM(S19,P19,M19)/SUM(M19:U19)</f>
        <v>73.12093309150147</v>
      </c>
      <c r="AE19" s="1">
        <f>AA19-W19</f>
        <v>2.2322360665892873</v>
      </c>
      <c r="AF19" s="1">
        <f>AB19-X19</f>
        <v>0.99631848157525837</v>
      </c>
      <c r="AG19" s="1">
        <f>AC19-Y19</f>
        <v>1.4325204578440136</v>
      </c>
      <c r="AH19" s="1">
        <f>AD19-Z19</f>
        <v>1.2606273242932815</v>
      </c>
    </row>
    <row r="20" spans="1:34" x14ac:dyDescent="0.3">
      <c r="A20" s="20">
        <v>14</v>
      </c>
      <c r="B20" s="21" t="s">
        <v>50</v>
      </c>
      <c r="C20" t="s">
        <v>51</v>
      </c>
      <c r="D20" s="1">
        <v>88.364000000000004</v>
      </c>
      <c r="E20" s="1">
        <v>62.82</v>
      </c>
      <c r="F20" s="1">
        <v>15.333000000000002</v>
      </c>
      <c r="G20" s="1">
        <v>259.33400000000006</v>
      </c>
      <c r="H20" s="1">
        <v>39.203000000000003</v>
      </c>
      <c r="I20" s="1">
        <v>19.340999999999998</v>
      </c>
      <c r="J20" s="1">
        <v>65.228999999999985</v>
      </c>
      <c r="K20" s="1">
        <v>35.408999999999999</v>
      </c>
      <c r="L20" s="1">
        <v>4.2710000000000008</v>
      </c>
      <c r="M20" s="1">
        <v>90.897999999999996</v>
      </c>
      <c r="N20" s="1">
        <v>63.519999999999996</v>
      </c>
      <c r="O20" s="1">
        <v>14.552999999999999</v>
      </c>
      <c r="P20" s="1">
        <v>272.41999999999996</v>
      </c>
      <c r="Q20" s="1">
        <v>33.965000000000003</v>
      </c>
      <c r="R20" s="1">
        <v>14.821999999999999</v>
      </c>
      <c r="S20" s="1">
        <v>70.561999999999998</v>
      </c>
      <c r="T20" s="1">
        <v>33.290999999999997</v>
      </c>
      <c r="U20" s="1">
        <v>3.1520000000000006</v>
      </c>
      <c r="V20" s="1"/>
      <c r="W20" s="1">
        <f>100*D20/SUM(D20:F20)</f>
        <v>53.06605331587766</v>
      </c>
      <c r="X20" s="1">
        <f>100*G20/SUM(G20:I20)</f>
        <v>81.582871416077865</v>
      </c>
      <c r="Y20" s="1">
        <f>100*J20/SUM(J20:L20)</f>
        <v>62.176743654023966</v>
      </c>
      <c r="Z20" s="1">
        <f>100*SUM(D20,G20,J20)/SUM(D20:L20)</f>
        <v>70.07028630384319</v>
      </c>
      <c r="AA20" s="1">
        <f>100*M20/SUM(M20:O20)</f>
        <v>53.79502991637618</v>
      </c>
      <c r="AB20" s="1">
        <f>100*P20/SUM(P20:R20)</f>
        <v>84.811352180992316</v>
      </c>
      <c r="AC20" s="1">
        <f>100*S20/SUM(S20:U20)</f>
        <v>65.942712957338443</v>
      </c>
      <c r="AD20" s="1">
        <f>100*SUM(S20,P20,M20)/SUM(M20:U20)</f>
        <v>72.654445957101927</v>
      </c>
      <c r="AE20" s="1">
        <f>AA20-W20</f>
        <v>0.72897660049851964</v>
      </c>
      <c r="AF20" s="1">
        <f>AB20-X20</f>
        <v>3.2284807649144511</v>
      </c>
      <c r="AG20" s="1">
        <f>AC20-Y20</f>
        <v>3.7659693033144777</v>
      </c>
      <c r="AH20" s="1">
        <f>AD20-Z20</f>
        <v>2.5841596532587374</v>
      </c>
    </row>
    <row r="21" spans="1:34" x14ac:dyDescent="0.3">
      <c r="A21" s="20">
        <v>23</v>
      </c>
      <c r="B21" s="21" t="s">
        <v>68</v>
      </c>
      <c r="C21" t="s">
        <v>69</v>
      </c>
      <c r="D21" s="1">
        <v>672.5150000000001</v>
      </c>
      <c r="E21" s="1">
        <v>847.68899999999985</v>
      </c>
      <c r="F21" s="1">
        <v>123.00599999999999</v>
      </c>
      <c r="G21" s="1">
        <v>3040.4440000000004</v>
      </c>
      <c r="H21" s="1">
        <v>307.709</v>
      </c>
      <c r="I21" s="1">
        <v>167.64699999999999</v>
      </c>
      <c r="J21" s="1">
        <v>914.20300000000009</v>
      </c>
      <c r="K21" s="1">
        <v>474.23700000000002</v>
      </c>
      <c r="L21" s="1">
        <v>45.603000000000002</v>
      </c>
      <c r="M21" s="1">
        <v>697.00400000000002</v>
      </c>
      <c r="N21" s="1">
        <v>837.94099999999992</v>
      </c>
      <c r="O21" s="1">
        <v>99.319000000000017</v>
      </c>
      <c r="P21" s="1">
        <v>3054.7830000000004</v>
      </c>
      <c r="Q21" s="1">
        <v>279.06099999999998</v>
      </c>
      <c r="R21" s="1">
        <v>146.32300000000001</v>
      </c>
      <c r="S21" s="1">
        <v>943.84500000000003</v>
      </c>
      <c r="T21" s="1">
        <v>448.72899999999993</v>
      </c>
      <c r="U21" s="1">
        <v>50.32200000000001</v>
      </c>
      <c r="V21" s="1"/>
      <c r="W21" s="1">
        <f>100*D21/SUM(D21:F21)</f>
        <v>40.926905264695328</v>
      </c>
      <c r="X21" s="1">
        <f>100*G21/SUM(G21:I21)</f>
        <v>86.4794356903123</v>
      </c>
      <c r="Y21" s="1">
        <f>100*J21/SUM(J21:L21)</f>
        <v>63.750040968088122</v>
      </c>
      <c r="Z21" s="1">
        <f>100*SUM(D21,G21,J21)/SUM(D21:L21)</f>
        <v>70.182387431133961</v>
      </c>
      <c r="AA21" s="1">
        <f>100*M21/SUM(M21:O21)</f>
        <v>42.649412824366209</v>
      </c>
      <c r="AB21" s="1">
        <f>100*P21/SUM(P21:R21)</f>
        <v>87.776908406981619</v>
      </c>
      <c r="AC21" s="1">
        <f>100*S21/SUM(S21:U21)</f>
        <v>65.413238376154609</v>
      </c>
      <c r="AD21" s="1">
        <f>100*SUM(S21,P21,M21)/SUM(M21:U21)</f>
        <v>71.608934555192988</v>
      </c>
      <c r="AE21" s="1">
        <f>AA21-W21</f>
        <v>1.7225075596708805</v>
      </c>
      <c r="AF21" s="1">
        <f>AB21-X21</f>
        <v>1.2974727166693185</v>
      </c>
      <c r="AG21" s="1">
        <f>AC21-Y21</f>
        <v>1.6631974080664875</v>
      </c>
      <c r="AH21" s="1">
        <f>AD21-Z21</f>
        <v>1.4265471240590273</v>
      </c>
    </row>
    <row r="22" spans="1:34" x14ac:dyDescent="0.3">
      <c r="A22" s="20">
        <v>15</v>
      </c>
      <c r="B22" s="21" t="s">
        <v>52</v>
      </c>
      <c r="C22" t="s">
        <v>53</v>
      </c>
      <c r="D22" s="1">
        <v>123.81699999999999</v>
      </c>
      <c r="E22" s="1">
        <v>130.36400000000003</v>
      </c>
      <c r="F22" s="1">
        <v>18.481999999999999</v>
      </c>
      <c r="G22" s="1">
        <v>516.21100000000001</v>
      </c>
      <c r="H22" s="1">
        <v>82.702999999999989</v>
      </c>
      <c r="I22" s="1">
        <v>43.500000000000014</v>
      </c>
      <c r="J22" s="1">
        <v>179.124</v>
      </c>
      <c r="K22" s="1">
        <v>72.707999999999998</v>
      </c>
      <c r="L22" s="1">
        <v>11.084999999999999</v>
      </c>
      <c r="M22" s="1">
        <v>127.14299999999999</v>
      </c>
      <c r="N22" s="1">
        <v>126.82</v>
      </c>
      <c r="O22" s="1">
        <v>16.716000000000001</v>
      </c>
      <c r="P22" s="1">
        <v>533.78600000000006</v>
      </c>
      <c r="Q22" s="1">
        <v>76.115999999999985</v>
      </c>
      <c r="R22" s="1">
        <v>34.805999999999997</v>
      </c>
      <c r="S22" s="1">
        <v>179.98599999999999</v>
      </c>
      <c r="T22" s="1">
        <v>70.421999999999997</v>
      </c>
      <c r="U22" s="1">
        <v>10.595000000000001</v>
      </c>
      <c r="V22" s="1"/>
      <c r="W22" s="1">
        <f>100*D22/SUM(D22:F22)</f>
        <v>45.410268353241911</v>
      </c>
      <c r="X22" s="1">
        <f>100*G22/SUM(G22:I22)</f>
        <v>80.354880186297308</v>
      </c>
      <c r="Y22" s="1">
        <f>100*J22/SUM(J22:L22)</f>
        <v>68.129485731238375</v>
      </c>
      <c r="Z22" s="1">
        <f>100*SUM(D22,G22,J22)/SUM(D22:L22)</f>
        <v>69.537875405137882</v>
      </c>
      <c r="AA22" s="1">
        <f>100*M22/SUM(M22:O22)</f>
        <v>46.971874434293021</v>
      </c>
      <c r="AB22" s="1">
        <f>100*P22/SUM(P22:R22)</f>
        <v>82.795001768242372</v>
      </c>
      <c r="AC22" s="1">
        <f>100*S22/SUM(S22:U22)</f>
        <v>68.959360620376003</v>
      </c>
      <c r="AD22" s="1">
        <f>100*SUM(S22,P22,M22)/SUM(M22:U22)</f>
        <v>71.482671563002071</v>
      </c>
      <c r="AE22" s="1">
        <f>AA22-W22</f>
        <v>1.5616060810511101</v>
      </c>
      <c r="AF22" s="1">
        <f>AB22-X22</f>
        <v>2.4401215819450641</v>
      </c>
      <c r="AG22" s="1">
        <f>AC22-Y22</f>
        <v>0.82987488913762775</v>
      </c>
      <c r="AH22" s="1">
        <f>AD22-Z22</f>
        <v>1.9447961578641895</v>
      </c>
    </row>
    <row r="23" spans="1:34" x14ac:dyDescent="0.3">
      <c r="A23" s="20">
        <v>22</v>
      </c>
      <c r="B23" s="21" t="s">
        <v>66</v>
      </c>
      <c r="C23" t="s">
        <v>67</v>
      </c>
      <c r="D23" s="1">
        <v>2670.0660000000003</v>
      </c>
      <c r="E23" s="1">
        <v>2689.6239999999993</v>
      </c>
      <c r="F23" s="1">
        <v>225.05600000000004</v>
      </c>
      <c r="G23" s="1">
        <v>11003.241999999998</v>
      </c>
      <c r="H23" s="1">
        <v>1565.6749999999997</v>
      </c>
      <c r="I23" s="1">
        <v>310.77000000000004</v>
      </c>
      <c r="J23" s="1">
        <v>2513.4030000000007</v>
      </c>
      <c r="K23" s="1">
        <v>2086.8429999999994</v>
      </c>
      <c r="L23" s="1">
        <v>67.995000000000005</v>
      </c>
      <c r="M23" s="1">
        <v>2636.1880000000001</v>
      </c>
      <c r="N23" s="1">
        <v>2655.1640000000002</v>
      </c>
      <c r="O23" s="1">
        <v>161.85999999999999</v>
      </c>
      <c r="P23" s="1">
        <v>11148.855000000001</v>
      </c>
      <c r="Q23" s="1">
        <v>1514.7250000000004</v>
      </c>
      <c r="R23" s="1">
        <v>247.935</v>
      </c>
      <c r="S23" s="1">
        <v>2546.324000000001</v>
      </c>
      <c r="T23" s="1">
        <v>1926.3679999999999</v>
      </c>
      <c r="U23" s="1">
        <v>39.462000000000003</v>
      </c>
      <c r="V23" s="1"/>
      <c r="W23" s="1">
        <f>100*D23/SUM(D23:F23)</f>
        <v>47.809980973172294</v>
      </c>
      <c r="X23" s="1">
        <f>100*G23/SUM(G23:I23)</f>
        <v>85.430973594311723</v>
      </c>
      <c r="Y23" s="1">
        <f>100*J23/SUM(J23:L23)</f>
        <v>53.840472246398605</v>
      </c>
      <c r="Z23" s="1">
        <f>100*SUM(D23,G23,J23)/SUM(D23:L23)</f>
        <v>69.97336754064834</v>
      </c>
      <c r="AA23" s="1">
        <f>100*M23/SUM(M23:O23)</f>
        <v>48.341931324144369</v>
      </c>
      <c r="AB23" s="1">
        <f>100*P23/SUM(P23:R23)</f>
        <v>86.348155115801674</v>
      </c>
      <c r="AC23" s="1">
        <f>100*S23/SUM(S23:U23)</f>
        <v>56.432559704300878</v>
      </c>
      <c r="AD23" s="1">
        <f>100*SUM(S23,P23,M23)/SUM(M23:U23)</f>
        <v>71.388083891331163</v>
      </c>
      <c r="AE23" s="1">
        <f>AA23-W23</f>
        <v>0.53195035097207466</v>
      </c>
      <c r="AF23" s="1">
        <f>AB23-X23</f>
        <v>0.91718152148995102</v>
      </c>
      <c r="AG23" s="1">
        <f>AC23-Y23</f>
        <v>2.5920874579022737</v>
      </c>
      <c r="AH23" s="1">
        <f>AD23-Z23</f>
        <v>1.4147163506828235</v>
      </c>
    </row>
    <row r="24" spans="1:34" x14ac:dyDescent="0.3">
      <c r="A24" s="20">
        <v>26</v>
      </c>
      <c r="B24" s="21" t="s">
        <v>74</v>
      </c>
      <c r="C24" t="s">
        <v>75</v>
      </c>
      <c r="D24" s="1">
        <v>364.03</v>
      </c>
      <c r="E24" s="1">
        <v>475.69799999999998</v>
      </c>
      <c r="F24" s="1">
        <v>52.911999999999999</v>
      </c>
      <c r="G24" s="1">
        <v>1715.114</v>
      </c>
      <c r="H24" s="1">
        <v>208.31100000000004</v>
      </c>
      <c r="I24" s="1">
        <v>111.82600000000002</v>
      </c>
      <c r="J24" s="1">
        <v>419.84199999999998</v>
      </c>
      <c r="K24" s="1">
        <v>259.86600000000004</v>
      </c>
      <c r="L24" s="1">
        <v>23.858000000000001</v>
      </c>
      <c r="M24" s="1">
        <v>371.74499999999995</v>
      </c>
      <c r="N24" s="1">
        <v>441.94000000000011</v>
      </c>
      <c r="O24" s="1">
        <v>46.606999999999999</v>
      </c>
      <c r="P24" s="1">
        <v>1748.9960000000005</v>
      </c>
      <c r="Q24" s="1">
        <v>184.04599999999996</v>
      </c>
      <c r="R24" s="1">
        <v>100.24799999999999</v>
      </c>
      <c r="S24" s="1">
        <v>440.7419999999999</v>
      </c>
      <c r="T24" s="1">
        <v>232.23499999999999</v>
      </c>
      <c r="U24" s="1">
        <v>22.394000000000002</v>
      </c>
      <c r="V24" s="1"/>
      <c r="W24" s="1">
        <f>100*D24/SUM(D24:F24)</f>
        <v>40.781278006811256</v>
      </c>
      <c r="X24" s="1">
        <f>100*G24/SUM(G24:I24)</f>
        <v>84.270392202239421</v>
      </c>
      <c r="Y24" s="1">
        <f>100*J24/SUM(J24:L24)</f>
        <v>59.673435043762765</v>
      </c>
      <c r="Z24" s="1">
        <f>100*SUM(D24,G24,J24)/SUM(D24:L24)</f>
        <v>68.814968757719015</v>
      </c>
      <c r="AA24" s="1">
        <f>100*M24/SUM(M24:O24)</f>
        <v>43.211490982131636</v>
      </c>
      <c r="AB24" s="1">
        <f>100*P24/SUM(P24:R24)</f>
        <v>86.018029892440339</v>
      </c>
      <c r="AC24" s="1">
        <f>100*S24/SUM(S24:U24)</f>
        <v>63.382280825631206</v>
      </c>
      <c r="AD24" s="1">
        <f>100*SUM(S24,P24,M24)/SUM(M24:U24)</f>
        <v>71.37131636998312</v>
      </c>
      <c r="AE24" s="1">
        <f>AA24-W24</f>
        <v>2.4302129753203801</v>
      </c>
      <c r="AF24" s="1">
        <f>AB24-X24</f>
        <v>1.7476376902009179</v>
      </c>
      <c r="AG24" s="1">
        <f>AC24-Y24</f>
        <v>3.7088457818684404</v>
      </c>
      <c r="AH24" s="1">
        <f>AD24-Z24</f>
        <v>2.5563476122641049</v>
      </c>
    </row>
    <row r="25" spans="1:34" x14ac:dyDescent="0.3">
      <c r="A25" s="20">
        <v>17</v>
      </c>
      <c r="B25" s="21" t="s">
        <v>56</v>
      </c>
      <c r="C25" t="s">
        <v>57</v>
      </c>
      <c r="D25" s="1">
        <v>60.703000000000003</v>
      </c>
      <c r="E25" s="1">
        <v>50.021000000000015</v>
      </c>
      <c r="F25" s="1">
        <v>6.8149999999999995</v>
      </c>
      <c r="G25" s="1">
        <v>205.999</v>
      </c>
      <c r="H25" s="1">
        <v>24.363000000000003</v>
      </c>
      <c r="I25" s="1">
        <v>9.9</v>
      </c>
      <c r="J25" s="1">
        <v>37.602000000000004</v>
      </c>
      <c r="K25" s="1">
        <v>39.590000000000003</v>
      </c>
      <c r="L25" s="1">
        <v>1.669</v>
      </c>
      <c r="M25" s="1">
        <v>58.789000000000009</v>
      </c>
      <c r="N25" s="1">
        <v>54.354999999999997</v>
      </c>
      <c r="O25" s="1">
        <v>5.9789999999999992</v>
      </c>
      <c r="P25" s="1">
        <v>213.39699999999999</v>
      </c>
      <c r="Q25" s="1">
        <v>23.184000000000005</v>
      </c>
      <c r="R25" s="1">
        <v>6.81</v>
      </c>
      <c r="S25" s="1">
        <v>37.506999999999991</v>
      </c>
      <c r="T25" s="1">
        <v>38.875</v>
      </c>
      <c r="U25" s="1">
        <v>1.6949999999999998</v>
      </c>
      <c r="V25" s="1"/>
      <c r="W25" s="1">
        <f>100*D25/SUM(D25:F25)</f>
        <v>51.644985919567119</v>
      </c>
      <c r="X25" s="1">
        <f>100*G25/SUM(G25:I25)</f>
        <v>85.739317911280182</v>
      </c>
      <c r="Y25" s="1">
        <f>100*J25/SUM(J25:L25)</f>
        <v>47.681363411572264</v>
      </c>
      <c r="Z25" s="1">
        <f>100*SUM(D25,G25,J25)/SUM(D25:L25)</f>
        <v>69.688683695856284</v>
      </c>
      <c r="AA25" s="1">
        <f>100*M25/SUM(M25:O25)</f>
        <v>49.351510623473217</v>
      </c>
      <c r="AB25" s="1">
        <f>100*P25/SUM(P25:R25)</f>
        <v>87.676619102596234</v>
      </c>
      <c r="AC25" s="1">
        <f>100*S25/SUM(S25:U25)</f>
        <v>48.038474838941042</v>
      </c>
      <c r="AD25" s="1">
        <f>100*SUM(S25,P25,M25)/SUM(M25:U25)</f>
        <v>70.290359993735677</v>
      </c>
      <c r="AE25" s="1">
        <f>AA25-W25</f>
        <v>-2.2934752960939022</v>
      </c>
      <c r="AF25" s="1">
        <f>AB25-X25</f>
        <v>1.9373011913160525</v>
      </c>
      <c r="AG25" s="1">
        <f>AC25-Y25</f>
        <v>0.35711142736877832</v>
      </c>
      <c r="AH25" s="1">
        <f>AD25-Z25</f>
        <v>0.60167629787939347</v>
      </c>
    </row>
    <row r="26" spans="1:34" x14ac:dyDescent="0.3">
      <c r="A26" s="20">
        <v>3</v>
      </c>
      <c r="B26" s="21" t="s">
        <v>28</v>
      </c>
      <c r="C26" t="s">
        <v>29</v>
      </c>
      <c r="D26" s="1">
        <v>342.44000000000005</v>
      </c>
      <c r="E26" s="1">
        <v>591.98199999999997</v>
      </c>
      <c r="F26" s="1">
        <v>40.552</v>
      </c>
      <c r="G26" s="1">
        <v>2033.5349999999999</v>
      </c>
      <c r="H26" s="1">
        <v>344.07299999999998</v>
      </c>
      <c r="I26" s="1">
        <v>108.649</v>
      </c>
      <c r="J26" s="1">
        <v>598.14299999999992</v>
      </c>
      <c r="K26" s="1">
        <v>296.88799999999998</v>
      </c>
      <c r="L26" s="1">
        <v>31.023</v>
      </c>
      <c r="M26" s="1">
        <v>364.05500000000001</v>
      </c>
      <c r="N26" s="1">
        <v>562.58500000000015</v>
      </c>
      <c r="O26" s="1">
        <v>31.250999999999998</v>
      </c>
      <c r="P26" s="1">
        <v>2050.1410000000001</v>
      </c>
      <c r="Q26" s="1">
        <v>332.45000000000005</v>
      </c>
      <c r="R26" s="1">
        <v>91.769000000000005</v>
      </c>
      <c r="S26" s="1">
        <v>614.15899999999999</v>
      </c>
      <c r="T26" s="1">
        <v>267.351</v>
      </c>
      <c r="U26" s="1">
        <v>26.63</v>
      </c>
      <c r="V26" s="1"/>
      <c r="W26" s="1">
        <f>100*D26/SUM(D26:F26)</f>
        <v>35.122987895061826</v>
      </c>
      <c r="X26" s="1">
        <f>100*G26/SUM(G26:I26)</f>
        <v>81.791021603961312</v>
      </c>
      <c r="Y26" s="1">
        <f>100*J26/SUM(J26:L26)</f>
        <v>64.59050984067882</v>
      </c>
      <c r="Z26" s="1">
        <f>100*SUM(D26,G26,J26)/SUM(D26:L26)</f>
        <v>67.789487120166569</v>
      </c>
      <c r="AA26" s="1">
        <f>100*M26/SUM(M26:O26)</f>
        <v>38.00589002297756</v>
      </c>
      <c r="AB26" s="1">
        <f>100*P26/SUM(P26:R26)</f>
        <v>82.85540503402899</v>
      </c>
      <c r="AC26" s="1">
        <f>100*S26/SUM(S26:U26)</f>
        <v>67.628229127667538</v>
      </c>
      <c r="AD26" s="1">
        <f>100*SUM(S26,P26,M26)/SUM(M26:U26)</f>
        <v>69.771479113287256</v>
      </c>
      <c r="AE26" s="1">
        <f>AA26-W26</f>
        <v>2.8829021279157345</v>
      </c>
      <c r="AF26" s="1">
        <f>AB26-X26</f>
        <v>1.0643834300676787</v>
      </c>
      <c r="AG26" s="1">
        <f>AC26-Y26</f>
        <v>3.0377192869887182</v>
      </c>
      <c r="AH26" s="1">
        <f>AD26-Z26</f>
        <v>1.9819919931206869</v>
      </c>
    </row>
    <row r="27" spans="1:34" x14ac:dyDescent="0.3">
      <c r="A27" s="20">
        <v>11</v>
      </c>
      <c r="B27" s="21" t="s">
        <v>44</v>
      </c>
      <c r="C27" t="s">
        <v>45</v>
      </c>
      <c r="D27" s="1">
        <v>5194.9430000000002</v>
      </c>
      <c r="E27" s="1">
        <v>5199.118999999996</v>
      </c>
      <c r="F27" s="1">
        <v>831.86700000000008</v>
      </c>
      <c r="G27" s="1">
        <v>17354.217000000001</v>
      </c>
      <c r="H27" s="1">
        <v>2426.7910000000002</v>
      </c>
      <c r="I27" s="1">
        <v>1115.4309999999998</v>
      </c>
      <c r="J27" s="1">
        <v>4702.8449999999993</v>
      </c>
      <c r="K27" s="1">
        <v>3413.1819999999998</v>
      </c>
      <c r="L27" s="1">
        <v>319.14500000000004</v>
      </c>
      <c r="M27" s="1">
        <v>5557.9709999999995</v>
      </c>
      <c r="N27" s="1">
        <v>5016.6779999999981</v>
      </c>
      <c r="O27" s="1">
        <v>839.38100000000009</v>
      </c>
      <c r="P27" s="1">
        <v>17433.406999999999</v>
      </c>
      <c r="Q27" s="1">
        <v>2448.0039999999995</v>
      </c>
      <c r="R27" s="1">
        <v>1022.192</v>
      </c>
      <c r="S27" s="1">
        <v>4832.96</v>
      </c>
      <c r="T27" s="1">
        <v>3373.3810000000003</v>
      </c>
      <c r="U27" s="1">
        <v>289.53499999999997</v>
      </c>
      <c r="V27" s="1"/>
      <c r="W27" s="1">
        <f>100*D27/SUM(D27:F27)</f>
        <v>46.276285909166198</v>
      </c>
      <c r="X27" s="1">
        <f>100*G27/SUM(G27:I27)</f>
        <v>83.048681165245412</v>
      </c>
      <c r="Y27" s="1">
        <f>100*J27/SUM(J27:L27)</f>
        <v>55.752805040608543</v>
      </c>
      <c r="Z27" s="1">
        <f>100*SUM(D27,G27,J27)/SUM(D27:L27)</f>
        <v>67.19343678142215</v>
      </c>
      <c r="AA27" s="1">
        <f>100*M27/SUM(M27:O27)</f>
        <v>48.69420353722569</v>
      </c>
      <c r="AB27" s="1">
        <f>100*P27/SUM(P27:R27)</f>
        <v>83.399053263688558</v>
      </c>
      <c r="AC27" s="1">
        <f>100*S27/SUM(S27:U27)</f>
        <v>56.885952666917454</v>
      </c>
      <c r="AD27" s="1">
        <f>100*SUM(S27,P27,M27)/SUM(M27:U27)</f>
        <v>68.174334140198511</v>
      </c>
      <c r="AE27" s="1">
        <f>AA27-W27</f>
        <v>2.4179176280594916</v>
      </c>
      <c r="AF27" s="1">
        <f>AB27-X27</f>
        <v>0.35037209844314532</v>
      </c>
      <c r="AG27" s="1">
        <f>AC27-Y27</f>
        <v>1.1331476263089115</v>
      </c>
      <c r="AH27" s="1">
        <f>AD27-Z27</f>
        <v>0.98089735877636031</v>
      </c>
    </row>
    <row r="28" spans="1:34" x14ac:dyDescent="0.3">
      <c r="A28" s="20">
        <v>2</v>
      </c>
      <c r="B28" s="21" t="s">
        <v>26</v>
      </c>
      <c r="C28" t="s">
        <v>27</v>
      </c>
      <c r="D28" s="1">
        <v>866.52399999999989</v>
      </c>
      <c r="E28" s="1">
        <v>1048.221</v>
      </c>
      <c r="F28" s="1">
        <v>115.589</v>
      </c>
      <c r="G28" s="1">
        <v>3066.9409999999998</v>
      </c>
      <c r="H28" s="1">
        <v>550.03200000000004</v>
      </c>
      <c r="I28" s="1">
        <v>157.27099999999999</v>
      </c>
      <c r="J28" s="1">
        <v>834.92499999999984</v>
      </c>
      <c r="K28" s="1">
        <v>658.34699999999975</v>
      </c>
      <c r="L28" s="1">
        <v>40.755000000000003</v>
      </c>
      <c r="M28" s="1">
        <v>883.24099999999999</v>
      </c>
      <c r="N28" s="1">
        <v>1043.2960000000003</v>
      </c>
      <c r="O28" s="1">
        <v>120.928</v>
      </c>
      <c r="P28" s="1">
        <v>3130.6140000000005</v>
      </c>
      <c r="Q28" s="1">
        <v>532.755</v>
      </c>
      <c r="R28" s="1">
        <v>134.48699999999999</v>
      </c>
      <c r="S28" s="1">
        <v>863.25900000000013</v>
      </c>
      <c r="T28" s="1">
        <v>644.0780000000002</v>
      </c>
      <c r="U28" s="1">
        <v>37.549999999999997</v>
      </c>
      <c r="V28" s="1"/>
      <c r="W28" s="1">
        <f>100*D28/SUM(D28:F28)</f>
        <v>42.678889286196259</v>
      </c>
      <c r="X28" s="1">
        <f>100*G28/SUM(G28:I28)</f>
        <v>81.259743673170036</v>
      </c>
      <c r="Y28" s="1">
        <f>100*J28/SUM(J28:L28)</f>
        <v>54.427008129583122</v>
      </c>
      <c r="Z28" s="1">
        <f>100*SUM(D28,G28,J28)/SUM(D28:L28)</f>
        <v>64.97679054806737</v>
      </c>
      <c r="AA28" s="1">
        <f>100*M28/SUM(M28:O28)</f>
        <v>43.138270983875181</v>
      </c>
      <c r="AB28" s="1">
        <f>100*P28/SUM(P28:R28)</f>
        <v>82.431087434594673</v>
      </c>
      <c r="AC28" s="1">
        <f>100*S28/SUM(S28:U28)</f>
        <v>55.878455835281144</v>
      </c>
      <c r="AD28" s="1">
        <f>100*SUM(S28,P28,M28)/SUM(M28:U28)</f>
        <v>65.994272421019801</v>
      </c>
      <c r="AE28" s="1">
        <f>AA28-W28</f>
        <v>0.45938169767892134</v>
      </c>
      <c r="AF28" s="1">
        <f>AB28-X28</f>
        <v>1.1713437614246374</v>
      </c>
      <c r="AG28" s="1">
        <f>AC28-Y28</f>
        <v>1.4514477056980226</v>
      </c>
      <c r="AH28" s="1">
        <f>AD28-Z28</f>
        <v>1.0174818729524304</v>
      </c>
    </row>
    <row r="29" spans="1:34" x14ac:dyDescent="0.3">
      <c r="A29" s="20">
        <v>12</v>
      </c>
      <c r="B29" s="21" t="s">
        <v>46</v>
      </c>
      <c r="C29" t="s">
        <v>47</v>
      </c>
      <c r="D29" s="1">
        <v>274.6509999999999</v>
      </c>
      <c r="E29" s="1">
        <v>324.327</v>
      </c>
      <c r="F29" s="1">
        <v>59.505999999999993</v>
      </c>
      <c r="G29" s="1">
        <v>1090.6279999999999</v>
      </c>
      <c r="H29" s="1">
        <v>187.21199999999999</v>
      </c>
      <c r="I29" s="1">
        <v>68.867999999999995</v>
      </c>
      <c r="J29" s="1">
        <v>289.87400000000002</v>
      </c>
      <c r="K29" s="1">
        <v>295.27400000000006</v>
      </c>
      <c r="L29" s="1">
        <v>13.225999999999999</v>
      </c>
      <c r="M29" s="1">
        <v>300.53900000000004</v>
      </c>
      <c r="N29" s="1">
        <v>299.678</v>
      </c>
      <c r="O29" s="1">
        <v>44.723000000000006</v>
      </c>
      <c r="P29" s="1">
        <v>1077.588</v>
      </c>
      <c r="Q29" s="1">
        <v>182.47</v>
      </c>
      <c r="R29" s="1">
        <v>72.736999999999995</v>
      </c>
      <c r="S29" s="1">
        <v>293.90800000000007</v>
      </c>
      <c r="T29" s="1">
        <v>288.57399999999996</v>
      </c>
      <c r="U29" s="1">
        <v>15.797000000000001</v>
      </c>
      <c r="V29" s="1"/>
      <c r="W29" s="1">
        <f>100*D29/SUM(D29:F29)</f>
        <v>41.70959355124802</v>
      </c>
      <c r="X29" s="1">
        <f>100*G29/SUM(G29:I29)</f>
        <v>80.98474205247166</v>
      </c>
      <c r="Y29" s="1">
        <f>100*J29/SUM(J29:L29)</f>
        <v>48.443615531423482</v>
      </c>
      <c r="Z29" s="1">
        <f>100*SUM(D29,G29,J29)/SUM(D29:L29)</f>
        <v>63.572538587460429</v>
      </c>
      <c r="AA29" s="1">
        <f>100*M29/SUM(M29:O29)</f>
        <v>46.599528638322951</v>
      </c>
      <c r="AB29" s="1">
        <f>100*P29/SUM(P29:R29)</f>
        <v>80.851743891596229</v>
      </c>
      <c r="AC29" s="1">
        <f>100*S29/SUM(S29:U29)</f>
        <v>49.12557519150765</v>
      </c>
      <c r="AD29" s="1">
        <f>100*SUM(S29,P29,M29)/SUM(M29:U29)</f>
        <v>64.907838233798415</v>
      </c>
      <c r="AE29" s="1">
        <f>AA29-W29</f>
        <v>4.8899350870749316</v>
      </c>
      <c r="AF29" s="1">
        <f>AB29-X29</f>
        <v>-0.13299816087543093</v>
      </c>
      <c r="AG29" s="1">
        <f>AC29-Y29</f>
        <v>0.68195966008416775</v>
      </c>
      <c r="AH29" s="1">
        <f>AD29-Z29</f>
        <v>1.3352996463379867</v>
      </c>
    </row>
    <row r="30" spans="1:34" x14ac:dyDescent="0.3">
      <c r="A30" s="20">
        <v>10</v>
      </c>
      <c r="B30" s="21" t="s">
        <v>42</v>
      </c>
      <c r="C30" t="s">
        <v>43</v>
      </c>
      <c r="D30" s="1">
        <v>2618.2039999999997</v>
      </c>
      <c r="E30" s="1">
        <v>3646.462</v>
      </c>
      <c r="F30" s="1">
        <v>1060.0140000000001</v>
      </c>
      <c r="G30" s="1">
        <v>13191.978000000001</v>
      </c>
      <c r="H30" s="1">
        <v>2159.4560000000001</v>
      </c>
      <c r="I30" s="1">
        <v>1919.6460000000002</v>
      </c>
      <c r="J30" s="1">
        <v>3582.8410000000003</v>
      </c>
      <c r="K30" s="1">
        <v>2333.84</v>
      </c>
      <c r="L30" s="1">
        <v>547.447</v>
      </c>
      <c r="M30" s="1">
        <v>2972.0299999999997</v>
      </c>
      <c r="N30" s="1">
        <v>3685.2019999999993</v>
      </c>
      <c r="O30" s="1">
        <v>768.15899999999999</v>
      </c>
      <c r="P30" s="1">
        <v>13397.193999999998</v>
      </c>
      <c r="Q30" s="1">
        <v>2089.8279999999995</v>
      </c>
      <c r="R30" s="1">
        <v>1607.9869999999996</v>
      </c>
      <c r="S30" s="1">
        <v>3800.5470000000005</v>
      </c>
      <c r="T30" s="1">
        <v>2276.3300000000004</v>
      </c>
      <c r="U30" s="1">
        <v>524.66300000000001</v>
      </c>
      <c r="V30" s="1"/>
      <c r="W30" s="1">
        <f>100*D30/SUM(D30:F30)</f>
        <v>35.744960872010786</v>
      </c>
      <c r="X30" s="1">
        <f>100*G30/SUM(G30:I30)</f>
        <v>76.381893894301911</v>
      </c>
      <c r="Y30" s="1">
        <f>100*J30/SUM(J30:L30)</f>
        <v>55.426516925407419</v>
      </c>
      <c r="Z30" s="1">
        <f>100*SUM(D30,G30,J30)/SUM(D30:L30)</f>
        <v>62.437517482355375</v>
      </c>
      <c r="AA30" s="1">
        <f>100*M30/SUM(M30:O30)</f>
        <v>40.025232341300281</v>
      </c>
      <c r="AB30" s="1">
        <f>100*P30/SUM(P30:R30)</f>
        <v>78.369037419050187</v>
      </c>
      <c r="AC30" s="1">
        <f>100*S30/SUM(S30:U30)</f>
        <v>57.570612311672733</v>
      </c>
      <c r="AD30" s="1">
        <f>100*SUM(S30,P30,M30)/SUM(M30:U30)</f>
        <v>64.808848677171156</v>
      </c>
      <c r="AE30" s="1">
        <f>AA30-W30</f>
        <v>4.2802714692894952</v>
      </c>
      <c r="AF30" s="1">
        <f>AB30-X30</f>
        <v>1.9871435247482765</v>
      </c>
      <c r="AG30" s="1">
        <f>AC30-Y30</f>
        <v>2.1440953862653132</v>
      </c>
      <c r="AH30" s="1">
        <f>AD30-Z30</f>
        <v>2.3713311948157809</v>
      </c>
    </row>
    <row r="31" spans="1:34" x14ac:dyDescent="0.3">
      <c r="A31" s="20">
        <v>24</v>
      </c>
      <c r="B31" s="21" t="s">
        <v>70</v>
      </c>
      <c r="C31" t="s">
        <v>71</v>
      </c>
      <c r="D31" s="1">
        <v>1182.8590000000002</v>
      </c>
      <c r="E31" s="1">
        <v>1708.1719999999998</v>
      </c>
      <c r="F31" s="1">
        <v>140.11000000000001</v>
      </c>
      <c r="G31" s="1">
        <v>5597.7999999999984</v>
      </c>
      <c r="H31" s="1">
        <v>1326.8910000000003</v>
      </c>
      <c r="I31" s="1">
        <v>235.19499999999999</v>
      </c>
      <c r="J31" s="1">
        <v>974.80900000000008</v>
      </c>
      <c r="K31" s="1">
        <v>1221.2110000000002</v>
      </c>
      <c r="L31" s="1">
        <v>41.418999999999997</v>
      </c>
      <c r="M31" s="1">
        <v>1098.4660000000001</v>
      </c>
      <c r="N31" s="1">
        <v>1753.7530000000002</v>
      </c>
      <c r="O31" s="1">
        <v>161.83500000000001</v>
      </c>
      <c r="P31" s="1">
        <v>5711.8530000000001</v>
      </c>
      <c r="Q31" s="1">
        <v>1196.991</v>
      </c>
      <c r="R31" s="1">
        <v>230.97199999999998</v>
      </c>
      <c r="S31" s="1">
        <v>992.92600000000004</v>
      </c>
      <c r="T31" s="1">
        <v>1090.4270000000001</v>
      </c>
      <c r="U31" s="1">
        <v>44.582000000000001</v>
      </c>
      <c r="V31" s="1"/>
      <c r="W31" s="1">
        <f>100*D31/SUM(D31:F31)</f>
        <v>39.023555816110175</v>
      </c>
      <c r="X31" s="1">
        <f>100*G31/SUM(G31:I31)</f>
        <v>78.182809055898375</v>
      </c>
      <c r="Y31" s="1">
        <f>100*J31/SUM(J31:L31)</f>
        <v>43.568070459127597</v>
      </c>
      <c r="Z31" s="1">
        <f>100*SUM(D31,G31,J31)/SUM(D31:L31)</f>
        <v>62.400846572698512</v>
      </c>
      <c r="AA31" s="1">
        <f>100*M31/SUM(M31:O31)</f>
        <v>36.444801586169326</v>
      </c>
      <c r="AB31" s="1">
        <f>100*P31/SUM(P31:R31)</f>
        <v>80.00000280119265</v>
      </c>
      <c r="AC31" s="1">
        <f>100*S31/SUM(S31:U31)</f>
        <v>46.66148167119767</v>
      </c>
      <c r="AD31" s="1">
        <f>100*SUM(S31,P31,M31)/SUM(M31:U31)</f>
        <v>63.535001573465806</v>
      </c>
      <c r="AE31" s="1">
        <f>AA31-W31</f>
        <v>-2.5787542299408486</v>
      </c>
      <c r="AF31" s="1">
        <f>AB31-X31</f>
        <v>1.8171937452942757</v>
      </c>
      <c r="AG31" s="1">
        <f>AC31-Y31</f>
        <v>3.0934112120700732</v>
      </c>
      <c r="AH31" s="1">
        <f>AD31-Z31</f>
        <v>1.1341550007672936</v>
      </c>
    </row>
    <row r="32" spans="1:34" x14ac:dyDescent="0.3">
      <c r="A32" s="20">
        <v>9</v>
      </c>
      <c r="B32" s="21" t="s">
        <v>40</v>
      </c>
      <c r="C32" t="s">
        <v>41</v>
      </c>
      <c r="D32" s="1">
        <v>469.06700000000006</v>
      </c>
      <c r="E32" s="1">
        <v>958.38900000000024</v>
      </c>
      <c r="F32" s="1">
        <v>204.15600000000001</v>
      </c>
      <c r="G32" s="1">
        <v>2659.5549999999998</v>
      </c>
      <c r="H32" s="1">
        <v>561.76900000000001</v>
      </c>
      <c r="I32" s="1">
        <v>422.90500000000003</v>
      </c>
      <c r="J32" s="1">
        <v>681.12800000000004</v>
      </c>
      <c r="K32" s="1">
        <v>631.49</v>
      </c>
      <c r="L32" s="1">
        <v>94.83</v>
      </c>
      <c r="M32" s="1">
        <v>537.33100000000002</v>
      </c>
      <c r="N32" s="1">
        <v>900.80700000000002</v>
      </c>
      <c r="O32" s="1">
        <v>169.517</v>
      </c>
      <c r="P32" s="1">
        <v>2786.2529999999997</v>
      </c>
      <c r="Q32" s="1">
        <v>485.79700000000008</v>
      </c>
      <c r="R32" s="1">
        <v>337.72899999999998</v>
      </c>
      <c r="S32" s="1">
        <v>732.94899999999996</v>
      </c>
      <c r="T32" s="1">
        <v>619.87099999999998</v>
      </c>
      <c r="U32" s="1">
        <v>74.190999999999988</v>
      </c>
      <c r="V32" s="1"/>
      <c r="W32" s="1">
        <f>100*D32/SUM(D32:F32)</f>
        <v>28.748685349212924</v>
      </c>
      <c r="X32" s="1">
        <f>100*G32/SUM(G32:I32)</f>
        <v>72.979908781802678</v>
      </c>
      <c r="Y32" s="1">
        <f>100*J32/SUM(J32:L32)</f>
        <v>48.394541041658385</v>
      </c>
      <c r="Z32" s="1">
        <f>100*SUM(D32,G32,J32)/SUM(D32:L32)</f>
        <v>57.004118780438795</v>
      </c>
      <c r="AA32" s="1">
        <f>100*M32/SUM(M32:O32)</f>
        <v>33.423278004298183</v>
      </c>
      <c r="AB32" s="1">
        <f>100*P32/SUM(P32:R32)</f>
        <v>77.186248798056624</v>
      </c>
      <c r="AC32" s="1">
        <f>100*S32/SUM(S32:U32)</f>
        <v>51.362533295118254</v>
      </c>
      <c r="AD32" s="1">
        <f>100*SUM(S32,P32,M32)/SUM(M32:U32)</f>
        <v>61.051494895359959</v>
      </c>
      <c r="AE32" s="1">
        <f>AA32-W32</f>
        <v>4.6745926550852595</v>
      </c>
      <c r="AF32" s="1">
        <f>AB32-X32</f>
        <v>4.2063400162539466</v>
      </c>
      <c r="AG32" s="1">
        <f>AC32-Y32</f>
        <v>2.9679922534598688</v>
      </c>
      <c r="AH32" s="1">
        <f>AD32-Z32</f>
        <v>4.047376114921164</v>
      </c>
    </row>
    <row r="33" spans="1:34" x14ac:dyDescent="0.3">
      <c r="A33" s="20">
        <v>13</v>
      </c>
      <c r="B33" s="21" t="s">
        <v>48</v>
      </c>
      <c r="C33" t="s">
        <v>49</v>
      </c>
      <c r="D33" s="1">
        <v>2741.0569999999998</v>
      </c>
      <c r="E33" s="1">
        <v>5293.0980000000009</v>
      </c>
      <c r="F33" s="1">
        <v>775.471</v>
      </c>
      <c r="G33" s="1">
        <v>14537.135</v>
      </c>
      <c r="H33" s="1">
        <v>4318.061999999999</v>
      </c>
      <c r="I33" s="1">
        <v>1326.0780000000004</v>
      </c>
      <c r="J33" s="1">
        <v>4582.6179999999995</v>
      </c>
      <c r="K33" s="1">
        <v>3729.0879999999997</v>
      </c>
      <c r="L33" s="1">
        <v>266.476</v>
      </c>
      <c r="M33" s="1">
        <v>3039.7780000000007</v>
      </c>
      <c r="N33" s="1">
        <v>5126.7359999999999</v>
      </c>
      <c r="O33" s="1">
        <v>616.29600000000005</v>
      </c>
      <c r="P33" s="1">
        <v>14708.014999999999</v>
      </c>
      <c r="Q33" s="1">
        <v>3940.4580000000001</v>
      </c>
      <c r="R33" s="1">
        <v>1132.7170000000001</v>
      </c>
      <c r="S33" s="1">
        <v>4793.3020000000006</v>
      </c>
      <c r="T33" s="1">
        <v>3684.6379999999995</v>
      </c>
      <c r="U33" s="1">
        <v>239.13400000000007</v>
      </c>
      <c r="V33" s="1"/>
      <c r="W33" s="1">
        <f>100*D33/SUM(D33:F33)</f>
        <v>31.114340154735281</v>
      </c>
      <c r="X33" s="1">
        <f>100*G33/SUM(G33:I33)</f>
        <v>72.032787819401889</v>
      </c>
      <c r="Y33" s="1">
        <f>100*J33/SUM(J33:L33)</f>
        <v>53.42178564175952</v>
      </c>
      <c r="Z33" s="1">
        <f>100*SUM(D33,G33,J33)/SUM(D33:L33)</f>
        <v>58.188298074776</v>
      </c>
      <c r="AA33" s="1">
        <f>100*M33/SUM(M33:O33)</f>
        <v>34.61054036236694</v>
      </c>
      <c r="AB33" s="1">
        <f>100*P33/SUM(P33:R33)</f>
        <v>74.353539903312196</v>
      </c>
      <c r="AC33" s="1">
        <f>100*S33/SUM(S33:U33)</f>
        <v>54.987510717472404</v>
      </c>
      <c r="AD33" s="1">
        <f>100*SUM(S33,P33,M33)/SUM(M33:U33)</f>
        <v>60.462568755395836</v>
      </c>
      <c r="AE33" s="1">
        <f>AA33-W33</f>
        <v>3.4962002076316594</v>
      </c>
      <c r="AF33" s="1">
        <f>AB33-X33</f>
        <v>2.3207520839103069</v>
      </c>
      <c r="AG33" s="1">
        <f>AC33-Y33</f>
        <v>1.5657250757128836</v>
      </c>
      <c r="AH33" s="1">
        <f>AD33-Z33</f>
        <v>2.2742706806198356</v>
      </c>
    </row>
    <row r="34" spans="1:34" x14ac:dyDescent="0.3">
      <c r="A34" s="20"/>
      <c r="B34" s="2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3">
      <c r="A35" s="20">
        <v>29</v>
      </c>
      <c r="B35" s="21" t="s">
        <v>80</v>
      </c>
      <c r="C35" t="s">
        <v>81</v>
      </c>
      <c r="D35" s="1">
        <v>47.128999999999991</v>
      </c>
      <c r="E35" s="1">
        <v>10.82</v>
      </c>
      <c r="F35" s="1">
        <v>9.7099999999999991</v>
      </c>
      <c r="G35" s="1">
        <v>103.03</v>
      </c>
      <c r="H35" s="1">
        <v>12.861000000000001</v>
      </c>
      <c r="I35" s="1">
        <v>5.6390000000000002</v>
      </c>
      <c r="J35" s="1">
        <v>33.560000000000009</v>
      </c>
      <c r="K35" s="1">
        <v>7.6610000000000005</v>
      </c>
      <c r="L35" s="1">
        <v>1.2150000000000001</v>
      </c>
      <c r="M35" s="1">
        <v>52.656999999999996</v>
      </c>
      <c r="N35" s="1">
        <v>10.516000000000004</v>
      </c>
      <c r="O35" s="1">
        <v>5.8029999999999999</v>
      </c>
      <c r="P35" s="1">
        <v>110.756</v>
      </c>
      <c r="Q35" s="1">
        <v>11.725</v>
      </c>
      <c r="R35" s="1">
        <v>2.5620000000000003</v>
      </c>
      <c r="S35" s="1">
        <v>35.9</v>
      </c>
      <c r="T35" s="1">
        <v>5.8340000000000005</v>
      </c>
      <c r="U35" s="1">
        <v>1.1720000000000002</v>
      </c>
      <c r="V35" s="1"/>
      <c r="W35" s="1">
        <f>100*D35/SUM(D35:F35)</f>
        <v>69.65666060686678</v>
      </c>
      <c r="X35" s="1">
        <f>100*G35/SUM(G35:I35)</f>
        <v>84.777421212869243</v>
      </c>
      <c r="Y35" s="1">
        <f>100*J35/SUM(J35:L35)</f>
        <v>79.083796776321989</v>
      </c>
      <c r="Z35" s="1">
        <f>100*SUM(D35,G35,J35)/SUM(D35:L35)</f>
        <v>79.317431192660536</v>
      </c>
      <c r="AA35" s="1">
        <f>100*M35/SUM(M35:O35)</f>
        <v>76.341046160983524</v>
      </c>
      <c r="AB35" s="1">
        <f>100*P35/SUM(P35:R35)</f>
        <v>88.574330430331969</v>
      </c>
      <c r="AC35" s="1">
        <f>100*S35/SUM(S35:U35)</f>
        <v>83.671281405863979</v>
      </c>
      <c r="AD35" s="1">
        <f>100*SUM(S35,P35,M35)/SUM(M35:U35)</f>
        <v>84.124934050859963</v>
      </c>
      <c r="AE35" s="1">
        <f>AA35-W35</f>
        <v>6.6843855541167443</v>
      </c>
      <c r="AF35" s="1">
        <f>AB35-X35</f>
        <v>3.7969092174627264</v>
      </c>
      <c r="AG35" s="1">
        <f>AC35-Y35</f>
        <v>4.58748462954199</v>
      </c>
      <c r="AH35" s="1">
        <f>AD35-Z35</f>
        <v>4.8075028581994275</v>
      </c>
    </row>
    <row r="36" spans="1:34" x14ac:dyDescent="0.3">
      <c r="A36" s="20">
        <v>31</v>
      </c>
      <c r="B36" s="21" t="s">
        <v>84</v>
      </c>
      <c r="C36" t="s">
        <v>85</v>
      </c>
      <c r="D36" s="1">
        <v>977.5659999999998</v>
      </c>
      <c r="E36" s="1">
        <v>378.79399999999993</v>
      </c>
      <c r="F36" s="1">
        <v>76.722999999999971</v>
      </c>
      <c r="G36" s="1">
        <v>2634.2439999999997</v>
      </c>
      <c r="H36" s="1">
        <v>305.88699999999994</v>
      </c>
      <c r="I36" s="1">
        <v>127.12</v>
      </c>
      <c r="J36" s="1">
        <v>846.13199999999995</v>
      </c>
      <c r="K36" s="1">
        <v>291.78599999999994</v>
      </c>
      <c r="L36" s="1">
        <v>40.644000000000005</v>
      </c>
      <c r="M36" s="1">
        <v>987.99900000000002</v>
      </c>
      <c r="N36" s="1">
        <v>383.1280000000001</v>
      </c>
      <c r="O36" s="1">
        <v>59.492999999999995</v>
      </c>
      <c r="P36" s="1">
        <v>2663.6129999999998</v>
      </c>
      <c r="Q36" s="1">
        <v>310.81100000000004</v>
      </c>
      <c r="R36" s="1">
        <v>104.35799999999999</v>
      </c>
      <c r="S36" s="1">
        <v>878.39399999999989</v>
      </c>
      <c r="T36" s="1">
        <v>288.07499999999999</v>
      </c>
      <c r="U36" s="1">
        <v>35.575000000000003</v>
      </c>
      <c r="V36" s="1"/>
      <c r="W36" s="1">
        <f>100*D36/SUM(D36:F36)</f>
        <v>68.214192757851436</v>
      </c>
      <c r="X36" s="1">
        <f>100*G36/SUM(G36:I36)</f>
        <v>85.882896443753708</v>
      </c>
      <c r="Y36" s="1">
        <f>100*J36/SUM(J36:L36)</f>
        <v>71.793592530558428</v>
      </c>
      <c r="Z36" s="1">
        <f>100*SUM(D36,G36,J36)/SUM(D36:L36)</f>
        <v>78.500152142247359</v>
      </c>
      <c r="AA36" s="1">
        <f>100*M36/SUM(M36:O36)</f>
        <v>69.060896674169243</v>
      </c>
      <c r="AB36" s="1">
        <f>100*P36/SUM(P36:R36)</f>
        <v>86.515154369487661</v>
      </c>
      <c r="AC36" s="1">
        <f>100*S36/SUM(S36:U36)</f>
        <v>73.075028867495703</v>
      </c>
      <c r="AD36" s="1">
        <f>100*SUM(S36,P36,M36)/SUM(M36:U36)</f>
        <v>79.314520350888358</v>
      </c>
      <c r="AE36" s="1">
        <f>AA36-W36</f>
        <v>0.84670391631780717</v>
      </c>
      <c r="AF36" s="1">
        <f>AB36-X36</f>
        <v>0.63225792573395267</v>
      </c>
      <c r="AG36" s="1">
        <f>AC36-Y36</f>
        <v>1.2814363369372757</v>
      </c>
      <c r="AH36" s="1">
        <f>AD36-Z36</f>
        <v>0.81436820864099957</v>
      </c>
    </row>
    <row r="37" spans="1:34" x14ac:dyDescent="0.3">
      <c r="A37" s="20">
        <v>30</v>
      </c>
      <c r="B37" s="21" t="s">
        <v>82</v>
      </c>
      <c r="C37" t="s">
        <v>83</v>
      </c>
      <c r="D37" s="1">
        <v>642.36200000000008</v>
      </c>
      <c r="E37" s="1">
        <v>282.88499999999999</v>
      </c>
      <c r="F37" s="1">
        <v>80.09</v>
      </c>
      <c r="G37" s="1">
        <v>1531.5280000000002</v>
      </c>
      <c r="H37" s="1">
        <v>235.76599999999996</v>
      </c>
      <c r="I37" s="1">
        <v>56.949999999999996</v>
      </c>
      <c r="J37" s="1">
        <v>482.37900000000008</v>
      </c>
      <c r="K37" s="1">
        <v>156.67700000000002</v>
      </c>
      <c r="L37" s="1">
        <v>9.5180000000000007</v>
      </c>
      <c r="M37" s="1">
        <v>684.79200000000003</v>
      </c>
      <c r="N37" s="1">
        <v>262.70100000000002</v>
      </c>
      <c r="O37" s="1">
        <v>60.141999999999996</v>
      </c>
      <c r="P37" s="1">
        <v>1561.7139999999999</v>
      </c>
      <c r="Q37" s="1">
        <v>246.93300000000005</v>
      </c>
      <c r="R37" s="1">
        <v>30.754999999999999</v>
      </c>
      <c r="S37" s="1">
        <v>497.43000000000006</v>
      </c>
      <c r="T37" s="1">
        <v>156.54100000000003</v>
      </c>
      <c r="U37" s="1">
        <v>6.3370000000000006</v>
      </c>
      <c r="V37" s="1"/>
      <c r="W37" s="1">
        <f>100*D37/SUM(D37:F37)</f>
        <v>63.895191363691978</v>
      </c>
      <c r="X37" s="1">
        <f>100*G37/SUM(G37:I37)</f>
        <v>83.954120172520774</v>
      </c>
      <c r="Y37" s="1">
        <f>100*J37/SUM(J37:L37)</f>
        <v>74.375321859957396</v>
      </c>
      <c r="Z37" s="1">
        <f>100*SUM(D37,G37,J37)/SUM(D37:L37)</f>
        <v>76.370058263648403</v>
      </c>
      <c r="AA37" s="1">
        <f>100*M37/SUM(M37:O37)</f>
        <v>67.96032293439589</v>
      </c>
      <c r="AB37" s="1">
        <f>100*P37/SUM(P37:R37)</f>
        <v>84.903354459764643</v>
      </c>
      <c r="AC37" s="1">
        <f>100*S37/SUM(S37:U37)</f>
        <v>75.333026405859087</v>
      </c>
      <c r="AD37" s="1">
        <f>100*SUM(S37,P37,M37)/SUM(M37:U37)</f>
        <v>78.233991808618768</v>
      </c>
      <c r="AE37" s="1">
        <f>AA37-W37</f>
        <v>4.0651315707039117</v>
      </c>
      <c r="AF37" s="1">
        <f>AB37-X37</f>
        <v>0.94923428724386838</v>
      </c>
      <c r="AG37" s="1">
        <f>AC37-Y37</f>
        <v>0.95770454590169152</v>
      </c>
      <c r="AH37" s="1">
        <f>AD37-Z37</f>
        <v>1.8639335449703651</v>
      </c>
    </row>
    <row r="38" spans="1:34" x14ac:dyDescent="0.3">
      <c r="A38" s="20"/>
      <c r="B38" s="2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3">
      <c r="A39" s="20">
        <v>35</v>
      </c>
      <c r="B39" s="21" t="s">
        <v>86</v>
      </c>
      <c r="C39" t="s">
        <v>87</v>
      </c>
      <c r="D39" s="1">
        <v>449.67800000000011</v>
      </c>
      <c r="E39" s="1">
        <v>549.83199999999999</v>
      </c>
      <c r="F39" s="1">
        <v>95.134000000000015</v>
      </c>
      <c r="G39" s="1">
        <v>1799.395</v>
      </c>
      <c r="H39" s="1">
        <v>340.72099999999995</v>
      </c>
      <c r="I39" s="1">
        <v>217.375</v>
      </c>
      <c r="J39" s="1">
        <v>465.31000000000006</v>
      </c>
      <c r="K39" s="1">
        <v>438.37700000000007</v>
      </c>
      <c r="L39" s="1">
        <v>37.805999999999997</v>
      </c>
      <c r="M39" s="1">
        <v>468.20800000000008</v>
      </c>
      <c r="N39" s="1">
        <v>538.02700000000004</v>
      </c>
      <c r="O39" s="1">
        <v>74.415999999999997</v>
      </c>
      <c r="P39" s="1">
        <v>1856.404</v>
      </c>
      <c r="Q39" s="1">
        <v>309.55600000000004</v>
      </c>
      <c r="R39" s="1">
        <v>174.34800000000001</v>
      </c>
      <c r="S39" s="1">
        <v>511.80800000000005</v>
      </c>
      <c r="T39" s="1">
        <v>368.02399999999994</v>
      </c>
      <c r="U39" s="1">
        <v>37.119</v>
      </c>
      <c r="V39" s="1"/>
      <c r="W39" s="1">
        <f>100*D39/SUM(D39:F39)</f>
        <v>41.079839655632334</v>
      </c>
      <c r="X39" s="1">
        <f>100*G39/SUM(G39:I39)</f>
        <v>76.32669647519333</v>
      </c>
      <c r="Y39" s="1">
        <f>100*J39/SUM(J39:L39)</f>
        <v>49.422566073247488</v>
      </c>
      <c r="Z39" s="1">
        <f>100*SUM(D39,G39,J39)/SUM(D39:L39)</f>
        <v>61.779991387527588</v>
      </c>
      <c r="AA39" s="1">
        <f>100*M39/SUM(M39:O39)</f>
        <v>43.326476355456116</v>
      </c>
      <c r="AB39" s="1">
        <f>100*P39/SUM(P39:R39)</f>
        <v>79.323063460023207</v>
      </c>
      <c r="AC39" s="1">
        <f>100*S39/SUM(S39:U39)</f>
        <v>55.816286802675393</v>
      </c>
      <c r="AD39" s="1">
        <f>100*SUM(S39,P39,M39)/SUM(M39:U39)</f>
        <v>65.386787646585574</v>
      </c>
      <c r="AE39" s="1">
        <f t="shared" ref="AE39" si="0">AA39-W39</f>
        <v>2.2466366998237817</v>
      </c>
      <c r="AF39" s="1">
        <f t="shared" ref="AF39" si="1">AB39-X39</f>
        <v>2.9963669848298764</v>
      </c>
      <c r="AG39" s="1">
        <f t="shared" ref="AG39" si="2">AC39-Y39</f>
        <v>6.3937207294279048</v>
      </c>
      <c r="AH39" s="1">
        <f t="shared" ref="AH39" si="3">AD39-Z39</f>
        <v>3.6067962590579867</v>
      </c>
    </row>
    <row r="40" spans="1:34" ht="15" customHeight="1" x14ac:dyDescent="0.3">
      <c r="AE40" s="6"/>
      <c r="AF40" s="6"/>
      <c r="AG40" s="6"/>
      <c r="AH40" s="6"/>
    </row>
  </sheetData>
  <autoFilter ref="A34:AJ34">
    <sortState ref="A35:AJ37">
      <sortCondition descending="1" ref="AD34"/>
    </sortState>
  </autoFilter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showGridLines="0" topLeftCell="F1" zoomScaleNormal="100" workbookViewId="0">
      <selection activeCell="M42" sqref="M42"/>
    </sheetView>
  </sheetViews>
  <sheetFormatPr defaultColWidth="9.109375" defaultRowHeight="11.4" x14ac:dyDescent="0.2"/>
  <cols>
    <col min="1" max="2" width="9.109375" style="2"/>
    <col min="3" max="4" width="12.33203125" style="2" bestFit="1" customWidth="1"/>
    <col min="5" max="5" width="11.33203125" style="2" customWidth="1"/>
    <col min="6" max="11" width="11.6640625" style="2" customWidth="1"/>
    <col min="12" max="16384" width="9.109375" style="2"/>
  </cols>
  <sheetData>
    <row r="1" spans="1:14" x14ac:dyDescent="0.2">
      <c r="A1" s="10" t="s">
        <v>116</v>
      </c>
      <c r="B1" s="10"/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</row>
    <row r="2" spans="1:14" x14ac:dyDescent="0.2">
      <c r="A2" s="2" t="s">
        <v>115</v>
      </c>
      <c r="I2" s="38"/>
      <c r="J2" s="40"/>
    </row>
    <row r="3" spans="1:14" x14ac:dyDescent="0.2">
      <c r="A3" s="3" t="s">
        <v>16</v>
      </c>
      <c r="I3" s="38"/>
    </row>
    <row r="5" spans="1:14" ht="12" x14ac:dyDescent="0.25">
      <c r="A5" s="22" t="s">
        <v>107</v>
      </c>
      <c r="B5" s="22" t="s">
        <v>0</v>
      </c>
      <c r="C5" s="22" t="s">
        <v>2</v>
      </c>
      <c r="D5" s="43" t="s">
        <v>3</v>
      </c>
      <c r="E5" s="43" t="s">
        <v>4</v>
      </c>
      <c r="F5" s="43" t="s">
        <v>5</v>
      </c>
      <c r="G5" s="43" t="s">
        <v>3</v>
      </c>
      <c r="H5" s="43" t="s">
        <v>4</v>
      </c>
      <c r="I5" s="43" t="s">
        <v>5</v>
      </c>
    </row>
    <row r="6" spans="1:14" ht="12" x14ac:dyDescent="0.25">
      <c r="A6" s="44" t="s">
        <v>124</v>
      </c>
      <c r="B6" s="44" t="s">
        <v>114</v>
      </c>
      <c r="C6" s="44" t="s">
        <v>17</v>
      </c>
      <c r="D6" s="25">
        <f>G6/1000</f>
        <v>1.104177</v>
      </c>
      <c r="E6" s="25">
        <f t="shared" ref="E6:F6" si="0">H6/1000</f>
        <v>1.4434130000000001</v>
      </c>
      <c r="F6" s="25">
        <f t="shared" si="0"/>
        <v>0.39072699999999999</v>
      </c>
      <c r="G6" s="25">
        <v>1104.1769999999999</v>
      </c>
      <c r="H6" s="25">
        <v>1443.413</v>
      </c>
      <c r="I6" s="25">
        <v>390.72699999999998</v>
      </c>
      <c r="J6" s="38">
        <f>D6*100/(SUM(D6:F6))</f>
        <v>37.578552620428631</v>
      </c>
    </row>
    <row r="7" spans="1:14" ht="12" x14ac:dyDescent="0.25">
      <c r="A7" s="44"/>
      <c r="B7" s="45"/>
      <c r="C7" s="45" t="s">
        <v>18</v>
      </c>
      <c r="D7" s="25">
        <f t="shared" ref="D7:D18" si="1">G7/1000</f>
        <v>2.3039430000000003</v>
      </c>
      <c r="E7" s="25">
        <f t="shared" ref="E7:E18" si="2">H7/1000</f>
        <v>1.1438869999999999</v>
      </c>
      <c r="F7" s="25">
        <f t="shared" ref="F7:F18" si="3">I7/1000</f>
        <v>0.64177800000000007</v>
      </c>
      <c r="G7" s="25">
        <v>2303.9430000000002</v>
      </c>
      <c r="H7" s="25">
        <v>1143.8869999999999</v>
      </c>
      <c r="I7" s="25">
        <v>641.77800000000002</v>
      </c>
      <c r="J7" s="38">
        <f t="shared" ref="J7:J18" si="4">D7*100/(SUM(D7:F7))</f>
        <v>56.336524185203089</v>
      </c>
      <c r="K7" s="39"/>
    </row>
    <row r="8" spans="1:14" ht="12" x14ac:dyDescent="0.25">
      <c r="A8" s="44"/>
      <c r="B8" s="45" t="s">
        <v>15</v>
      </c>
      <c r="C8" s="44" t="s">
        <v>17</v>
      </c>
      <c r="D8" s="25">
        <f t="shared" si="1"/>
        <v>5.3843399999999999</v>
      </c>
      <c r="E8" s="25">
        <f t="shared" si="2"/>
        <v>1.470434</v>
      </c>
      <c r="F8" s="25">
        <f t="shared" si="3"/>
        <v>0.68443299999999996</v>
      </c>
      <c r="G8" s="25">
        <v>5384.34</v>
      </c>
      <c r="H8" s="25">
        <v>1470.434</v>
      </c>
      <c r="I8" s="25">
        <v>684.43299999999999</v>
      </c>
      <c r="J8" s="38">
        <f t="shared" si="4"/>
        <v>71.417856015891317</v>
      </c>
    </row>
    <row r="9" spans="1:14" ht="12" x14ac:dyDescent="0.25">
      <c r="A9" s="44"/>
      <c r="B9" s="45"/>
      <c r="C9" s="45" t="s">
        <v>18</v>
      </c>
      <c r="D9" s="25">
        <f t="shared" si="1"/>
        <v>8.2337749999999996</v>
      </c>
      <c r="E9" s="25">
        <f t="shared" si="2"/>
        <v>0.90415299999999998</v>
      </c>
      <c r="F9" s="25">
        <f t="shared" si="3"/>
        <v>0.82811699999999999</v>
      </c>
      <c r="G9" s="25">
        <v>8233.7749999999996</v>
      </c>
      <c r="H9" s="25">
        <v>904.15300000000002</v>
      </c>
      <c r="I9" s="25">
        <v>828.11699999999996</v>
      </c>
      <c r="J9" s="38">
        <f t="shared" si="4"/>
        <v>82.618280370999727</v>
      </c>
      <c r="K9" s="39"/>
    </row>
    <row r="10" spans="1:14" ht="12" x14ac:dyDescent="0.25">
      <c r="A10" s="44"/>
      <c r="B10" s="45" t="s">
        <v>14</v>
      </c>
      <c r="C10" s="44" t="s">
        <v>17</v>
      </c>
      <c r="D10" s="25">
        <f t="shared" si="1"/>
        <v>4.9709680000000001</v>
      </c>
      <c r="E10" s="25">
        <f t="shared" si="2"/>
        <v>0.48634899999999998</v>
      </c>
      <c r="F10" s="25">
        <f t="shared" si="3"/>
        <v>0.31843900000000003</v>
      </c>
      <c r="G10" s="25">
        <v>4970.9679999999998</v>
      </c>
      <c r="H10" s="25">
        <v>486.34899999999999</v>
      </c>
      <c r="I10" s="25">
        <v>318.43900000000002</v>
      </c>
      <c r="J10" s="38">
        <f t="shared" si="4"/>
        <v>86.066101130310926</v>
      </c>
    </row>
    <row r="11" spans="1:14" ht="12" x14ac:dyDescent="0.25">
      <c r="A11" s="44"/>
      <c r="B11" s="45"/>
      <c r="C11" s="45" t="s">
        <v>18</v>
      </c>
      <c r="D11" s="25">
        <f t="shared" si="1"/>
        <v>4.0318329999999998</v>
      </c>
      <c r="E11" s="25">
        <f t="shared" si="2"/>
        <v>0.23496300000000001</v>
      </c>
      <c r="F11" s="25">
        <f t="shared" si="3"/>
        <v>0.25046199999999996</v>
      </c>
      <c r="G11" s="25">
        <v>4031.8330000000001</v>
      </c>
      <c r="H11" s="25">
        <v>234.96299999999999</v>
      </c>
      <c r="I11" s="25">
        <v>250.46199999999999</v>
      </c>
      <c r="J11" s="38">
        <f t="shared" si="4"/>
        <v>89.253989920434051</v>
      </c>
      <c r="K11" s="39"/>
    </row>
    <row r="12" spans="1:14" ht="12" x14ac:dyDescent="0.25">
      <c r="A12" s="44"/>
      <c r="B12" s="45"/>
      <c r="C12" s="45"/>
      <c r="D12" s="25"/>
      <c r="E12" s="25"/>
      <c r="F12" s="25"/>
      <c r="G12" s="25"/>
      <c r="H12" s="25"/>
      <c r="I12" s="25"/>
      <c r="J12" s="39"/>
    </row>
    <row r="13" spans="1:14" ht="12" x14ac:dyDescent="0.25">
      <c r="A13" s="44" t="s">
        <v>125</v>
      </c>
      <c r="B13" s="44" t="s">
        <v>114</v>
      </c>
      <c r="C13" s="44" t="s">
        <v>17</v>
      </c>
      <c r="D13" s="25">
        <f t="shared" si="1"/>
        <v>1.2475350000000001</v>
      </c>
      <c r="E13" s="25">
        <f t="shared" si="2"/>
        <v>7.5332179999999997</v>
      </c>
      <c r="F13" s="25">
        <f t="shared" si="3"/>
        <v>0.22580600000000001</v>
      </c>
      <c r="G13" s="25">
        <v>1247.5350000000001</v>
      </c>
      <c r="H13" s="25">
        <v>7533.2179999999998</v>
      </c>
      <c r="I13" s="25">
        <v>225.80600000000001</v>
      </c>
      <c r="J13" s="41">
        <f t="shared" si="4"/>
        <v>13.851405403550899</v>
      </c>
    </row>
    <row r="14" spans="1:14" ht="12" x14ac:dyDescent="0.25">
      <c r="A14" s="44"/>
      <c r="B14" s="45"/>
      <c r="C14" s="45" t="s">
        <v>18</v>
      </c>
      <c r="D14" s="25">
        <f t="shared" si="1"/>
        <v>1.5778109999999999</v>
      </c>
      <c r="E14" s="25">
        <f t="shared" si="2"/>
        <v>7.872884</v>
      </c>
      <c r="F14" s="25">
        <f t="shared" si="3"/>
        <v>0.23269000000000001</v>
      </c>
      <c r="G14" s="25">
        <v>1577.8109999999999</v>
      </c>
      <c r="H14" s="25">
        <v>7872.884</v>
      </c>
      <c r="I14" s="25">
        <v>232.69</v>
      </c>
      <c r="J14" s="41">
        <f t="shared" si="4"/>
        <v>16.294002562120578</v>
      </c>
    </row>
    <row r="15" spans="1:14" ht="12" x14ac:dyDescent="0.25">
      <c r="A15" s="44"/>
      <c r="B15" s="45" t="s">
        <v>15</v>
      </c>
      <c r="C15" s="44" t="s">
        <v>17</v>
      </c>
      <c r="D15" s="25">
        <f t="shared" si="1"/>
        <v>2.1546759999999998</v>
      </c>
      <c r="E15" s="25">
        <f t="shared" si="2"/>
        <v>4.6640990000000002</v>
      </c>
      <c r="F15" s="25">
        <f t="shared" si="3"/>
        <v>0.26926100000000003</v>
      </c>
      <c r="G15" s="25">
        <v>2154.6759999999999</v>
      </c>
      <c r="H15" s="25">
        <v>4664.0990000000002</v>
      </c>
      <c r="I15" s="25">
        <v>269.26100000000002</v>
      </c>
      <c r="J15" s="41">
        <f t="shared" si="4"/>
        <v>30.39877336966121</v>
      </c>
    </row>
    <row r="16" spans="1:14" ht="12" x14ac:dyDescent="0.25">
      <c r="A16" s="44"/>
      <c r="B16" s="45"/>
      <c r="C16" s="45" t="s">
        <v>18</v>
      </c>
      <c r="D16" s="25">
        <f t="shared" si="1"/>
        <v>1.9392360000000002</v>
      </c>
      <c r="E16" s="25">
        <f t="shared" si="2"/>
        <v>4.1229070000000005</v>
      </c>
      <c r="F16" s="25">
        <f t="shared" si="3"/>
        <v>0.25006200000000001</v>
      </c>
      <c r="G16" s="25">
        <v>1939.2360000000001</v>
      </c>
      <c r="H16" s="25">
        <v>4122.9070000000002</v>
      </c>
      <c r="I16" s="25">
        <v>250.06200000000001</v>
      </c>
      <c r="J16" s="41">
        <f t="shared" si="4"/>
        <v>30.722006018499084</v>
      </c>
    </row>
    <row r="17" spans="1:10" ht="12" x14ac:dyDescent="0.25">
      <c r="A17" s="44"/>
      <c r="B17" s="45" t="s">
        <v>14</v>
      </c>
      <c r="C17" s="44" t="s">
        <v>17</v>
      </c>
      <c r="D17" s="25">
        <f t="shared" si="1"/>
        <v>1.252413</v>
      </c>
      <c r="E17" s="25">
        <f t="shared" si="2"/>
        <v>0.96591899999999997</v>
      </c>
      <c r="F17" s="25">
        <f t="shared" si="3"/>
        <v>0.11068699999999999</v>
      </c>
      <c r="G17" s="25">
        <v>1252.413</v>
      </c>
      <c r="H17" s="25">
        <v>965.91899999999998</v>
      </c>
      <c r="I17" s="25">
        <v>110.687</v>
      </c>
      <c r="J17" s="41">
        <f t="shared" si="4"/>
        <v>53.774271485118838</v>
      </c>
    </row>
    <row r="18" spans="1:10" ht="12" x14ac:dyDescent="0.25">
      <c r="A18" s="44"/>
      <c r="B18" s="45"/>
      <c r="C18" s="45" t="s">
        <v>18</v>
      </c>
      <c r="D18" s="25">
        <f t="shared" si="1"/>
        <v>0.95189599999999996</v>
      </c>
      <c r="E18" s="25">
        <f t="shared" si="2"/>
        <v>0.78390800000000005</v>
      </c>
      <c r="F18" s="25">
        <f t="shared" si="3"/>
        <v>7.8002000000000002E-2</v>
      </c>
      <c r="G18" s="25">
        <v>951.89599999999996</v>
      </c>
      <c r="H18" s="25">
        <v>783.90800000000002</v>
      </c>
      <c r="I18" s="25">
        <v>78.001999999999995</v>
      </c>
      <c r="J18" s="41">
        <f t="shared" si="4"/>
        <v>52.480585023977213</v>
      </c>
    </row>
    <row r="19" spans="1:10" x14ac:dyDescent="0.2">
      <c r="B19" s="24"/>
    </row>
    <row r="100" spans="1:10" ht="14.4" x14ac:dyDescent="0.3">
      <c r="A100" s="27"/>
      <c r="B100" s="27"/>
      <c r="C100" s="27"/>
      <c r="D100" s="27"/>
      <c r="E100" s="27">
        <v>2021</v>
      </c>
      <c r="F100" s="27"/>
      <c r="G100" s="27"/>
      <c r="H100" s="27">
        <v>2022</v>
      </c>
      <c r="I100" s="27"/>
      <c r="J100" s="27"/>
    </row>
    <row r="101" spans="1:10" ht="14.4" x14ac:dyDescent="0.3">
      <c r="A101" s="28" t="s">
        <v>107</v>
      </c>
      <c r="B101" s="28" t="s">
        <v>113</v>
      </c>
      <c r="C101" s="28" t="s">
        <v>0</v>
      </c>
      <c r="D101" s="28" t="s">
        <v>2</v>
      </c>
      <c r="E101" s="28" t="s">
        <v>3</v>
      </c>
      <c r="F101" s="28" t="s">
        <v>4</v>
      </c>
      <c r="G101" s="28" t="s">
        <v>5</v>
      </c>
      <c r="H101" s="28" t="s">
        <v>3</v>
      </c>
      <c r="I101" s="28" t="s">
        <v>4</v>
      </c>
      <c r="J101" s="28" t="s">
        <v>5</v>
      </c>
    </row>
    <row r="102" spans="1:10" ht="14.4" x14ac:dyDescent="0.3">
      <c r="A102" s="21" t="s">
        <v>108</v>
      </c>
      <c r="B102" s="21">
        <v>1</v>
      </c>
      <c r="C102" t="s">
        <v>110</v>
      </c>
      <c r="D102" t="s">
        <v>7</v>
      </c>
      <c r="E102" s="29">
        <v>1010.32</v>
      </c>
      <c r="F102" s="29">
        <v>1569.3420000000001</v>
      </c>
      <c r="G102" s="29">
        <v>429.31200000000001</v>
      </c>
      <c r="H102" s="29">
        <v>1104.1769999999999</v>
      </c>
      <c r="I102" s="29">
        <v>1443.413</v>
      </c>
      <c r="J102" s="29">
        <v>390.72699999999998</v>
      </c>
    </row>
    <row r="103" spans="1:10" ht="14.4" x14ac:dyDescent="0.3">
      <c r="A103" s="21"/>
      <c r="B103" s="21"/>
      <c r="C103"/>
      <c r="D103" t="s">
        <v>8</v>
      </c>
      <c r="E103" s="29">
        <v>2238.5569999999998</v>
      </c>
      <c r="F103" s="29">
        <v>1247.519</v>
      </c>
      <c r="G103" s="29">
        <v>753.18799999999999</v>
      </c>
      <c r="H103" s="29">
        <v>2303.9430000000002</v>
      </c>
      <c r="I103" s="29">
        <v>1143.8869999999999</v>
      </c>
      <c r="J103" s="29">
        <v>641.77800000000002</v>
      </c>
    </row>
    <row r="104" spans="1:10" ht="14.4" x14ac:dyDescent="0.3">
      <c r="A104" s="21"/>
      <c r="B104" s="21">
        <v>2</v>
      </c>
      <c r="C104" t="s">
        <v>111</v>
      </c>
      <c r="D104" t="s">
        <v>7</v>
      </c>
      <c r="E104" s="29">
        <v>5203.1850000000004</v>
      </c>
      <c r="F104" s="29">
        <v>1627.6669999999999</v>
      </c>
      <c r="G104" s="29">
        <v>819.43600000000004</v>
      </c>
      <c r="H104" s="29">
        <v>5384.34</v>
      </c>
      <c r="I104" s="29">
        <v>1470.434</v>
      </c>
      <c r="J104" s="29">
        <v>684.43299999999999</v>
      </c>
    </row>
    <row r="105" spans="1:10" ht="14.4" x14ac:dyDescent="0.3">
      <c r="A105" s="21"/>
      <c r="B105" s="21"/>
      <c r="C105"/>
      <c r="D105" t="s">
        <v>8</v>
      </c>
      <c r="E105" s="29">
        <v>7880.0720000000001</v>
      </c>
      <c r="F105" s="29">
        <v>1000.586</v>
      </c>
      <c r="G105" s="29">
        <v>995.226</v>
      </c>
      <c r="H105" s="29">
        <v>8233.7749999999996</v>
      </c>
      <c r="I105" s="29">
        <v>904.15300000000002</v>
      </c>
      <c r="J105" s="29">
        <v>828.11699999999996</v>
      </c>
    </row>
    <row r="106" spans="1:10" ht="14.4" x14ac:dyDescent="0.3">
      <c r="A106" s="21"/>
      <c r="B106" s="21">
        <v>3</v>
      </c>
      <c r="C106" t="s">
        <v>109</v>
      </c>
      <c r="D106" t="s">
        <v>7</v>
      </c>
      <c r="E106" s="29">
        <v>4920.32</v>
      </c>
      <c r="F106" s="29">
        <v>525.03300000000002</v>
      </c>
      <c r="G106" s="29">
        <v>384.726</v>
      </c>
      <c r="H106" s="29">
        <v>4970.9679999999998</v>
      </c>
      <c r="I106" s="29">
        <v>486.34899999999999</v>
      </c>
      <c r="J106" s="29">
        <v>318.43900000000002</v>
      </c>
    </row>
    <row r="107" spans="1:10" ht="14.4" x14ac:dyDescent="0.3">
      <c r="A107" s="20"/>
      <c r="B107" s="21"/>
      <c r="C107"/>
      <c r="D107" t="s">
        <v>8</v>
      </c>
      <c r="E107" s="29">
        <v>3858.6289999999999</v>
      </c>
      <c r="F107" s="29">
        <v>237.70699999999999</v>
      </c>
      <c r="G107" s="29">
        <v>380.959</v>
      </c>
      <c r="H107" s="29">
        <v>4031.8330000000001</v>
      </c>
      <c r="I107" s="29">
        <v>234.96299999999999</v>
      </c>
      <c r="J107" s="29">
        <v>250.46199999999999</v>
      </c>
    </row>
    <row r="108" spans="1:10" ht="14.4" x14ac:dyDescent="0.3">
      <c r="A108" s="30"/>
      <c r="B108" s="21"/>
      <c r="C108" t="s">
        <v>13</v>
      </c>
      <c r="E108" s="29">
        <f>SUM(E102:E107)</f>
        <v>25111.082999999999</v>
      </c>
      <c r="F108" s="29">
        <f t="shared" ref="F108:J108" si="5">SUM(F102:F107)</f>
        <v>6207.8540000000012</v>
      </c>
      <c r="G108" s="29">
        <f t="shared" si="5"/>
        <v>3762.8470000000002</v>
      </c>
      <c r="H108" s="29">
        <f t="shared" si="5"/>
        <v>26029.036</v>
      </c>
      <c r="I108" s="29">
        <f t="shared" si="5"/>
        <v>5683.1990000000005</v>
      </c>
      <c r="J108" s="29">
        <f t="shared" si="5"/>
        <v>3113.9560000000001</v>
      </c>
    </row>
    <row r="109" spans="1:10" ht="14.4" x14ac:dyDescent="0.3">
      <c r="A109" s="21" t="s">
        <v>112</v>
      </c>
      <c r="B109" s="21">
        <v>1</v>
      </c>
      <c r="C109" t="s">
        <v>110</v>
      </c>
      <c r="D109" t="s">
        <v>7</v>
      </c>
      <c r="E109" s="29">
        <v>927.49300000000005</v>
      </c>
      <c r="F109" s="29">
        <v>7496.3270000000002</v>
      </c>
      <c r="G109" s="29">
        <v>251.714</v>
      </c>
      <c r="H109" s="29">
        <v>1247.5350000000001</v>
      </c>
      <c r="I109" s="29">
        <v>7533.2179999999998</v>
      </c>
      <c r="J109" s="29">
        <v>225.80600000000001</v>
      </c>
    </row>
    <row r="110" spans="1:10" ht="14.4" x14ac:dyDescent="0.3">
      <c r="A110" s="21"/>
      <c r="B110" s="21"/>
      <c r="C110"/>
      <c r="D110" t="s">
        <v>8</v>
      </c>
      <c r="E110" s="29">
        <v>1233.99</v>
      </c>
      <c r="F110" s="29">
        <v>7928.8130000000001</v>
      </c>
      <c r="G110" s="29">
        <v>249.08099999999999</v>
      </c>
      <c r="H110" s="29">
        <v>1577.8109999999999</v>
      </c>
      <c r="I110" s="29">
        <v>7872.884</v>
      </c>
      <c r="J110" s="29">
        <v>232.69</v>
      </c>
    </row>
    <row r="111" spans="1:10" ht="14.4" x14ac:dyDescent="0.3">
      <c r="A111" s="21"/>
      <c r="B111" s="21">
        <v>2</v>
      </c>
      <c r="C111" t="s">
        <v>111</v>
      </c>
      <c r="D111" t="s">
        <v>7</v>
      </c>
      <c r="E111" s="29">
        <v>2063.4899999999998</v>
      </c>
      <c r="F111" s="29">
        <v>4793.1279999999997</v>
      </c>
      <c r="G111" s="29">
        <v>334.68299999999999</v>
      </c>
      <c r="H111" s="29">
        <v>2154.6759999999999</v>
      </c>
      <c r="I111" s="29">
        <v>4664.0990000000002</v>
      </c>
      <c r="J111" s="29">
        <v>269.26100000000002</v>
      </c>
    </row>
    <row r="112" spans="1:10" ht="14.4" x14ac:dyDescent="0.3">
      <c r="A112" s="21"/>
      <c r="B112" s="21"/>
      <c r="C112"/>
      <c r="D112" t="s">
        <v>8</v>
      </c>
      <c r="E112" s="29">
        <v>1920.5709999999999</v>
      </c>
      <c r="F112" s="29">
        <v>4237.5659999999998</v>
      </c>
      <c r="G112" s="29">
        <v>294.60199999999998</v>
      </c>
      <c r="H112" s="29">
        <v>1939.2360000000001</v>
      </c>
      <c r="I112" s="29">
        <v>4122.9070000000002</v>
      </c>
      <c r="J112" s="29">
        <v>250.06200000000001</v>
      </c>
    </row>
    <row r="113" spans="1:10" ht="14.4" x14ac:dyDescent="0.3">
      <c r="A113" s="21"/>
      <c r="B113" s="21">
        <v>3</v>
      </c>
      <c r="C113" t="s">
        <v>109</v>
      </c>
      <c r="D113" t="s">
        <v>7</v>
      </c>
      <c r="E113" s="29">
        <v>1129.9259999999999</v>
      </c>
      <c r="F113" s="29">
        <v>979.02200000000005</v>
      </c>
      <c r="G113" s="29">
        <v>142.94200000000001</v>
      </c>
      <c r="H113" s="29">
        <v>1252.413</v>
      </c>
      <c r="I113" s="29">
        <v>965.91899999999998</v>
      </c>
      <c r="J113" s="29">
        <v>110.687</v>
      </c>
    </row>
    <row r="114" spans="1:10" ht="14.4" x14ac:dyDescent="0.3">
      <c r="A114" s="20"/>
      <c r="B114" s="21"/>
      <c r="C114"/>
      <c r="D114" t="s">
        <v>8</v>
      </c>
      <c r="E114" s="29">
        <v>896.84400000000005</v>
      </c>
      <c r="F114" s="29">
        <v>799.8</v>
      </c>
      <c r="G114" s="29">
        <v>120.452</v>
      </c>
      <c r="H114" s="29">
        <v>951.89599999999996</v>
      </c>
      <c r="I114" s="29">
        <v>783.90800000000002</v>
      </c>
      <c r="J114" s="29">
        <v>78.001999999999995</v>
      </c>
    </row>
    <row r="115" spans="1:10" ht="14.4" x14ac:dyDescent="0.3">
      <c r="C115" t="s">
        <v>13</v>
      </c>
      <c r="E115" s="2">
        <f>SUM(E109:E114)</f>
        <v>8172.3139999999994</v>
      </c>
      <c r="F115" s="2">
        <f t="shared" ref="F115:J115" si="6">SUM(F109:F114)</f>
        <v>26234.655999999999</v>
      </c>
      <c r="G115" s="2">
        <f t="shared" si="6"/>
        <v>1393.4739999999999</v>
      </c>
      <c r="H115" s="2">
        <f t="shared" si="6"/>
        <v>9123.5670000000009</v>
      </c>
      <c r="I115" s="2">
        <f t="shared" si="6"/>
        <v>25942.935000000001</v>
      </c>
      <c r="J115" s="2">
        <f t="shared" si="6"/>
        <v>1166.508</v>
      </c>
    </row>
    <row r="117" spans="1:10" ht="14.4" x14ac:dyDescent="0.3">
      <c r="A117" s="27"/>
      <c r="B117" s="27"/>
      <c r="C117" s="27"/>
      <c r="D117" s="27">
        <v>2021</v>
      </c>
      <c r="E117" s="27">
        <v>2022</v>
      </c>
      <c r="F117" s="27"/>
    </row>
    <row r="118" spans="1:10" ht="14.4" x14ac:dyDescent="0.3">
      <c r="A118" s="28" t="s">
        <v>107</v>
      </c>
      <c r="B118" s="28" t="s">
        <v>0</v>
      </c>
      <c r="C118" s="28" t="s">
        <v>2</v>
      </c>
      <c r="D118" s="27">
        <v>2021</v>
      </c>
      <c r="E118" s="27">
        <v>2022</v>
      </c>
      <c r="F118" s="28"/>
    </row>
    <row r="119" spans="1:10" ht="14.4" x14ac:dyDescent="0.3">
      <c r="A119" s="26" t="s">
        <v>108</v>
      </c>
      <c r="B119" s="24" t="s">
        <v>13</v>
      </c>
      <c r="C119" s="24"/>
      <c r="D119" s="1">
        <f>100*E108/SUM(E108:G108)</f>
        <v>71.578694515649488</v>
      </c>
      <c r="E119" s="1">
        <f>100*H108/SUM(H108:J108)</f>
        <v>74.739830146799576</v>
      </c>
      <c r="F119" s="6">
        <f t="shared" ref="F119" si="7">E119-D119</f>
        <v>3.1611356311500884</v>
      </c>
      <c r="G119" s="29"/>
    </row>
    <row r="120" spans="1:10" ht="14.4" x14ac:dyDescent="0.3">
      <c r="A120" s="23"/>
      <c r="B120" s="24"/>
      <c r="C120" s="24"/>
      <c r="D120" s="1"/>
      <c r="E120" s="1"/>
      <c r="F120" s="6"/>
      <c r="G120" s="29"/>
    </row>
    <row r="121" spans="1:10" ht="14.4" x14ac:dyDescent="0.3">
      <c r="B121" s="26" t="s">
        <v>114</v>
      </c>
      <c r="C121" s="26" t="s">
        <v>17</v>
      </c>
      <c r="D121" s="1">
        <f t="shared" ref="D121:D126" si="8">100*E102/SUM(E102:G102)</f>
        <v>33.576893652121953</v>
      </c>
      <c r="E121" s="1">
        <f t="shared" ref="E121:E126" si="9">100*H102/SUM(H102:J102)</f>
        <v>37.578552620428631</v>
      </c>
      <c r="F121" s="6">
        <f>E121-D121</f>
        <v>4.0016589683066783</v>
      </c>
      <c r="G121" s="29"/>
    </row>
    <row r="122" spans="1:10" ht="14.4" x14ac:dyDescent="0.3">
      <c r="A122" s="23"/>
      <c r="B122" s="24"/>
      <c r="C122" s="24" t="s">
        <v>18</v>
      </c>
      <c r="D122" s="1">
        <f t="shared" si="8"/>
        <v>52.805321867192035</v>
      </c>
      <c r="E122" s="1">
        <f t="shared" si="9"/>
        <v>56.336524185203082</v>
      </c>
      <c r="F122" s="6">
        <f t="shared" ref="F122:F135" si="10">E122-D122</f>
        <v>3.5312023180110472</v>
      </c>
      <c r="G122" s="29"/>
    </row>
    <row r="123" spans="1:10" ht="14.4" x14ac:dyDescent="0.3">
      <c r="A123" s="23"/>
      <c r="B123" s="24" t="s">
        <v>15</v>
      </c>
      <c r="C123" s="26" t="s">
        <v>17</v>
      </c>
      <c r="D123" s="1">
        <f t="shared" si="8"/>
        <v>68.012929709312914</v>
      </c>
      <c r="E123" s="1">
        <f t="shared" si="9"/>
        <v>71.417856015891317</v>
      </c>
      <c r="F123" s="6">
        <f t="shared" si="10"/>
        <v>3.4049263065784032</v>
      </c>
      <c r="G123" s="29"/>
    </row>
    <row r="124" spans="1:10" ht="14.4" x14ac:dyDescent="0.3">
      <c r="A124" s="23"/>
      <c r="B124" s="24"/>
      <c r="C124" s="24" t="s">
        <v>18</v>
      </c>
      <c r="D124" s="1">
        <f t="shared" si="8"/>
        <v>79.791054653942879</v>
      </c>
      <c r="E124" s="1">
        <f t="shared" si="9"/>
        <v>82.618280370999727</v>
      </c>
      <c r="F124" s="6">
        <f t="shared" si="10"/>
        <v>2.827225717056848</v>
      </c>
      <c r="G124" s="29"/>
    </row>
    <row r="125" spans="1:10" ht="14.4" x14ac:dyDescent="0.3">
      <c r="A125" s="23"/>
      <c r="B125" s="24" t="s">
        <v>14</v>
      </c>
      <c r="C125" s="26" t="s">
        <v>17</v>
      </c>
      <c r="D125" s="1">
        <f t="shared" si="8"/>
        <v>84.395425859580982</v>
      </c>
      <c r="E125" s="1">
        <f t="shared" si="9"/>
        <v>86.066101130310898</v>
      </c>
      <c r="F125" s="6">
        <f t="shared" si="10"/>
        <v>1.670675270729916</v>
      </c>
      <c r="G125" s="29"/>
    </row>
    <row r="126" spans="1:10" ht="14.4" x14ac:dyDescent="0.3">
      <c r="A126" s="23"/>
      <c r="B126" s="24"/>
      <c r="C126" s="24" t="s">
        <v>18</v>
      </c>
      <c r="D126" s="1">
        <f t="shared" si="8"/>
        <v>86.182147926370718</v>
      </c>
      <c r="E126" s="1">
        <f t="shared" si="9"/>
        <v>89.253989920434037</v>
      </c>
      <c r="F126" s="6">
        <f t="shared" si="10"/>
        <v>3.0718419940633197</v>
      </c>
      <c r="G126" s="29"/>
    </row>
    <row r="127" spans="1:10" ht="14.4" x14ac:dyDescent="0.3">
      <c r="D127" s="1"/>
      <c r="E127" s="1"/>
      <c r="F127" s="1"/>
      <c r="G127" s="29"/>
    </row>
    <row r="128" spans="1:10" ht="14.4" x14ac:dyDescent="0.3">
      <c r="A128" s="23" t="s">
        <v>112</v>
      </c>
      <c r="B128" s="24" t="s">
        <v>13</v>
      </c>
      <c r="D128" s="1">
        <f>100*E115/SUM(E115:G115)</f>
        <v>22.827409626539822</v>
      </c>
      <c r="E128" s="1">
        <f>100*H115/SUM(H115:J115)</f>
        <v>25.180262418165093</v>
      </c>
      <c r="F128" s="6">
        <f t="shared" ref="F128" si="11">E128-D128</f>
        <v>2.3528527916252706</v>
      </c>
    </row>
    <row r="129" spans="1:7" ht="14.4" x14ac:dyDescent="0.3">
      <c r="B129" s="24"/>
      <c r="D129" s="1"/>
      <c r="E129" s="1"/>
      <c r="F129" s="6"/>
    </row>
    <row r="130" spans="1:7" ht="14.4" x14ac:dyDescent="0.3">
      <c r="B130" s="26" t="s">
        <v>114</v>
      </c>
      <c r="C130" s="26" t="s">
        <v>17</v>
      </c>
      <c r="D130" s="1">
        <f t="shared" ref="D130:D135" si="12">100*E109/SUM(E109:G109)</f>
        <v>10.690903868280616</v>
      </c>
      <c r="E130" s="1">
        <f t="shared" ref="E130:E135" si="13">100*H109/SUM(H109:J109)</f>
        <v>13.851405403550901</v>
      </c>
      <c r="F130" s="6">
        <f t="shared" si="10"/>
        <v>3.160501535270285</v>
      </c>
      <c r="G130" s="29"/>
    </row>
    <row r="131" spans="1:7" ht="14.4" x14ac:dyDescent="0.3">
      <c r="A131" s="23"/>
      <c r="B131" s="24"/>
      <c r="C131" s="24" t="s">
        <v>18</v>
      </c>
      <c r="D131" s="1">
        <f t="shared" si="12"/>
        <v>13.110977568359321</v>
      </c>
      <c r="E131" s="1">
        <f t="shared" si="13"/>
        <v>16.294002562120582</v>
      </c>
      <c r="F131" s="6">
        <f t="shared" si="10"/>
        <v>3.1830249937612614</v>
      </c>
      <c r="G131" s="29"/>
    </row>
    <row r="132" spans="1:7" ht="14.4" x14ac:dyDescent="0.3">
      <c r="A132" s="23"/>
      <c r="B132" s="24" t="s">
        <v>15</v>
      </c>
      <c r="C132" s="26" t="s">
        <v>17</v>
      </c>
      <c r="D132" s="1">
        <f t="shared" si="12"/>
        <v>28.694251568666086</v>
      </c>
      <c r="E132" s="1">
        <f t="shared" si="13"/>
        <v>30.398773369661214</v>
      </c>
      <c r="F132" s="6">
        <f t="shared" si="10"/>
        <v>1.7045218009951277</v>
      </c>
      <c r="G132" s="29"/>
    </row>
    <row r="133" spans="1:7" ht="14.4" x14ac:dyDescent="0.3">
      <c r="A133" s="23"/>
      <c r="B133" s="24"/>
      <c r="C133" s="24" t="s">
        <v>18</v>
      </c>
      <c r="D133" s="1">
        <f t="shared" si="12"/>
        <v>29.763655402767721</v>
      </c>
      <c r="E133" s="1">
        <f t="shared" si="13"/>
        <v>30.722006018499084</v>
      </c>
      <c r="F133" s="6">
        <f t="shared" si="10"/>
        <v>0.95835061573136215</v>
      </c>
      <c r="G133" s="29"/>
    </row>
    <row r="134" spans="1:7" ht="14.4" x14ac:dyDescent="0.3">
      <c r="A134" s="23"/>
      <c r="B134" s="24" t="s">
        <v>14</v>
      </c>
      <c r="C134" s="26" t="s">
        <v>17</v>
      </c>
      <c r="D134" s="1">
        <f t="shared" si="12"/>
        <v>50.176784834072713</v>
      </c>
      <c r="E134" s="1">
        <f t="shared" si="13"/>
        <v>53.774271485118845</v>
      </c>
      <c r="F134" s="6">
        <f t="shared" si="10"/>
        <v>3.5974866510461325</v>
      </c>
      <c r="G134" s="29"/>
    </row>
    <row r="135" spans="1:7" ht="14.4" x14ac:dyDescent="0.3">
      <c r="A135" s="23"/>
      <c r="B135" s="24"/>
      <c r="C135" s="24" t="s">
        <v>18</v>
      </c>
      <c r="D135" s="1">
        <f t="shared" si="12"/>
        <v>49.355895340697472</v>
      </c>
      <c r="E135" s="1">
        <f t="shared" si="13"/>
        <v>52.480585023977198</v>
      </c>
      <c r="F135" s="6">
        <f t="shared" si="10"/>
        <v>3.1246896832797262</v>
      </c>
      <c r="G135" s="29"/>
    </row>
    <row r="137" spans="1:7" x14ac:dyDescent="0.2">
      <c r="A137" s="10" t="s">
        <v>117</v>
      </c>
    </row>
    <row r="138" spans="1:7" x14ac:dyDescent="0.2">
      <c r="A138" s="2" t="s">
        <v>23</v>
      </c>
    </row>
    <row r="139" spans="1:7" x14ac:dyDescent="0.2">
      <c r="A139" s="3" t="s">
        <v>16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showGridLines="0" topLeftCell="A37" zoomScaleNormal="100" workbookViewId="0">
      <selection activeCell="N62" sqref="N62"/>
    </sheetView>
  </sheetViews>
  <sheetFormatPr defaultRowHeight="14.4" x14ac:dyDescent="0.3"/>
  <cols>
    <col min="3" max="3" width="11.33203125" bestFit="1" customWidth="1"/>
    <col min="4" max="4" width="10.44140625" bestFit="1" customWidth="1"/>
    <col min="5" max="5" width="10.33203125" bestFit="1" customWidth="1"/>
    <col min="6" max="7" width="11.44140625" bestFit="1" customWidth="1"/>
    <col min="8" max="8" width="10.33203125" bestFit="1" customWidth="1"/>
    <col min="9" max="9" width="11.33203125" bestFit="1" customWidth="1"/>
    <col min="10" max="12" width="10.33203125" style="1" bestFit="1" customWidth="1"/>
    <col min="13" max="13" width="11.33203125" bestFit="1" customWidth="1"/>
    <col min="14" max="14" width="10.33203125" bestFit="1" customWidth="1"/>
  </cols>
  <sheetData>
    <row r="1" spans="1:26" x14ac:dyDescent="0.3">
      <c r="A1" t="s">
        <v>93</v>
      </c>
      <c r="D1" t="s">
        <v>22</v>
      </c>
      <c r="E1" t="s">
        <v>107</v>
      </c>
      <c r="F1" t="s">
        <v>88</v>
      </c>
      <c r="J1"/>
      <c r="M1" s="1"/>
    </row>
    <row r="2" spans="1:26" s="13" customFormat="1" ht="12" x14ac:dyDescent="0.3">
      <c r="D2" s="13">
        <v>2021</v>
      </c>
      <c r="J2" s="13">
        <v>2022</v>
      </c>
      <c r="M2" s="46"/>
    </row>
    <row r="3" spans="1:26" s="47" customFormat="1" ht="12" x14ac:dyDescent="0.3">
      <c r="D3" s="47" t="s">
        <v>108</v>
      </c>
      <c r="G3" s="47" t="s">
        <v>112</v>
      </c>
      <c r="J3" s="47" t="s">
        <v>108</v>
      </c>
      <c r="K3" s="48"/>
      <c r="L3" s="48"/>
      <c r="M3" s="48" t="s">
        <v>112</v>
      </c>
      <c r="P3" s="47" t="s">
        <v>122</v>
      </c>
      <c r="R3" s="47" t="s">
        <v>123</v>
      </c>
      <c r="W3" s="47" t="s">
        <v>122</v>
      </c>
      <c r="Y3" s="47" t="s">
        <v>123</v>
      </c>
    </row>
    <row r="4" spans="1:26" s="15" customFormat="1" ht="36" x14ac:dyDescent="0.3">
      <c r="A4" s="15" t="s">
        <v>103</v>
      </c>
      <c r="B4" s="15" t="s">
        <v>89</v>
      </c>
      <c r="C4" s="15" t="s">
        <v>104</v>
      </c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15" t="s">
        <v>3</v>
      </c>
      <c r="K4" s="49" t="s">
        <v>4</v>
      </c>
      <c r="L4" s="49" t="s">
        <v>5</v>
      </c>
      <c r="M4" s="49" t="s">
        <v>3</v>
      </c>
      <c r="N4" s="15" t="s">
        <v>4</v>
      </c>
      <c r="O4" s="15" t="s">
        <v>5</v>
      </c>
      <c r="P4" s="15" t="s">
        <v>124</v>
      </c>
      <c r="Q4" s="15" t="s">
        <v>125</v>
      </c>
      <c r="R4" s="15" t="s">
        <v>124</v>
      </c>
      <c r="S4" s="15" t="s">
        <v>125</v>
      </c>
      <c r="W4" s="15" t="s">
        <v>124</v>
      </c>
      <c r="X4" s="15" t="s">
        <v>125</v>
      </c>
      <c r="Y4" s="15" t="s">
        <v>124</v>
      </c>
      <c r="Z4" s="15" t="s">
        <v>125</v>
      </c>
    </row>
    <row r="5" spans="1:26" x14ac:dyDescent="0.3">
      <c r="A5" s="50">
        <v>1</v>
      </c>
      <c r="B5" s="50" t="s">
        <v>105</v>
      </c>
      <c r="C5" s="50" t="s">
        <v>25</v>
      </c>
      <c r="D5" s="1">
        <v>25199.373000000003</v>
      </c>
      <c r="E5" s="1">
        <v>6224.7420000000011</v>
      </c>
      <c r="F5" s="1">
        <v>3764.4679999999998</v>
      </c>
      <c r="G5" s="1">
        <v>8180.3379999999997</v>
      </c>
      <c r="H5" s="1">
        <v>26256.418000000001</v>
      </c>
      <c r="I5" s="1">
        <v>1398.902</v>
      </c>
      <c r="J5" s="1">
        <v>26091.591</v>
      </c>
      <c r="K5" s="1">
        <v>5697.5750000000007</v>
      </c>
      <c r="L5" s="1">
        <v>3119.7709999999997</v>
      </c>
      <c r="M5" s="1">
        <v>9137.3410000000003</v>
      </c>
      <c r="N5" s="1">
        <v>25969.814000000002</v>
      </c>
      <c r="O5" s="1">
        <v>1168.6309999999999</v>
      </c>
      <c r="P5" s="1">
        <f>100*D5/SUM(D5:F5)</f>
        <v>71.612355064141113</v>
      </c>
      <c r="Q5" s="1">
        <f>100*G5/SUM(G5:I5)</f>
        <v>22.827369320245211</v>
      </c>
      <c r="R5" s="1">
        <f>100*J5/SUM(J5:L5)</f>
        <v>74.741866244738418</v>
      </c>
      <c r="S5" s="1">
        <f>100*M5/SUM(M5:O5)</f>
        <v>25.188540366844155</v>
      </c>
      <c r="T5" s="6">
        <f>R5-P5</f>
        <v>3.129511180597305</v>
      </c>
      <c r="U5" s="6">
        <f>S5-Q5</f>
        <v>2.3611710465989439</v>
      </c>
    </row>
    <row r="6" spans="1:26" ht="17.399999999999999" customHeight="1" x14ac:dyDescent="0.3">
      <c r="A6" s="50"/>
      <c r="B6" s="50"/>
      <c r="C6" s="50"/>
      <c r="D6" s="1"/>
      <c r="E6" s="1"/>
      <c r="F6" s="1"/>
      <c r="G6" s="1"/>
      <c r="H6" s="1"/>
      <c r="I6" s="1"/>
      <c r="M6" s="1"/>
      <c r="N6" s="1"/>
      <c r="O6" s="1"/>
      <c r="P6" s="1"/>
      <c r="Q6" s="1"/>
      <c r="R6" s="1"/>
      <c r="S6" s="1"/>
      <c r="T6" s="6"/>
      <c r="U6" s="6"/>
    </row>
    <row r="7" spans="1:26" x14ac:dyDescent="0.3">
      <c r="A7" s="50">
        <v>19</v>
      </c>
      <c r="B7" s="50" t="s">
        <v>60</v>
      </c>
      <c r="C7" s="50" t="s">
        <v>61</v>
      </c>
      <c r="D7" s="1">
        <v>50.612000000000002</v>
      </c>
      <c r="E7" s="1">
        <v>7.0830000000000002</v>
      </c>
      <c r="F7" s="1">
        <v>3.5649999999999999</v>
      </c>
      <c r="G7" s="1">
        <v>11.169</v>
      </c>
      <c r="H7" s="1">
        <v>21.509</v>
      </c>
      <c r="I7" s="1">
        <v>0.96900000000000008</v>
      </c>
      <c r="J7" s="1">
        <v>55.768999999999998</v>
      </c>
      <c r="K7" s="1">
        <v>4.3250000000000002</v>
      </c>
      <c r="L7" s="1">
        <v>3.3540000000000001</v>
      </c>
      <c r="M7" s="1">
        <v>8.8119999999999994</v>
      </c>
      <c r="N7" s="1">
        <v>18.91</v>
      </c>
      <c r="O7" s="1">
        <v>1.4670000000000001</v>
      </c>
      <c r="P7" s="1">
        <f t="shared" ref="P7:P33" si="0">100*D7/SUM(D7:F7)</f>
        <v>82.618348024812278</v>
      </c>
      <c r="Q7" s="1">
        <f t="shared" ref="Q7:Q33" si="1">100*G7/SUM(G7:I7)</f>
        <v>33.19463845216513</v>
      </c>
      <c r="R7" s="1">
        <f t="shared" ref="R7:R33" si="2">100*J7/SUM(J7:L7)</f>
        <v>87.897175639894087</v>
      </c>
      <c r="S7" s="1">
        <f t="shared" ref="S7:S33" si="3">100*M7/SUM(M7:O7)</f>
        <v>30.189454931652332</v>
      </c>
      <c r="T7" s="6">
        <f t="shared" ref="T7:T33" si="4">R7-P7</f>
        <v>5.2788276150818092</v>
      </c>
      <c r="U7" s="6">
        <f t="shared" ref="U7:U33" si="5">S7-Q7</f>
        <v>-3.0051835205127979</v>
      </c>
      <c r="V7" t="str">
        <f t="shared" ref="V7:V18" si="6">IF(D7&lt;VLOOKUP(B7,$A$74:$F$107,5,FALSE),"c",IF(D7&lt;VLOOKUP(B7,$A$74:$F$107,6,FALSE),"u",""))</f>
        <v/>
      </c>
      <c r="W7" t="str">
        <f t="shared" ref="W7:W18" si="7">IF(D7&lt;VLOOKUP(B7,$A$74:$F$107,5,FALSE),"c",IF(D7&lt;VLOOKUP(B7,$A$74:$F$107,6,FALSE),"u",""))</f>
        <v/>
      </c>
      <c r="X7" t="str">
        <f t="shared" ref="X7:X18" si="8">IF(G7&lt;VLOOKUP(B7,$A$74:$F$107,5,FALSE),"c",IF(G7&lt;VLOOKUP(B7,$A$74:$F$107,6,FALSE),"u",""))</f>
        <v/>
      </c>
      <c r="Y7" t="str">
        <f t="shared" ref="Y7:Y18" si="9">IF(J7&lt;VLOOKUP(B7,$A$74:$F$107,5,FALSE),"c",IF(J7&lt;VLOOKUP(B7,$A$74:$F$107,6,FALSE),"u",""))</f>
        <v/>
      </c>
      <c r="Z7" t="str">
        <f t="shared" ref="Z7:Z18" si="10">IF(M7&lt;VLOOKUP(B7,$A$74:$F$107,5,FALSE),"c",IF(M7&lt;VLOOKUP(B7,$A$74:$F$107,6,FALSE),"u",""))</f>
        <v/>
      </c>
    </row>
    <row r="8" spans="1:26" x14ac:dyDescent="0.3">
      <c r="A8" s="50">
        <v>20</v>
      </c>
      <c r="B8" s="50" t="s">
        <v>62</v>
      </c>
      <c r="C8" s="50" t="s">
        <v>63</v>
      </c>
      <c r="D8" s="1">
        <v>1240.33</v>
      </c>
      <c r="E8" s="1">
        <v>154.047</v>
      </c>
      <c r="F8" s="1">
        <v>64.415999999999997</v>
      </c>
      <c r="G8" s="1">
        <v>1230.867</v>
      </c>
      <c r="H8" s="1">
        <v>406.15899999999999</v>
      </c>
      <c r="I8" s="1">
        <v>135.31100000000004</v>
      </c>
      <c r="J8" s="1">
        <v>1234.4369999999999</v>
      </c>
      <c r="K8" s="1">
        <v>130.19299999999998</v>
      </c>
      <c r="L8" s="1">
        <v>53.169999999999995</v>
      </c>
      <c r="M8" s="1">
        <v>1369.472</v>
      </c>
      <c r="N8" s="1">
        <v>372.18299999999999</v>
      </c>
      <c r="O8" s="1">
        <v>109.49799999999999</v>
      </c>
      <c r="P8" s="1">
        <f t="shared" si="0"/>
        <v>85.024400309022596</v>
      </c>
      <c r="Q8" s="1">
        <f t="shared" si="1"/>
        <v>69.448812500105788</v>
      </c>
      <c r="R8" s="1">
        <f t="shared" si="2"/>
        <v>87.06707575116377</v>
      </c>
      <c r="S8" s="1">
        <f t="shared" si="3"/>
        <v>73.979406348367746</v>
      </c>
      <c r="T8" s="6">
        <f t="shared" si="4"/>
        <v>2.0426754421411744</v>
      </c>
      <c r="U8" s="6">
        <f t="shared" si="5"/>
        <v>4.5305938482619581</v>
      </c>
      <c r="V8" t="str">
        <f t="shared" si="6"/>
        <v/>
      </c>
      <c r="W8" t="str">
        <f t="shared" si="7"/>
        <v/>
      </c>
      <c r="X8" t="str">
        <f t="shared" si="8"/>
        <v/>
      </c>
      <c r="Y8" t="str">
        <f t="shared" si="9"/>
        <v/>
      </c>
      <c r="Z8" t="str">
        <f t="shared" si="10"/>
        <v/>
      </c>
    </row>
    <row r="9" spans="1:26" x14ac:dyDescent="0.3">
      <c r="A9" s="50">
        <v>28</v>
      </c>
      <c r="B9" s="50" t="s">
        <v>78</v>
      </c>
      <c r="C9" s="50" t="s">
        <v>79</v>
      </c>
      <c r="D9" s="1">
        <v>696.11699999999996</v>
      </c>
      <c r="E9" s="1">
        <v>62.665999999999997</v>
      </c>
      <c r="F9" s="1">
        <v>65.290000000000006</v>
      </c>
      <c r="G9" s="1">
        <v>329.33699999999999</v>
      </c>
      <c r="H9" s="1">
        <v>487.72199999999998</v>
      </c>
      <c r="I9" s="1">
        <v>207.95499999999996</v>
      </c>
      <c r="J9" s="1">
        <v>730.649</v>
      </c>
      <c r="K9" s="1">
        <v>59.361000000000004</v>
      </c>
      <c r="L9" s="1">
        <v>51.843000000000004</v>
      </c>
      <c r="M9" s="1">
        <v>358.399</v>
      </c>
      <c r="N9" s="1">
        <v>447.51600000000002</v>
      </c>
      <c r="O9" s="1">
        <v>188.70099999999999</v>
      </c>
      <c r="P9" s="1">
        <f t="shared" si="0"/>
        <v>84.472734818395949</v>
      </c>
      <c r="Q9" s="1">
        <f t="shared" si="1"/>
        <v>32.130000175607357</v>
      </c>
      <c r="R9" s="1">
        <f t="shared" si="2"/>
        <v>86.79056794951137</v>
      </c>
      <c r="S9" s="1">
        <f t="shared" si="3"/>
        <v>36.033906552880708</v>
      </c>
      <c r="T9" s="6">
        <f t="shared" si="4"/>
        <v>2.317833131115421</v>
      </c>
      <c r="U9" s="6">
        <f t="shared" si="5"/>
        <v>3.9039063772733513</v>
      </c>
      <c r="V9" t="str">
        <f t="shared" si="6"/>
        <v/>
      </c>
      <c r="W9" t="str">
        <f t="shared" si="7"/>
        <v/>
      </c>
      <c r="X9" t="str">
        <f t="shared" si="8"/>
        <v/>
      </c>
      <c r="Y9" t="str">
        <f t="shared" si="9"/>
        <v/>
      </c>
      <c r="Z9" t="str">
        <f t="shared" si="10"/>
        <v/>
      </c>
    </row>
    <row r="10" spans="1:26" x14ac:dyDescent="0.3">
      <c r="A10" s="50">
        <v>17</v>
      </c>
      <c r="B10" s="50" t="s">
        <v>56</v>
      </c>
      <c r="C10" s="50" t="s">
        <v>57</v>
      </c>
      <c r="D10" s="1">
        <v>47.6</v>
      </c>
      <c r="E10" s="1">
        <v>7.8599999999999994</v>
      </c>
      <c r="F10" s="1">
        <v>4.4290000000000003</v>
      </c>
      <c r="G10" s="1">
        <v>12.981000000000002</v>
      </c>
      <c r="H10" s="1">
        <v>42.159000000000006</v>
      </c>
      <c r="I10" s="1">
        <v>2.3860000000000001</v>
      </c>
      <c r="J10" s="1">
        <v>40.460000000000008</v>
      </c>
      <c r="K10" s="1">
        <v>5.9690000000000012</v>
      </c>
      <c r="L10" s="1">
        <v>2.024</v>
      </c>
      <c r="M10" s="1">
        <v>10.5</v>
      </c>
      <c r="N10" s="1">
        <v>46.269999999999996</v>
      </c>
      <c r="O10" s="1">
        <v>3.2969999999999997</v>
      </c>
      <c r="P10" s="1">
        <f t="shared" si="0"/>
        <v>79.480372021573245</v>
      </c>
      <c r="Q10" s="1">
        <f t="shared" si="1"/>
        <v>22.565448666689843</v>
      </c>
      <c r="R10" s="1">
        <f t="shared" si="2"/>
        <v>83.503601428188148</v>
      </c>
      <c r="S10" s="1">
        <f t="shared" si="3"/>
        <v>17.48048013052092</v>
      </c>
      <c r="T10" s="6">
        <f t="shared" si="4"/>
        <v>4.0232294066149024</v>
      </c>
      <c r="U10" s="6">
        <f t="shared" si="5"/>
        <v>-5.0849685361689225</v>
      </c>
      <c r="V10" t="str">
        <f t="shared" si="6"/>
        <v/>
      </c>
      <c r="W10" t="str">
        <f t="shared" si="7"/>
        <v/>
      </c>
      <c r="X10" t="str">
        <f t="shared" si="8"/>
        <v/>
      </c>
      <c r="Y10" t="str">
        <f t="shared" si="9"/>
        <v/>
      </c>
      <c r="Z10" t="str">
        <f t="shared" si="10"/>
        <v/>
      </c>
    </row>
    <row r="11" spans="1:26" x14ac:dyDescent="0.3">
      <c r="A11" s="50">
        <v>6</v>
      </c>
      <c r="B11" s="50" t="s">
        <v>34</v>
      </c>
      <c r="C11" s="50" t="s">
        <v>35</v>
      </c>
      <c r="D11" s="1">
        <v>4876.9760000000006</v>
      </c>
      <c r="E11" s="1">
        <v>888.87000000000012</v>
      </c>
      <c r="F11" s="1">
        <v>346.7170000000001</v>
      </c>
      <c r="G11" s="1">
        <v>2798.4340000000002</v>
      </c>
      <c r="H11" s="1">
        <v>3898.509</v>
      </c>
      <c r="I11" s="1">
        <v>159.745</v>
      </c>
      <c r="J11" s="1">
        <v>5012.616</v>
      </c>
      <c r="K11" s="1">
        <v>822.351</v>
      </c>
      <c r="L11" s="1">
        <v>261.08900000000006</v>
      </c>
      <c r="M11" s="1">
        <v>3087.4170000000004</v>
      </c>
      <c r="N11" s="1">
        <v>3821.9629999999997</v>
      </c>
      <c r="O11" s="1">
        <v>137.16800000000001</v>
      </c>
      <c r="P11" s="1">
        <f t="shared" si="0"/>
        <v>79.786106090031311</v>
      </c>
      <c r="Q11" s="1">
        <f t="shared" si="1"/>
        <v>40.813203109139579</v>
      </c>
      <c r="R11" s="1">
        <f t="shared" si="2"/>
        <v>82.227197387950511</v>
      </c>
      <c r="S11" s="1">
        <f t="shared" si="3"/>
        <v>43.814602554328729</v>
      </c>
      <c r="T11" s="6">
        <f t="shared" si="4"/>
        <v>2.4410912979192005</v>
      </c>
      <c r="U11" s="6">
        <f t="shared" si="5"/>
        <v>3.0013994451891506</v>
      </c>
      <c r="V11" t="str">
        <f t="shared" si="6"/>
        <v/>
      </c>
      <c r="W11" t="str">
        <f t="shared" si="7"/>
        <v/>
      </c>
      <c r="X11" t="str">
        <f t="shared" si="8"/>
        <v/>
      </c>
      <c r="Y11" t="str">
        <f t="shared" si="9"/>
        <v/>
      </c>
      <c r="Z11" t="str">
        <f t="shared" si="10"/>
        <v/>
      </c>
    </row>
    <row r="12" spans="1:26" x14ac:dyDescent="0.3">
      <c r="A12" s="50">
        <v>21</v>
      </c>
      <c r="B12" s="50" t="s">
        <v>64</v>
      </c>
      <c r="C12" s="50" t="s">
        <v>65</v>
      </c>
      <c r="D12" s="1">
        <v>642.25399999999991</v>
      </c>
      <c r="E12" s="1">
        <v>85.498000000000005</v>
      </c>
      <c r="F12" s="1">
        <v>68.695000000000007</v>
      </c>
      <c r="G12" s="1">
        <v>263.88200000000001</v>
      </c>
      <c r="H12" s="1">
        <v>396.75200000000001</v>
      </c>
      <c r="I12" s="1">
        <v>22.041000000000004</v>
      </c>
      <c r="J12" s="1">
        <v>663.24099999999999</v>
      </c>
      <c r="K12" s="1">
        <v>98.643000000000001</v>
      </c>
      <c r="L12" s="1">
        <v>48.385000000000005</v>
      </c>
      <c r="M12" s="1">
        <v>271.84000000000003</v>
      </c>
      <c r="N12" s="1">
        <v>377.41699999999997</v>
      </c>
      <c r="O12" s="1">
        <v>20.791</v>
      </c>
      <c r="P12" s="1">
        <f t="shared" si="0"/>
        <v>80.639891919989651</v>
      </c>
      <c r="Q12" s="1">
        <f t="shared" si="1"/>
        <v>38.65411799172373</v>
      </c>
      <c r="R12" s="1">
        <f t="shared" si="2"/>
        <v>81.854421186050558</v>
      </c>
      <c r="S12" s="1">
        <f t="shared" si="3"/>
        <v>40.57022780457519</v>
      </c>
      <c r="T12" s="6">
        <f t="shared" si="4"/>
        <v>1.2145292660609073</v>
      </c>
      <c r="U12" s="6">
        <f t="shared" si="5"/>
        <v>1.9161098128514595</v>
      </c>
      <c r="V12" t="str">
        <f t="shared" si="6"/>
        <v/>
      </c>
      <c r="W12" t="str">
        <f t="shared" si="7"/>
        <v/>
      </c>
      <c r="X12" t="str">
        <f t="shared" si="8"/>
        <v/>
      </c>
      <c r="Y12" t="str">
        <f t="shared" si="9"/>
        <v/>
      </c>
      <c r="Z12" t="str">
        <f t="shared" si="10"/>
        <v/>
      </c>
    </row>
    <row r="13" spans="1:26" x14ac:dyDescent="0.3">
      <c r="A13" s="50">
        <v>8</v>
      </c>
      <c r="B13" s="50" t="s">
        <v>38</v>
      </c>
      <c r="C13" s="50" t="s">
        <v>39</v>
      </c>
      <c r="D13" s="1">
        <v>313.37200000000001</v>
      </c>
      <c r="E13" s="1">
        <v>67.165999999999997</v>
      </c>
      <c r="F13" s="1">
        <v>39.193000000000005</v>
      </c>
      <c r="G13" s="1">
        <v>158.768</v>
      </c>
      <c r="H13" s="1">
        <v>300.28199999999998</v>
      </c>
      <c r="I13" s="1">
        <v>45.71</v>
      </c>
      <c r="J13" s="1">
        <v>371.18299999999999</v>
      </c>
      <c r="K13" s="1">
        <v>53.495000000000005</v>
      </c>
      <c r="L13" s="1">
        <v>31.190999999999999</v>
      </c>
      <c r="M13" s="1">
        <v>194.42</v>
      </c>
      <c r="N13" s="1">
        <v>273.52</v>
      </c>
      <c r="O13" s="1">
        <v>24.290000000000003</v>
      </c>
      <c r="P13" s="1">
        <f t="shared" si="0"/>
        <v>74.660199032237315</v>
      </c>
      <c r="Q13" s="1">
        <f t="shared" si="1"/>
        <v>31.454156430778987</v>
      </c>
      <c r="R13" s="1">
        <f t="shared" si="2"/>
        <v>81.423172007747851</v>
      </c>
      <c r="S13" s="1">
        <f t="shared" si="3"/>
        <v>39.497795745891153</v>
      </c>
      <c r="T13" s="6">
        <f t="shared" si="4"/>
        <v>6.7629729755105359</v>
      </c>
      <c r="U13" s="6">
        <f t="shared" si="5"/>
        <v>8.0436393151121663</v>
      </c>
      <c r="V13" t="str">
        <f t="shared" si="6"/>
        <v/>
      </c>
      <c r="W13" t="str">
        <f t="shared" si="7"/>
        <v/>
      </c>
      <c r="X13" t="str">
        <f t="shared" si="8"/>
        <v/>
      </c>
      <c r="Y13" t="str">
        <f t="shared" si="9"/>
        <v/>
      </c>
      <c r="Z13" t="str">
        <f t="shared" si="10"/>
        <v/>
      </c>
    </row>
    <row r="14" spans="1:26" x14ac:dyDescent="0.3">
      <c r="A14" s="50">
        <v>18</v>
      </c>
      <c r="B14" s="50" t="s">
        <v>58</v>
      </c>
      <c r="C14" s="50" t="s">
        <v>59</v>
      </c>
      <c r="D14" s="1">
        <v>712.22900000000004</v>
      </c>
      <c r="E14" s="1">
        <v>125.154</v>
      </c>
      <c r="F14" s="1">
        <v>63.12299999999999</v>
      </c>
      <c r="G14" s="1">
        <v>34.46</v>
      </c>
      <c r="H14" s="1">
        <v>638.79200000000003</v>
      </c>
      <c r="I14" s="1">
        <v>5.9480000000000004</v>
      </c>
      <c r="J14" s="1">
        <v>707.10599999999999</v>
      </c>
      <c r="K14" s="1">
        <v>119.19200000000001</v>
      </c>
      <c r="L14" s="1">
        <v>42.794999999999995</v>
      </c>
      <c r="M14" s="1">
        <v>38.451000000000001</v>
      </c>
      <c r="N14" s="1">
        <v>651.42500000000007</v>
      </c>
      <c r="O14" s="1">
        <v>2.0819999999999999</v>
      </c>
      <c r="P14" s="1">
        <f t="shared" si="0"/>
        <v>79.092088225952963</v>
      </c>
      <c r="Q14" s="1">
        <f t="shared" si="1"/>
        <v>5.0736160188457005</v>
      </c>
      <c r="R14" s="1">
        <f t="shared" si="2"/>
        <v>81.361373293767187</v>
      </c>
      <c r="S14" s="1">
        <f t="shared" si="3"/>
        <v>5.5568401550383104</v>
      </c>
      <c r="T14" s="6">
        <f t="shared" si="4"/>
        <v>2.2692850678142236</v>
      </c>
      <c r="U14" s="6">
        <f t="shared" si="5"/>
        <v>0.48322413619260995</v>
      </c>
      <c r="V14" t="str">
        <f t="shared" si="6"/>
        <v/>
      </c>
      <c r="W14" t="str">
        <f t="shared" si="7"/>
        <v/>
      </c>
      <c r="X14" t="str">
        <f t="shared" si="8"/>
        <v/>
      </c>
      <c r="Y14" t="str">
        <f t="shared" si="9"/>
        <v/>
      </c>
      <c r="Z14" t="str">
        <f t="shared" si="10"/>
        <v/>
      </c>
    </row>
    <row r="15" spans="1:26" x14ac:dyDescent="0.3">
      <c r="A15" s="50">
        <v>5</v>
      </c>
      <c r="B15" s="50" t="s">
        <v>32</v>
      </c>
      <c r="C15" s="50" t="s">
        <v>33</v>
      </c>
      <c r="D15" s="1">
        <v>375.24700000000007</v>
      </c>
      <c r="E15" s="1">
        <v>83.843000000000004</v>
      </c>
      <c r="F15" s="1">
        <v>25.171999999999997</v>
      </c>
      <c r="G15" s="1">
        <v>306.05200000000002</v>
      </c>
      <c r="H15" s="1">
        <v>276.90300000000002</v>
      </c>
      <c r="I15" s="1">
        <v>32.965000000000003</v>
      </c>
      <c r="J15" s="1">
        <v>410.37700000000001</v>
      </c>
      <c r="K15" s="1">
        <v>74.013000000000005</v>
      </c>
      <c r="L15" s="1">
        <v>23.180999999999997</v>
      </c>
      <c r="M15" s="1">
        <v>306.10200000000003</v>
      </c>
      <c r="N15" s="1">
        <v>267.089</v>
      </c>
      <c r="O15" s="1">
        <v>27.497</v>
      </c>
      <c r="P15" s="1">
        <f t="shared" si="0"/>
        <v>77.488425686921545</v>
      </c>
      <c r="Q15" s="1">
        <f t="shared" si="1"/>
        <v>49.690219509027145</v>
      </c>
      <c r="R15" s="1">
        <f t="shared" si="2"/>
        <v>80.851151858557728</v>
      </c>
      <c r="S15" s="1">
        <f t="shared" si="3"/>
        <v>50.958567509256063</v>
      </c>
      <c r="T15" s="6">
        <f t="shared" si="4"/>
        <v>3.3627261716361829</v>
      </c>
      <c r="U15" s="6">
        <f t="shared" si="5"/>
        <v>1.2683480002289187</v>
      </c>
      <c r="V15" t="str">
        <f t="shared" si="6"/>
        <v/>
      </c>
      <c r="W15" t="str">
        <f t="shared" si="7"/>
        <v/>
      </c>
      <c r="X15" t="str">
        <f t="shared" si="8"/>
        <v/>
      </c>
      <c r="Y15" t="str">
        <f t="shared" si="9"/>
        <v/>
      </c>
      <c r="Z15" t="str">
        <f t="shared" si="10"/>
        <v/>
      </c>
    </row>
    <row r="16" spans="1:26" x14ac:dyDescent="0.3">
      <c r="A16" s="50">
        <v>22</v>
      </c>
      <c r="B16" s="50" t="s">
        <v>66</v>
      </c>
      <c r="C16" s="50" t="s">
        <v>67</v>
      </c>
      <c r="D16" s="1">
        <v>2404.5070000000001</v>
      </c>
      <c r="E16" s="1">
        <v>574.28599999999994</v>
      </c>
      <c r="F16" s="1">
        <v>191.14299999999997</v>
      </c>
      <c r="G16" s="1">
        <v>265.55700000000002</v>
      </c>
      <c r="H16" s="1">
        <v>2115.34</v>
      </c>
      <c r="I16" s="1">
        <v>33.911000000000001</v>
      </c>
      <c r="J16" s="1">
        <v>2299.7550000000001</v>
      </c>
      <c r="K16" s="1">
        <v>457.22200000000004</v>
      </c>
      <c r="L16" s="1">
        <v>145.94399999999999</v>
      </c>
      <c r="M16" s="1">
        <v>336.43299999999999</v>
      </c>
      <c r="N16" s="1">
        <v>2197.94</v>
      </c>
      <c r="O16" s="1">
        <v>15.917</v>
      </c>
      <c r="P16" s="1">
        <f t="shared" si="0"/>
        <v>75.853487262834335</v>
      </c>
      <c r="Q16" s="1">
        <f t="shared" si="1"/>
        <v>10.997023365832812</v>
      </c>
      <c r="R16" s="1">
        <f t="shared" si="2"/>
        <v>79.222100773668998</v>
      </c>
      <c r="S16" s="1">
        <f t="shared" si="3"/>
        <v>13.191950719329959</v>
      </c>
      <c r="T16" s="6">
        <f t="shared" si="4"/>
        <v>3.3686135108346633</v>
      </c>
      <c r="U16" s="6">
        <f t="shared" si="5"/>
        <v>2.1949273534971478</v>
      </c>
      <c r="V16" t="str">
        <f t="shared" si="6"/>
        <v/>
      </c>
      <c r="W16" t="str">
        <f t="shared" si="7"/>
        <v/>
      </c>
      <c r="X16" t="str">
        <f t="shared" si="8"/>
        <v/>
      </c>
      <c r="Y16" t="str">
        <f t="shared" si="9"/>
        <v/>
      </c>
      <c r="Z16" t="str">
        <f t="shared" si="10"/>
        <v/>
      </c>
    </row>
    <row r="17" spans="1:26" x14ac:dyDescent="0.3">
      <c r="A17" s="50">
        <v>16</v>
      </c>
      <c r="B17" s="50" t="s">
        <v>54</v>
      </c>
      <c r="C17" s="50" t="s">
        <v>55</v>
      </c>
      <c r="D17" s="1">
        <v>159.06700000000001</v>
      </c>
      <c r="E17" s="1">
        <v>43.124000000000002</v>
      </c>
      <c r="F17" s="1">
        <v>23.320999999999998</v>
      </c>
      <c r="G17" s="1">
        <v>26.713000000000001</v>
      </c>
      <c r="H17" s="1">
        <v>161.98400000000001</v>
      </c>
      <c r="I17" s="1">
        <v>3.8720000000000003</v>
      </c>
      <c r="J17" s="1">
        <v>168.048</v>
      </c>
      <c r="K17" s="1">
        <v>29.608999999999995</v>
      </c>
      <c r="L17" s="1">
        <v>14.522</v>
      </c>
      <c r="M17" s="1">
        <v>36.390999999999998</v>
      </c>
      <c r="N17" s="1">
        <v>161.17699999999999</v>
      </c>
      <c r="O17" s="1">
        <v>0.83600000000000008</v>
      </c>
      <c r="P17" s="1">
        <f t="shared" si="0"/>
        <v>70.535936003405581</v>
      </c>
      <c r="Q17" s="1">
        <f t="shared" si="1"/>
        <v>13.871910847540361</v>
      </c>
      <c r="R17" s="1">
        <f t="shared" si="2"/>
        <v>79.201051941992375</v>
      </c>
      <c r="S17" s="1">
        <f t="shared" si="3"/>
        <v>18.341868107497831</v>
      </c>
      <c r="T17" s="6">
        <f t="shared" si="4"/>
        <v>8.6651159385867942</v>
      </c>
      <c r="U17" s="6">
        <f t="shared" si="5"/>
        <v>4.4699572599574697</v>
      </c>
      <c r="V17" t="str">
        <f t="shared" si="6"/>
        <v/>
      </c>
      <c r="W17" t="str">
        <f t="shared" si="7"/>
        <v/>
      </c>
      <c r="X17" t="str">
        <f t="shared" si="8"/>
        <v/>
      </c>
      <c r="Y17" t="str">
        <f t="shared" si="9"/>
        <v/>
      </c>
      <c r="Z17" t="str">
        <f t="shared" si="10"/>
        <v/>
      </c>
    </row>
    <row r="18" spans="1:26" x14ac:dyDescent="0.3">
      <c r="A18" s="50">
        <v>23</v>
      </c>
      <c r="B18" s="50" t="s">
        <v>68</v>
      </c>
      <c r="C18" s="50" t="s">
        <v>69</v>
      </c>
      <c r="D18" s="1">
        <v>577.31700000000001</v>
      </c>
      <c r="E18" s="1">
        <v>87.568999999999988</v>
      </c>
      <c r="F18" s="1">
        <v>100.42800000000001</v>
      </c>
      <c r="G18" s="1">
        <v>95.198000000000008</v>
      </c>
      <c r="H18" s="1">
        <v>760.12100000000009</v>
      </c>
      <c r="I18" s="1">
        <v>22.579000000000004</v>
      </c>
      <c r="J18" s="1">
        <v>596.80599999999993</v>
      </c>
      <c r="K18" s="1">
        <v>75.099000000000018</v>
      </c>
      <c r="L18" s="1">
        <v>83.46</v>
      </c>
      <c r="M18" s="1">
        <v>100.2</v>
      </c>
      <c r="N18" s="1">
        <v>762.84400000000005</v>
      </c>
      <c r="O18" s="1">
        <v>15.858000000000001</v>
      </c>
      <c r="P18" s="1">
        <f t="shared" si="0"/>
        <v>75.435311519193434</v>
      </c>
      <c r="Q18" s="1">
        <f t="shared" si="1"/>
        <v>10.843856575593065</v>
      </c>
      <c r="R18" s="1">
        <f t="shared" si="2"/>
        <v>79.008955935210125</v>
      </c>
      <c r="S18" s="1">
        <f t="shared" si="3"/>
        <v>11.400588461512205</v>
      </c>
      <c r="T18" s="6">
        <f t="shared" si="4"/>
        <v>3.5736444160166911</v>
      </c>
      <c r="U18" s="6">
        <f t="shared" si="5"/>
        <v>0.55673188591913991</v>
      </c>
      <c r="V18" t="str">
        <f t="shared" si="6"/>
        <v/>
      </c>
      <c r="W18" t="str">
        <f t="shared" si="7"/>
        <v/>
      </c>
      <c r="X18" t="str">
        <f t="shared" si="8"/>
        <v/>
      </c>
      <c r="Y18" t="str">
        <f t="shared" si="9"/>
        <v/>
      </c>
      <c r="Z18" t="str">
        <f t="shared" si="10"/>
        <v/>
      </c>
    </row>
    <row r="19" spans="1:26" x14ac:dyDescent="0.3">
      <c r="A19" s="50">
        <v>2</v>
      </c>
      <c r="B19" s="50" t="s">
        <v>26</v>
      </c>
      <c r="C19" s="50" t="s">
        <v>27</v>
      </c>
      <c r="D19" s="1">
        <v>723.245</v>
      </c>
      <c r="E19" s="1">
        <v>123.202</v>
      </c>
      <c r="F19" s="1">
        <v>81.209999999999994</v>
      </c>
      <c r="G19" s="1">
        <v>143.279</v>
      </c>
      <c r="H19" s="1">
        <v>925.01800000000003</v>
      </c>
      <c r="I19" s="1">
        <v>34.378999999999998</v>
      </c>
      <c r="J19" s="1">
        <v>744.71600000000001</v>
      </c>
      <c r="K19" s="1">
        <v>114.946</v>
      </c>
      <c r="L19" s="1">
        <v>92.502999999999986</v>
      </c>
      <c r="M19" s="1">
        <v>138.524</v>
      </c>
      <c r="N19" s="1">
        <v>928.35</v>
      </c>
      <c r="O19" s="1">
        <v>28.426000000000002</v>
      </c>
      <c r="P19" s="1">
        <f t="shared" si="0"/>
        <v>77.964700314879309</v>
      </c>
      <c r="Q19" s="1">
        <f t="shared" si="1"/>
        <v>12.993753378145531</v>
      </c>
      <c r="R19" s="1">
        <f t="shared" si="2"/>
        <v>78.212914778426011</v>
      </c>
      <c r="S19" s="1">
        <f t="shared" si="3"/>
        <v>12.647128640555099</v>
      </c>
      <c r="T19" s="6">
        <f t="shared" si="4"/>
        <v>0.24821446354670229</v>
      </c>
      <c r="U19" s="6">
        <f t="shared" si="5"/>
        <v>-0.34662473759043166</v>
      </c>
    </row>
    <row r="20" spans="1:26" x14ac:dyDescent="0.3">
      <c r="A20" s="50">
        <v>7</v>
      </c>
      <c r="B20" s="50" t="s">
        <v>36</v>
      </c>
      <c r="C20" s="50" t="s">
        <v>37</v>
      </c>
      <c r="D20" s="1">
        <v>71.710000000000008</v>
      </c>
      <c r="E20" s="1">
        <v>15.536</v>
      </c>
      <c r="F20" s="1">
        <v>8.0399999999999991</v>
      </c>
      <c r="G20" s="1">
        <v>30.463000000000001</v>
      </c>
      <c r="H20" s="1">
        <v>67.094999999999999</v>
      </c>
      <c r="I20" s="1">
        <v>5.3120000000000003</v>
      </c>
      <c r="J20" s="1">
        <v>73.967999999999989</v>
      </c>
      <c r="K20" s="1">
        <v>13.274000000000001</v>
      </c>
      <c r="L20" s="1">
        <v>7.72</v>
      </c>
      <c r="M20" s="1">
        <v>32.829000000000001</v>
      </c>
      <c r="N20" s="1">
        <v>60.57</v>
      </c>
      <c r="O20" s="1">
        <v>8.456999999999999</v>
      </c>
      <c r="P20" s="1">
        <f t="shared" si="0"/>
        <v>75.257645404361611</v>
      </c>
      <c r="Q20" s="1">
        <f t="shared" si="1"/>
        <v>29.613103917565866</v>
      </c>
      <c r="R20" s="1">
        <f t="shared" si="2"/>
        <v>77.892209515385105</v>
      </c>
      <c r="S20" s="1">
        <f t="shared" si="3"/>
        <v>32.23079641847314</v>
      </c>
      <c r="T20" s="6">
        <f t="shared" si="4"/>
        <v>2.6345641110234936</v>
      </c>
      <c r="U20" s="6">
        <f t="shared" si="5"/>
        <v>2.6176925009072747</v>
      </c>
      <c r="V20" t="str">
        <f t="shared" ref="V20:V33" si="11">IF(D20&lt;VLOOKUP(B20,$A$74:$F$107,5,FALSE),"c",IF(D20&lt;VLOOKUP(B20,$A$74:$F$107,6,FALSE),"u",""))</f>
        <v/>
      </c>
      <c r="W20" t="str">
        <f t="shared" ref="W20:W33" si="12">IF(D20&lt;VLOOKUP(B20,$A$74:$F$107,5,FALSE),"c",IF(D20&lt;VLOOKUP(B20,$A$74:$F$107,6,FALSE),"u",""))</f>
        <v/>
      </c>
      <c r="X20" t="str">
        <f t="shared" ref="X20:X33" si="13">IF(G20&lt;VLOOKUP(B20,$A$74:$F$107,5,FALSE),"c",IF(G20&lt;VLOOKUP(B20,$A$74:$F$107,6,FALSE),"u",""))</f>
        <v/>
      </c>
      <c r="Y20" t="str">
        <f t="shared" ref="Y20:Y33" si="14">IF(J20&lt;VLOOKUP(B20,$A$74:$F$107,5,FALSE),"c",IF(J20&lt;VLOOKUP(B20,$A$74:$F$107,6,FALSE),"u",""))</f>
        <v/>
      </c>
      <c r="Z20" t="str">
        <f t="shared" ref="Z20:Z33" si="15">IF(M20&lt;VLOOKUP(B20,$A$74:$F$107,5,FALSE),"c",IF(M20&lt;VLOOKUP(B20,$A$74:$F$107,6,FALSE),"u",""))</f>
        <v/>
      </c>
    </row>
    <row r="21" spans="1:26" x14ac:dyDescent="0.3">
      <c r="A21" s="50">
        <v>26</v>
      </c>
      <c r="B21" s="50" t="s">
        <v>74</v>
      </c>
      <c r="C21" s="50" t="s">
        <v>75</v>
      </c>
      <c r="D21" s="1">
        <v>348.67599999999999</v>
      </c>
      <c r="E21" s="1">
        <v>78.705999999999989</v>
      </c>
      <c r="F21" s="1">
        <v>50.811</v>
      </c>
      <c r="G21" s="1">
        <v>15.353</v>
      </c>
      <c r="H21" s="1">
        <v>396.99299999999999</v>
      </c>
      <c r="I21" s="1">
        <v>2.101</v>
      </c>
      <c r="J21" s="1">
        <v>350.72699999999998</v>
      </c>
      <c r="K21" s="1">
        <v>57.295000000000002</v>
      </c>
      <c r="L21" s="1">
        <v>44.424999999999997</v>
      </c>
      <c r="M21" s="1">
        <v>20.597999999999999</v>
      </c>
      <c r="N21" s="1">
        <v>384.64700000000005</v>
      </c>
      <c r="O21" s="1">
        <v>2.1829999999999998</v>
      </c>
      <c r="P21" s="1">
        <f t="shared" si="0"/>
        <v>72.915329166257152</v>
      </c>
      <c r="Q21" s="1">
        <f t="shared" si="1"/>
        <v>3.7044543693162213</v>
      </c>
      <c r="R21" s="1">
        <f t="shared" si="2"/>
        <v>77.517808715716967</v>
      </c>
      <c r="S21" s="1">
        <f t="shared" si="3"/>
        <v>5.0556171888039101</v>
      </c>
      <c r="T21" s="6">
        <f t="shared" si="4"/>
        <v>4.6024795494598152</v>
      </c>
      <c r="U21" s="6">
        <f t="shared" si="5"/>
        <v>1.3511628194876888</v>
      </c>
      <c r="V21" t="str">
        <f t="shared" si="11"/>
        <v/>
      </c>
      <c r="W21" t="str">
        <f t="shared" si="12"/>
        <v/>
      </c>
      <c r="X21" t="str">
        <f t="shared" si="13"/>
        <v>u</v>
      </c>
      <c r="Y21" t="str">
        <f t="shared" si="14"/>
        <v/>
      </c>
      <c r="Z21" t="str">
        <f t="shared" si="15"/>
        <v/>
      </c>
    </row>
    <row r="22" spans="1:26" x14ac:dyDescent="0.3">
      <c r="A22" s="50">
        <v>4</v>
      </c>
      <c r="B22" s="50" t="s">
        <v>30</v>
      </c>
      <c r="C22" s="50" t="s">
        <v>31</v>
      </c>
      <c r="D22" s="1">
        <v>638.11500000000001</v>
      </c>
      <c r="E22" s="1">
        <v>149.80099999999999</v>
      </c>
      <c r="F22" s="1">
        <v>33.321000000000005</v>
      </c>
      <c r="G22" s="1">
        <v>60.309999999999995</v>
      </c>
      <c r="H22" s="1">
        <v>699.73799999999994</v>
      </c>
      <c r="I22" s="1">
        <v>3.5419999999999998</v>
      </c>
      <c r="J22" s="1">
        <v>624.6099999999999</v>
      </c>
      <c r="K22" s="1">
        <v>157.00799999999998</v>
      </c>
      <c r="L22" s="1">
        <v>26.824000000000002</v>
      </c>
      <c r="M22" s="1">
        <v>59.504000000000005</v>
      </c>
      <c r="N22" s="1">
        <v>679.11200000000008</v>
      </c>
      <c r="O22" s="1">
        <v>5.2580000000000009</v>
      </c>
      <c r="P22" s="1">
        <f t="shared" si="0"/>
        <v>77.701686602040581</v>
      </c>
      <c r="Q22" s="1">
        <f t="shared" si="1"/>
        <v>7.8982176298799089</v>
      </c>
      <c r="R22" s="1">
        <f t="shared" si="2"/>
        <v>77.260953785181869</v>
      </c>
      <c r="S22" s="1">
        <f t="shared" si="3"/>
        <v>7.9992041662969795</v>
      </c>
      <c r="T22" s="6">
        <f t="shared" si="4"/>
        <v>-0.44073281685871279</v>
      </c>
      <c r="U22" s="6">
        <f t="shared" si="5"/>
        <v>0.10098653641707056</v>
      </c>
      <c r="V22" t="str">
        <f t="shared" si="11"/>
        <v/>
      </c>
      <c r="W22" t="str">
        <f t="shared" si="12"/>
        <v/>
      </c>
      <c r="X22" t="str">
        <f t="shared" si="13"/>
        <v/>
      </c>
      <c r="Y22" t="str">
        <f t="shared" si="14"/>
        <v/>
      </c>
      <c r="Z22" t="str">
        <f t="shared" si="15"/>
        <v/>
      </c>
    </row>
    <row r="23" spans="1:26" x14ac:dyDescent="0.3">
      <c r="A23" s="50">
        <v>12</v>
      </c>
      <c r="B23" s="50" t="s">
        <v>46</v>
      </c>
      <c r="C23" s="50" t="s">
        <v>47</v>
      </c>
      <c r="D23" s="1">
        <v>251.75600000000003</v>
      </c>
      <c r="E23" s="1">
        <v>48.16</v>
      </c>
      <c r="F23" s="1">
        <v>54.328000000000003</v>
      </c>
      <c r="G23" s="1">
        <v>22.895</v>
      </c>
      <c r="H23" s="1">
        <v>276.16700000000003</v>
      </c>
      <c r="I23" s="1">
        <v>5.1760000000000002</v>
      </c>
      <c r="J23" s="1">
        <v>273.93399999999997</v>
      </c>
      <c r="K23" s="1">
        <v>39.279000000000003</v>
      </c>
      <c r="L23" s="1">
        <v>42.864999999999995</v>
      </c>
      <c r="M23" s="1">
        <v>26.608000000000001</v>
      </c>
      <c r="N23" s="1">
        <v>260.39999999999998</v>
      </c>
      <c r="O23" s="1">
        <v>1.8579999999999999</v>
      </c>
      <c r="P23" s="1">
        <f t="shared" si="0"/>
        <v>71.068529036483326</v>
      </c>
      <c r="Q23" s="1">
        <f t="shared" si="1"/>
        <v>7.5253584364872239</v>
      </c>
      <c r="R23" s="1">
        <f t="shared" si="2"/>
        <v>76.93089716298114</v>
      </c>
      <c r="S23" s="1">
        <f t="shared" si="3"/>
        <v>9.2111913482375929</v>
      </c>
      <c r="T23" s="6">
        <f t="shared" si="4"/>
        <v>5.8623681264978131</v>
      </c>
      <c r="U23" s="6">
        <f t="shared" si="5"/>
        <v>1.685832911750369</v>
      </c>
      <c r="V23" t="str">
        <f t="shared" si="11"/>
        <v/>
      </c>
      <c r="W23" t="str">
        <f t="shared" si="12"/>
        <v/>
      </c>
      <c r="X23" t="str">
        <f t="shared" si="13"/>
        <v>u</v>
      </c>
      <c r="Y23" t="str">
        <f t="shared" si="14"/>
        <v/>
      </c>
      <c r="Z23" t="str">
        <f t="shared" si="15"/>
        <v>u</v>
      </c>
    </row>
    <row r="24" spans="1:26" x14ac:dyDescent="0.3">
      <c r="A24" s="50">
        <v>14</v>
      </c>
      <c r="B24" s="50" t="s">
        <v>50</v>
      </c>
      <c r="C24" s="50" t="s">
        <v>51</v>
      </c>
      <c r="D24" s="1">
        <v>79.001000000000005</v>
      </c>
      <c r="E24" s="1">
        <v>12.577</v>
      </c>
      <c r="F24" s="1">
        <v>13.218999999999999</v>
      </c>
      <c r="G24" s="1">
        <v>9.3629999999999995</v>
      </c>
      <c r="H24" s="1">
        <v>50.245999999999995</v>
      </c>
      <c r="I24" s="1">
        <v>2.1139999999999999</v>
      </c>
      <c r="J24" s="1">
        <v>78.001999999999995</v>
      </c>
      <c r="K24" s="1">
        <v>11.840000000000002</v>
      </c>
      <c r="L24" s="1">
        <v>12.399000000000001</v>
      </c>
      <c r="M24" s="1">
        <v>12.897</v>
      </c>
      <c r="N24" s="1">
        <v>51.681999999999995</v>
      </c>
      <c r="O24" s="1">
        <v>2.1539999999999999</v>
      </c>
      <c r="P24" s="1">
        <f t="shared" si="0"/>
        <v>75.384791549376416</v>
      </c>
      <c r="Q24" s="1">
        <f t="shared" si="1"/>
        <v>15.169385804319299</v>
      </c>
      <c r="R24" s="1">
        <f t="shared" si="2"/>
        <v>76.292289785898021</v>
      </c>
      <c r="S24" s="1">
        <f t="shared" si="3"/>
        <v>19.326270360990819</v>
      </c>
      <c r="T24" s="6">
        <f t="shared" si="4"/>
        <v>0.90749823652160444</v>
      </c>
      <c r="U24" s="6">
        <f t="shared" si="5"/>
        <v>4.1568845566715193</v>
      </c>
      <c r="V24" t="str">
        <f t="shared" si="11"/>
        <v/>
      </c>
      <c r="W24" t="str">
        <f t="shared" si="12"/>
        <v/>
      </c>
      <c r="X24" t="str">
        <f t="shared" si="13"/>
        <v/>
      </c>
      <c r="Y24" t="str">
        <f t="shared" si="14"/>
        <v/>
      </c>
      <c r="Z24" t="str">
        <f t="shared" si="15"/>
        <v/>
      </c>
    </row>
    <row r="25" spans="1:26" x14ac:dyDescent="0.3">
      <c r="A25" s="50">
        <v>27</v>
      </c>
      <c r="B25" s="50" t="s">
        <v>76</v>
      </c>
      <c r="C25" s="50" t="s">
        <v>77</v>
      </c>
      <c r="D25" s="1">
        <v>329.83299999999997</v>
      </c>
      <c r="E25" s="1">
        <v>65.873000000000005</v>
      </c>
      <c r="F25" s="1">
        <v>34.822000000000003</v>
      </c>
      <c r="G25" s="1">
        <v>224.51400000000001</v>
      </c>
      <c r="H25" s="1">
        <v>200.99099999999999</v>
      </c>
      <c r="I25" s="1">
        <v>81.378999999999991</v>
      </c>
      <c r="J25" s="1">
        <v>308.65099999999995</v>
      </c>
      <c r="K25" s="1">
        <v>65.415000000000006</v>
      </c>
      <c r="L25" s="1">
        <v>31.849</v>
      </c>
      <c r="M25" s="1">
        <v>249.32499999999999</v>
      </c>
      <c r="N25" s="1">
        <v>202.416</v>
      </c>
      <c r="O25" s="1">
        <v>56.828000000000003</v>
      </c>
      <c r="P25" s="1">
        <f t="shared" si="0"/>
        <v>76.611277315296562</v>
      </c>
      <c r="Q25" s="1">
        <f t="shared" si="1"/>
        <v>44.292974329432376</v>
      </c>
      <c r="R25" s="1">
        <f t="shared" si="2"/>
        <v>76.038333148565584</v>
      </c>
      <c r="S25" s="1">
        <f t="shared" si="3"/>
        <v>49.024812758937337</v>
      </c>
      <c r="T25" s="6">
        <f t="shared" si="4"/>
        <v>-0.57294416673097714</v>
      </c>
      <c r="U25" s="6">
        <f t="shared" si="5"/>
        <v>4.7318384295049611</v>
      </c>
      <c r="V25" t="str">
        <f t="shared" si="11"/>
        <v/>
      </c>
      <c r="W25" t="str">
        <f t="shared" si="12"/>
        <v/>
      </c>
      <c r="X25" t="str">
        <f t="shared" si="13"/>
        <v/>
      </c>
      <c r="Y25" t="str">
        <f t="shared" si="14"/>
        <v/>
      </c>
      <c r="Z25" t="str">
        <f t="shared" si="15"/>
        <v/>
      </c>
    </row>
    <row r="26" spans="1:26" x14ac:dyDescent="0.3">
      <c r="A26" s="50">
        <v>15</v>
      </c>
      <c r="B26" s="50" t="s">
        <v>52</v>
      </c>
      <c r="C26" s="50" t="s">
        <v>53</v>
      </c>
      <c r="D26" s="1">
        <v>102.877</v>
      </c>
      <c r="E26" s="1">
        <v>26.146999999999998</v>
      </c>
      <c r="F26" s="1">
        <v>13.275999999999998</v>
      </c>
      <c r="G26" s="1">
        <v>20.824000000000002</v>
      </c>
      <c r="H26" s="1">
        <v>104.215</v>
      </c>
      <c r="I26" s="1">
        <v>5.2060000000000004</v>
      </c>
      <c r="J26" s="1">
        <v>103.49299999999999</v>
      </c>
      <c r="K26" s="1">
        <v>19.426000000000002</v>
      </c>
      <c r="L26" s="1">
        <v>14.188000000000001</v>
      </c>
      <c r="M26" s="1">
        <v>23.423000000000002</v>
      </c>
      <c r="N26" s="1">
        <v>107.393</v>
      </c>
      <c r="O26" s="1">
        <v>2.528</v>
      </c>
      <c r="P26" s="1">
        <f t="shared" si="0"/>
        <v>72.295853829936746</v>
      </c>
      <c r="Q26" s="1">
        <f t="shared" si="1"/>
        <v>15.988329686360322</v>
      </c>
      <c r="R26" s="1">
        <f t="shared" si="2"/>
        <v>75.483381592478864</v>
      </c>
      <c r="S26" s="1">
        <f t="shared" si="3"/>
        <v>17.565844732421407</v>
      </c>
      <c r="T26" s="6">
        <f t="shared" si="4"/>
        <v>3.1875277625421177</v>
      </c>
      <c r="U26" s="6">
        <f t="shared" si="5"/>
        <v>1.5775150460610856</v>
      </c>
      <c r="V26" t="str">
        <f t="shared" si="11"/>
        <v/>
      </c>
      <c r="W26" t="str">
        <f t="shared" si="12"/>
        <v/>
      </c>
      <c r="X26" t="str">
        <f t="shared" si="13"/>
        <v/>
      </c>
      <c r="Y26" t="str">
        <f t="shared" si="14"/>
        <v/>
      </c>
      <c r="Z26" t="str">
        <f t="shared" si="15"/>
        <v/>
      </c>
    </row>
    <row r="27" spans="1:26" x14ac:dyDescent="0.3">
      <c r="A27" s="50">
        <v>25</v>
      </c>
      <c r="B27" s="50" t="s">
        <v>72</v>
      </c>
      <c r="C27" s="50" t="s">
        <v>73</v>
      </c>
      <c r="D27" s="1">
        <v>89.036000000000016</v>
      </c>
      <c r="E27" s="1">
        <v>11.523</v>
      </c>
      <c r="F27" s="1">
        <v>10.342000000000001</v>
      </c>
      <c r="G27" s="1">
        <v>41.953000000000003</v>
      </c>
      <c r="H27" s="1">
        <v>139.881</v>
      </c>
      <c r="I27" s="1">
        <v>4.8339999999999996</v>
      </c>
      <c r="J27" s="1">
        <v>95.335999999999999</v>
      </c>
      <c r="K27" s="1">
        <v>23.876999999999999</v>
      </c>
      <c r="L27" s="1">
        <v>8.0559999999999992</v>
      </c>
      <c r="M27" s="1">
        <v>41.764999999999993</v>
      </c>
      <c r="N27" s="1">
        <v>120.96600000000001</v>
      </c>
      <c r="O27" s="1">
        <v>6.418000000000001</v>
      </c>
      <c r="P27" s="1">
        <f t="shared" si="0"/>
        <v>80.284217455207809</v>
      </c>
      <c r="Q27" s="1">
        <f t="shared" si="1"/>
        <v>22.474660895279321</v>
      </c>
      <c r="R27" s="1">
        <f t="shared" si="2"/>
        <v>74.90905090791945</v>
      </c>
      <c r="S27" s="1">
        <f t="shared" si="3"/>
        <v>24.691248544182933</v>
      </c>
      <c r="T27" s="6">
        <f t="shared" si="4"/>
        <v>-5.3751665472883587</v>
      </c>
      <c r="U27" s="6">
        <f t="shared" si="5"/>
        <v>2.2165876489036123</v>
      </c>
      <c r="V27" t="str">
        <f t="shared" si="11"/>
        <v/>
      </c>
      <c r="W27" t="str">
        <f t="shared" si="12"/>
        <v/>
      </c>
      <c r="X27" t="str">
        <f t="shared" si="13"/>
        <v/>
      </c>
      <c r="Y27" t="str">
        <f t="shared" si="14"/>
        <v/>
      </c>
      <c r="Z27" t="str">
        <f t="shared" si="15"/>
        <v/>
      </c>
    </row>
    <row r="28" spans="1:26" x14ac:dyDescent="0.3">
      <c r="A28" s="50">
        <v>11</v>
      </c>
      <c r="B28" s="50" t="s">
        <v>44</v>
      </c>
      <c r="C28" s="50" t="s">
        <v>45</v>
      </c>
      <c r="D28" s="1">
        <v>3992.9230000000007</v>
      </c>
      <c r="E28" s="1">
        <v>852.39599999999996</v>
      </c>
      <c r="F28" s="1">
        <v>650.14700000000005</v>
      </c>
      <c r="G28" s="1">
        <v>1202.02</v>
      </c>
      <c r="H28" s="1">
        <v>4346.7210000000005</v>
      </c>
      <c r="I28" s="1">
        <v>181.721</v>
      </c>
      <c r="J28" s="1">
        <v>4176.8150000000005</v>
      </c>
      <c r="K28" s="1">
        <v>812.92699999999991</v>
      </c>
      <c r="L28" s="1">
        <v>636.28899999999999</v>
      </c>
      <c r="M28" s="1">
        <v>1381.154</v>
      </c>
      <c r="N28" s="1">
        <v>4203.7550000000001</v>
      </c>
      <c r="O28" s="1">
        <v>203.09100000000004</v>
      </c>
      <c r="P28" s="1">
        <f t="shared" si="0"/>
        <v>72.658497022818452</v>
      </c>
      <c r="Q28" s="1">
        <f t="shared" si="1"/>
        <v>20.975970174830582</v>
      </c>
      <c r="R28" s="1">
        <f t="shared" si="2"/>
        <v>74.240881360234255</v>
      </c>
      <c r="S28" s="1">
        <f t="shared" si="3"/>
        <v>23.862370421561852</v>
      </c>
      <c r="T28" s="6">
        <f t="shared" si="4"/>
        <v>1.5823843374158031</v>
      </c>
      <c r="U28" s="6">
        <f t="shared" si="5"/>
        <v>2.8864002467312702</v>
      </c>
      <c r="V28" t="str">
        <f t="shared" si="11"/>
        <v/>
      </c>
      <c r="W28" t="str">
        <f t="shared" si="12"/>
        <v/>
      </c>
      <c r="X28" t="str">
        <f t="shared" si="13"/>
        <v/>
      </c>
      <c r="Y28" t="str">
        <f t="shared" si="14"/>
        <v/>
      </c>
      <c r="Z28" t="str">
        <f t="shared" si="15"/>
        <v/>
      </c>
    </row>
    <row r="29" spans="1:26" x14ac:dyDescent="0.3">
      <c r="A29" s="50">
        <v>3</v>
      </c>
      <c r="B29" s="50" t="s">
        <v>28</v>
      </c>
      <c r="C29" s="50" t="s">
        <v>29</v>
      </c>
      <c r="D29" s="1">
        <v>315.96800000000002</v>
      </c>
      <c r="E29" s="1">
        <v>139.20099999999999</v>
      </c>
      <c r="F29" s="1">
        <v>38.762999999999998</v>
      </c>
      <c r="G29" s="1">
        <v>26.470999999999997</v>
      </c>
      <c r="H29" s="1">
        <v>452.78300000000002</v>
      </c>
      <c r="I29" s="1">
        <v>1.7880000000000003</v>
      </c>
      <c r="J29" s="1">
        <v>328.67800000000005</v>
      </c>
      <c r="K29" s="1">
        <v>114.226</v>
      </c>
      <c r="L29" s="1">
        <v>29.394000000000002</v>
      </c>
      <c r="M29" s="1">
        <v>35.374000000000002</v>
      </c>
      <c r="N29" s="1">
        <v>448.35800000000006</v>
      </c>
      <c r="O29" s="1">
        <v>1.857</v>
      </c>
      <c r="P29" s="1">
        <f t="shared" si="0"/>
        <v>63.969939181911691</v>
      </c>
      <c r="Q29" s="1">
        <f t="shared" si="1"/>
        <v>5.502845905347141</v>
      </c>
      <c r="R29" s="1">
        <f t="shared" si="2"/>
        <v>69.591232653959992</v>
      </c>
      <c r="S29" s="1">
        <f t="shared" si="3"/>
        <v>7.2847613928651578</v>
      </c>
      <c r="T29" s="6">
        <f t="shared" si="4"/>
        <v>5.6212934720483005</v>
      </c>
      <c r="U29" s="6">
        <f t="shared" si="5"/>
        <v>1.7819154875180168</v>
      </c>
      <c r="V29" t="str">
        <f t="shared" si="11"/>
        <v/>
      </c>
      <c r="W29" t="str">
        <f t="shared" si="12"/>
        <v/>
      </c>
      <c r="X29" t="str">
        <f t="shared" si="13"/>
        <v/>
      </c>
      <c r="Y29" t="str">
        <f t="shared" si="14"/>
        <v/>
      </c>
      <c r="Z29" t="str">
        <f t="shared" si="15"/>
        <v/>
      </c>
    </row>
    <row r="30" spans="1:26" x14ac:dyDescent="0.3">
      <c r="A30" s="50">
        <v>10</v>
      </c>
      <c r="B30" s="50" t="s">
        <v>42</v>
      </c>
      <c r="C30" s="50" t="s">
        <v>43</v>
      </c>
      <c r="D30" s="1">
        <v>2084.6860000000001</v>
      </c>
      <c r="E30" s="1">
        <v>539.76599999999996</v>
      </c>
      <c r="F30" s="1">
        <v>760.07499999999993</v>
      </c>
      <c r="G30" s="1">
        <v>533.51599999999996</v>
      </c>
      <c r="H30" s="1">
        <v>3106.6980000000003</v>
      </c>
      <c r="I30" s="1">
        <v>299.94000000000005</v>
      </c>
      <c r="J30" s="1">
        <v>2389.692</v>
      </c>
      <c r="K30" s="1">
        <v>533.62300000000005</v>
      </c>
      <c r="L30" s="1">
        <v>545.98099999999999</v>
      </c>
      <c r="M30" s="1">
        <v>582.33699999999999</v>
      </c>
      <c r="N30" s="1">
        <v>3151.5820000000003</v>
      </c>
      <c r="O30" s="1">
        <v>222.18199999999999</v>
      </c>
      <c r="P30" s="1">
        <f t="shared" si="0"/>
        <v>61.594603913634018</v>
      </c>
      <c r="Q30" s="1">
        <f t="shared" si="1"/>
        <v>13.540485981004801</v>
      </c>
      <c r="R30" s="1">
        <f t="shared" si="2"/>
        <v>68.881179351660975</v>
      </c>
      <c r="S30" s="1">
        <f t="shared" si="3"/>
        <v>14.719973023944535</v>
      </c>
      <c r="T30" s="6">
        <f t="shared" si="4"/>
        <v>7.2865754380269578</v>
      </c>
      <c r="U30" s="6">
        <f t="shared" si="5"/>
        <v>1.1794870429397335</v>
      </c>
      <c r="V30" t="str">
        <f t="shared" si="11"/>
        <v/>
      </c>
      <c r="W30" t="str">
        <f t="shared" si="12"/>
        <v/>
      </c>
      <c r="X30" t="str">
        <f t="shared" si="13"/>
        <v/>
      </c>
      <c r="Y30" t="str">
        <f t="shared" si="14"/>
        <v/>
      </c>
      <c r="Z30" t="str">
        <f t="shared" si="15"/>
        <v/>
      </c>
    </row>
    <row r="31" spans="1:26" x14ac:dyDescent="0.3">
      <c r="A31" s="50">
        <v>9</v>
      </c>
      <c r="B31" s="50" t="s">
        <v>40</v>
      </c>
      <c r="C31" s="50" t="s">
        <v>41</v>
      </c>
      <c r="D31" s="1">
        <v>422.69400000000002</v>
      </c>
      <c r="E31" s="1">
        <v>121.633</v>
      </c>
      <c r="F31" s="1">
        <v>180.50399999999999</v>
      </c>
      <c r="G31" s="1">
        <v>45.266999999999996</v>
      </c>
      <c r="H31" s="1">
        <v>835.41899999999998</v>
      </c>
      <c r="I31" s="1">
        <v>22.554000000000002</v>
      </c>
      <c r="J31" s="1">
        <v>475.64699999999993</v>
      </c>
      <c r="K31" s="1">
        <v>104.315</v>
      </c>
      <c r="L31" s="1">
        <v>157.89000000000001</v>
      </c>
      <c r="M31" s="1">
        <v>53.197999999999993</v>
      </c>
      <c r="N31" s="1">
        <v>792.49900000000002</v>
      </c>
      <c r="O31" s="1">
        <v>10.286000000000001</v>
      </c>
      <c r="P31" s="1">
        <f t="shared" si="0"/>
        <v>58.316214400322281</v>
      </c>
      <c r="Q31" s="1">
        <f t="shared" si="1"/>
        <v>5.0116248173242992</v>
      </c>
      <c r="R31" s="1">
        <f t="shared" si="2"/>
        <v>64.463740695966123</v>
      </c>
      <c r="S31" s="1">
        <f t="shared" si="3"/>
        <v>6.2148430517895799</v>
      </c>
      <c r="T31" s="6">
        <f t="shared" si="4"/>
        <v>6.1475262956438428</v>
      </c>
      <c r="U31" s="6">
        <f t="shared" si="5"/>
        <v>1.2032182344652806</v>
      </c>
      <c r="V31" t="str">
        <f t="shared" si="11"/>
        <v/>
      </c>
      <c r="W31" t="str">
        <f t="shared" si="12"/>
        <v/>
      </c>
      <c r="X31" t="str">
        <f t="shared" si="13"/>
        <v/>
      </c>
      <c r="Y31" t="str">
        <f t="shared" si="14"/>
        <v/>
      </c>
      <c r="Z31" t="str">
        <f t="shared" si="15"/>
        <v/>
      </c>
    </row>
    <row r="32" spans="1:26" x14ac:dyDescent="0.3">
      <c r="A32" s="50">
        <v>24</v>
      </c>
      <c r="B32" s="50" t="s">
        <v>70</v>
      </c>
      <c r="C32" s="50" t="s">
        <v>71</v>
      </c>
      <c r="D32" s="1">
        <v>1154.4359999999999</v>
      </c>
      <c r="E32" s="1">
        <v>425.017</v>
      </c>
      <c r="F32" s="1">
        <v>130.40300000000002</v>
      </c>
      <c r="G32" s="1">
        <v>28.422000000000004</v>
      </c>
      <c r="H32" s="1">
        <v>1283.155</v>
      </c>
      <c r="I32" s="1">
        <v>9.7070000000000007</v>
      </c>
      <c r="J32" s="1">
        <v>1064.4859999999999</v>
      </c>
      <c r="K32" s="1">
        <v>434.32299999999998</v>
      </c>
      <c r="L32" s="1">
        <v>155.53100000000001</v>
      </c>
      <c r="M32" s="1">
        <v>33.975999999999999</v>
      </c>
      <c r="N32" s="1">
        <v>1319.4299999999998</v>
      </c>
      <c r="O32" s="1">
        <v>6.3040000000000003</v>
      </c>
      <c r="P32" s="1">
        <f t="shared" si="0"/>
        <v>67.516562798270726</v>
      </c>
      <c r="Q32" s="1">
        <f t="shared" si="1"/>
        <v>2.1510893948613621</v>
      </c>
      <c r="R32" s="1">
        <f t="shared" si="2"/>
        <v>64.345056034430655</v>
      </c>
      <c r="S32" s="1">
        <f t="shared" si="3"/>
        <v>2.4987681196725773</v>
      </c>
      <c r="T32" s="6">
        <f t="shared" si="4"/>
        <v>-3.1715067638400711</v>
      </c>
      <c r="U32" s="6">
        <f t="shared" si="5"/>
        <v>0.3476787248112152</v>
      </c>
      <c r="V32" t="str">
        <f t="shared" si="11"/>
        <v/>
      </c>
      <c r="W32" t="str">
        <f t="shared" si="12"/>
        <v/>
      </c>
      <c r="X32" t="str">
        <f t="shared" si="13"/>
        <v/>
      </c>
      <c r="Y32" t="str">
        <f t="shared" si="14"/>
        <v/>
      </c>
      <c r="Z32" t="str">
        <f t="shared" si="15"/>
        <v/>
      </c>
    </row>
    <row r="33" spans="1:26" x14ac:dyDescent="0.3">
      <c r="A33" s="50">
        <v>13</v>
      </c>
      <c r="B33" s="50" t="s">
        <v>48</v>
      </c>
      <c r="C33" s="50" t="s">
        <v>49</v>
      </c>
      <c r="D33" s="1">
        <v>2498.7890000000002</v>
      </c>
      <c r="E33" s="1">
        <v>1428.0340000000001</v>
      </c>
      <c r="F33" s="1">
        <v>709.71699999999998</v>
      </c>
      <c r="G33" s="1">
        <v>242.26699999999997</v>
      </c>
      <c r="H33" s="1">
        <v>3865.0600000000004</v>
      </c>
      <c r="I33" s="1">
        <v>65.754999999999995</v>
      </c>
      <c r="J33" s="1">
        <v>2712.386</v>
      </c>
      <c r="K33" s="1">
        <v>1266.33</v>
      </c>
      <c r="L33" s="1">
        <v>552.89700000000005</v>
      </c>
      <c r="M33" s="1">
        <v>327.39300000000003</v>
      </c>
      <c r="N33" s="1">
        <v>3860.4029999999998</v>
      </c>
      <c r="O33" s="1">
        <v>63.399000000000001</v>
      </c>
      <c r="P33" s="1">
        <f t="shared" si="0"/>
        <v>53.89339895698086</v>
      </c>
      <c r="Q33" s="1">
        <f t="shared" si="1"/>
        <v>5.8054694348205942</v>
      </c>
      <c r="R33" s="1">
        <f t="shared" si="2"/>
        <v>59.854758118135848</v>
      </c>
      <c r="S33" s="1">
        <f t="shared" si="3"/>
        <v>7.7011993098411144</v>
      </c>
      <c r="T33" s="6">
        <f t="shared" si="4"/>
        <v>5.9613591611549879</v>
      </c>
      <c r="U33" s="6">
        <f t="shared" si="5"/>
        <v>1.8957298750205203</v>
      </c>
      <c r="V33" t="str">
        <f t="shared" si="11"/>
        <v/>
      </c>
      <c r="W33" t="str">
        <f t="shared" si="12"/>
        <v/>
      </c>
      <c r="X33" t="str">
        <f t="shared" si="13"/>
        <v/>
      </c>
      <c r="Y33" t="str">
        <f t="shared" si="14"/>
        <v/>
      </c>
      <c r="Z33" t="str">
        <f t="shared" si="15"/>
        <v/>
      </c>
    </row>
    <row r="34" spans="1:26" x14ac:dyDescent="0.3">
      <c r="A34" s="50"/>
      <c r="B34" s="50"/>
      <c r="C34" s="50"/>
      <c r="D34" s="1"/>
      <c r="E34" s="1"/>
      <c r="F34" s="1"/>
      <c r="G34" s="1"/>
      <c r="H34" s="1"/>
      <c r="I34" s="1"/>
      <c r="M34" s="1"/>
      <c r="N34" s="1"/>
      <c r="O34" s="1"/>
      <c r="P34" s="1"/>
      <c r="Q34" s="1"/>
      <c r="R34" s="1"/>
      <c r="S34" s="1"/>
      <c r="T34" s="6"/>
      <c r="U34" s="6"/>
    </row>
    <row r="35" spans="1:26" x14ac:dyDescent="0.3">
      <c r="A35" s="50">
        <v>29</v>
      </c>
      <c r="B35" s="50" t="s">
        <v>80</v>
      </c>
      <c r="C35" s="50" t="s">
        <v>81</v>
      </c>
      <c r="D35" s="1">
        <v>25.087999999999997</v>
      </c>
      <c r="E35" s="1">
        <v>2.9869999999999997</v>
      </c>
      <c r="F35" s="1">
        <v>3.2969999999999997</v>
      </c>
      <c r="G35" s="1">
        <v>22.044</v>
      </c>
      <c r="H35" s="1">
        <v>6.8100000000000005</v>
      </c>
      <c r="I35" s="1">
        <v>6.4130000000000003</v>
      </c>
      <c r="J35" s="1">
        <v>28.219000000000001</v>
      </c>
      <c r="K35" s="1">
        <v>2.7879999999999998</v>
      </c>
      <c r="L35" s="1">
        <v>1.2309999999999999</v>
      </c>
      <c r="M35" s="1">
        <v>24.236999999999995</v>
      </c>
      <c r="N35" s="1">
        <v>6.7009999999999996</v>
      </c>
      <c r="O35" s="1">
        <v>4.5730000000000004</v>
      </c>
      <c r="P35" s="1">
        <f t="shared" ref="P35:P39" si="16">100*D35/SUM(D35:F35)</f>
        <v>79.969399464490635</v>
      </c>
      <c r="Q35" s="1">
        <f t="shared" ref="Q35:Q39" si="17">100*G35/SUM(G35:I35)</f>
        <v>62.506025462897334</v>
      </c>
      <c r="R35" s="1">
        <f t="shared" ref="R35:R39" si="18">100*J35/SUM(J35:L35)</f>
        <v>87.533345741050937</v>
      </c>
      <c r="S35" s="1">
        <f t="shared" ref="S35:S39" si="19">100*M35/SUM(M35:O35)</f>
        <v>68.252090901410824</v>
      </c>
      <c r="T35" s="6">
        <f t="shared" ref="T35:T39" si="20">R35-P35</f>
        <v>7.5639462765603014</v>
      </c>
      <c r="U35" s="6">
        <f t="shared" ref="U35:U39" si="21">S35-Q35</f>
        <v>5.7460654385134902</v>
      </c>
      <c r="V35" t="str">
        <f>IF(D35&lt;VLOOKUP(B35,$A$74:$F$107,5,FALSE),"c",IF(D35&lt;VLOOKUP(B35,$A$74:$F$107,6,FALSE),"u",""))</f>
        <v/>
      </c>
      <c r="W35" t="str">
        <f>IF(D35&lt;VLOOKUP(B35,$A$74:$F$107,5,FALSE),"c",IF(D35&lt;VLOOKUP(B35,$A$74:$F$107,6,FALSE),"u",""))</f>
        <v/>
      </c>
      <c r="X35" t="str">
        <f>IF(G35&lt;VLOOKUP(B35,$A$74:$F$107,5,FALSE),"c",IF(G35&lt;VLOOKUP(B35,$A$74:$F$107,6,FALSE),"u",""))</f>
        <v/>
      </c>
      <c r="Y35" t="str">
        <f>IF(J35&lt;VLOOKUP(B35,$A$74:$F$107,5,FALSE),"c",IF(J35&lt;VLOOKUP(B35,$A$74:$F$107,6,FALSE),"u",""))</f>
        <v/>
      </c>
      <c r="Z35" t="str">
        <f>IF(M35&lt;VLOOKUP(B35,$A$74:$F$107,5,FALSE),"c",IF(M35&lt;VLOOKUP(B35,$A$74:$F$107,6,FALSE),"u",""))</f>
        <v/>
      </c>
    </row>
    <row r="36" spans="1:26" x14ac:dyDescent="0.3">
      <c r="A36" s="50">
        <v>30</v>
      </c>
      <c r="B36" s="50" t="s">
        <v>82</v>
      </c>
      <c r="C36" s="50" t="s">
        <v>83</v>
      </c>
      <c r="D36" s="1">
        <v>372.51400000000001</v>
      </c>
      <c r="E36" s="1">
        <v>54.789000000000001</v>
      </c>
      <c r="F36" s="1">
        <v>21.198</v>
      </c>
      <c r="G36" s="1">
        <v>269.32499999999999</v>
      </c>
      <c r="H36" s="1">
        <v>228.09500000000003</v>
      </c>
      <c r="I36" s="1">
        <v>58.890999999999998</v>
      </c>
      <c r="J36" s="1">
        <v>385.24700000000007</v>
      </c>
      <c r="K36" s="1">
        <v>46.195999999999998</v>
      </c>
      <c r="L36" s="1">
        <v>17.773999999999997</v>
      </c>
      <c r="M36" s="1">
        <v>299.00099999999998</v>
      </c>
      <c r="N36" s="1">
        <v>216.19799999999998</v>
      </c>
      <c r="O36" s="1">
        <v>42.367000000000004</v>
      </c>
      <c r="P36" s="1">
        <f t="shared" si="16"/>
        <v>83.057562859391624</v>
      </c>
      <c r="Q36" s="1">
        <f t="shared" si="17"/>
        <v>48.412668453437014</v>
      </c>
      <c r="R36" s="1">
        <f t="shared" si="18"/>
        <v>85.759666263743355</v>
      </c>
      <c r="S36" s="1">
        <f t="shared" si="19"/>
        <v>53.626117804887677</v>
      </c>
      <c r="T36" s="6">
        <f t="shared" si="20"/>
        <v>2.7021034043517318</v>
      </c>
      <c r="U36" s="6">
        <f t="shared" si="21"/>
        <v>5.213449351450663</v>
      </c>
      <c r="V36" t="str">
        <f>IF(D36&lt;VLOOKUP(B36,$A$74:$F$107,5,FALSE),"c",IF(D36&lt;VLOOKUP(B36,$A$74:$F$107,6,FALSE),"u",""))</f>
        <v/>
      </c>
      <c r="W36" t="str">
        <f>IF(D36&lt;VLOOKUP(B36,$A$74:$F$107,5,FALSE),"c",IF(D36&lt;VLOOKUP(B36,$A$74:$F$107,6,FALSE),"u",""))</f>
        <v/>
      </c>
      <c r="X36" t="str">
        <f>IF(G36&lt;VLOOKUP(B36,$A$74:$F$107,5,FALSE),"c",IF(G36&lt;VLOOKUP(B36,$A$74:$F$107,6,FALSE),"u",""))</f>
        <v/>
      </c>
      <c r="Y36" t="str">
        <f>IF(J36&lt;VLOOKUP(B36,$A$74:$F$107,5,FALSE),"c",IF(J36&lt;VLOOKUP(B36,$A$74:$F$107,6,FALSE),"u",""))</f>
        <v/>
      </c>
      <c r="Z36" t="str">
        <f>IF(M36&lt;VLOOKUP(B36,$A$74:$F$107,5,FALSE),"c",IF(M36&lt;VLOOKUP(B36,$A$74:$F$107,6,FALSE),"u",""))</f>
        <v/>
      </c>
    </row>
    <row r="37" spans="1:26" x14ac:dyDescent="0.3">
      <c r="A37" s="50">
        <v>31</v>
      </c>
      <c r="B37" s="50" t="s">
        <v>84</v>
      </c>
      <c r="C37" s="50" t="s">
        <v>85</v>
      </c>
      <c r="D37" s="1">
        <v>580.51900000000001</v>
      </c>
      <c r="E37" s="1">
        <v>113.43899999999999</v>
      </c>
      <c r="F37" s="1">
        <v>56.200999999999993</v>
      </c>
      <c r="G37" s="1">
        <v>396.8</v>
      </c>
      <c r="H37" s="1">
        <v>263.923</v>
      </c>
      <c r="I37" s="1">
        <v>20.401</v>
      </c>
      <c r="J37" s="1">
        <v>601.44399999999996</v>
      </c>
      <c r="K37" s="1">
        <v>171.08800000000002</v>
      </c>
      <c r="L37" s="1">
        <v>44.024999999999991</v>
      </c>
      <c r="M37" s="1">
        <v>385.67500000000001</v>
      </c>
      <c r="N37" s="1">
        <v>212.036</v>
      </c>
      <c r="O37" s="1">
        <v>15.469999999999999</v>
      </c>
      <c r="P37" s="1">
        <f t="shared" si="16"/>
        <v>77.386127474308779</v>
      </c>
      <c r="Q37" s="1">
        <f t="shared" si="17"/>
        <v>58.256646366887679</v>
      </c>
      <c r="R37" s="1">
        <f t="shared" si="18"/>
        <v>73.656095042966996</v>
      </c>
      <c r="S37" s="1">
        <f t="shared" si="19"/>
        <v>62.897415281947744</v>
      </c>
      <c r="T37" s="6">
        <f t="shared" si="20"/>
        <v>-3.7300324313417832</v>
      </c>
      <c r="U37" s="6">
        <f t="shared" si="21"/>
        <v>4.6407689150600646</v>
      </c>
      <c r="V37" t="str">
        <f>IF(D37&lt;VLOOKUP(B37,$A$74:$F$107,5,FALSE),"c",IF(D37&lt;VLOOKUP(B37,$A$74:$F$107,6,FALSE),"u",""))</f>
        <v/>
      </c>
      <c r="W37" t="str">
        <f>IF(D37&lt;VLOOKUP(B37,$A$74:$F$107,5,FALSE),"c",IF(D37&lt;VLOOKUP(B37,$A$74:$F$107,6,FALSE),"u",""))</f>
        <v/>
      </c>
      <c r="X37" t="str">
        <f>IF(G37&lt;VLOOKUP(B37,$A$74:$F$107,5,FALSE),"c",IF(G37&lt;VLOOKUP(B37,$A$74:$F$107,6,FALSE),"u",""))</f>
        <v/>
      </c>
      <c r="Y37" t="str">
        <f>IF(J37&lt;VLOOKUP(B37,$A$74:$F$107,5,FALSE),"c",IF(J37&lt;VLOOKUP(B37,$A$74:$F$107,6,FALSE),"u",""))</f>
        <v/>
      </c>
      <c r="Z37" t="str">
        <f>IF(M37&lt;VLOOKUP(B37,$A$74:$F$107,5,FALSE),"c",IF(M37&lt;VLOOKUP(B37,$A$74:$F$107,6,FALSE),"u",""))</f>
        <v/>
      </c>
    </row>
    <row r="38" spans="1:26" x14ac:dyDescent="0.3">
      <c r="A38" s="50"/>
      <c r="B38" s="50"/>
      <c r="C38" s="50"/>
      <c r="D38" s="1"/>
      <c r="E38" s="1"/>
      <c r="F38" s="1"/>
      <c r="G38" s="1"/>
      <c r="H38" s="1"/>
      <c r="I38" s="1"/>
      <c r="M38" s="1"/>
      <c r="N38" s="1"/>
      <c r="O38" s="1"/>
      <c r="P38" s="1"/>
      <c r="Q38" s="1"/>
      <c r="R38" s="1"/>
      <c r="S38" s="1"/>
      <c r="T38" s="6"/>
      <c r="U38" s="6"/>
    </row>
    <row r="39" spans="1:26" x14ac:dyDescent="0.3">
      <c r="A39" s="50">
        <v>35</v>
      </c>
      <c r="B39" s="50" t="s">
        <v>86</v>
      </c>
      <c r="C39" s="50" t="s">
        <v>87</v>
      </c>
      <c r="D39" s="1">
        <v>387.19200000000001</v>
      </c>
      <c r="E39" s="1">
        <v>113.767</v>
      </c>
      <c r="F39" s="1">
        <v>80.997</v>
      </c>
      <c r="G39" s="1">
        <v>62.482999999999997</v>
      </c>
      <c r="H39" s="1">
        <v>436.06400000000002</v>
      </c>
      <c r="I39" s="1">
        <v>14.137999999999998</v>
      </c>
      <c r="J39" s="1">
        <v>413.70099999999996</v>
      </c>
      <c r="K39" s="1">
        <v>82.331999999999994</v>
      </c>
      <c r="L39" s="1">
        <v>65.840999999999994</v>
      </c>
      <c r="M39" s="1">
        <v>54.50800000000001</v>
      </c>
      <c r="N39" s="1">
        <v>455.69299999999998</v>
      </c>
      <c r="O39" s="1">
        <v>8.5739999999999998</v>
      </c>
      <c r="P39" s="1">
        <f t="shared" si="16"/>
        <v>66.532865027596586</v>
      </c>
      <c r="Q39" s="1">
        <f t="shared" si="17"/>
        <v>12.187405521909161</v>
      </c>
      <c r="R39" s="1">
        <f t="shared" si="18"/>
        <v>73.628785101286056</v>
      </c>
      <c r="S39" s="1">
        <f t="shared" si="19"/>
        <v>10.507059900727679</v>
      </c>
      <c r="T39" s="6">
        <f t="shared" si="20"/>
        <v>7.0959200736894701</v>
      </c>
      <c r="U39" s="6">
        <f t="shared" si="21"/>
        <v>-1.6803456211814822</v>
      </c>
      <c r="V39" t="str">
        <f>IF(D39&lt;VLOOKUP(B39,$A$74:$F$107,5,FALSE),"c",IF(D39&lt;VLOOKUP(B39,$A$74:$F$107,6,FALSE),"u",""))</f>
        <v/>
      </c>
      <c r="W39" t="str">
        <f>IF(D39&lt;VLOOKUP(B39,$A$74:$F$107,5,FALSE),"c",IF(D39&lt;VLOOKUP(B39,$A$74:$F$107,6,FALSE),"u",""))</f>
        <v/>
      </c>
      <c r="X39" t="str">
        <f>IF(G39&lt;VLOOKUP(B39,$A$74:$F$107,5,FALSE),"c",IF(G39&lt;VLOOKUP(B39,$A$74:$F$107,6,FALSE),"u",""))</f>
        <v/>
      </c>
      <c r="Y39" t="str">
        <f>IF(J39&lt;VLOOKUP(B39,$A$74:$F$107,5,FALSE),"c",IF(J39&lt;VLOOKUP(B39,$A$74:$F$107,6,FALSE),"u",""))</f>
        <v/>
      </c>
      <c r="Z39" t="str">
        <f>IF(M39&lt;VLOOKUP(B39,$A$74:$F$107,5,FALSE),"c",IF(M39&lt;VLOOKUP(B39,$A$74:$F$107,6,FALSE),"u",""))</f>
        <v/>
      </c>
    </row>
    <row r="40" spans="1:26" x14ac:dyDescent="0.3">
      <c r="J40"/>
      <c r="M40" s="8"/>
      <c r="N40" s="9"/>
    </row>
    <row r="41" spans="1:26" x14ac:dyDescent="0.3">
      <c r="A41" t="s">
        <v>118</v>
      </c>
      <c r="L41" s="8"/>
      <c r="M41" s="9"/>
    </row>
    <row r="42" spans="1:26" x14ac:dyDescent="0.3">
      <c r="A42" t="s">
        <v>119</v>
      </c>
    </row>
    <row r="43" spans="1:26" x14ac:dyDescent="0.3">
      <c r="A43" t="s">
        <v>135</v>
      </c>
    </row>
    <row r="44" spans="1:26" x14ac:dyDescent="0.3">
      <c r="A44" s="3" t="s">
        <v>16</v>
      </c>
    </row>
    <row r="55" spans="15:15" x14ac:dyDescent="0.3">
      <c r="O55" s="7"/>
    </row>
    <row r="56" spans="15:15" x14ac:dyDescent="0.3">
      <c r="O56" s="7"/>
    </row>
    <row r="57" spans="15:15" x14ac:dyDescent="0.3">
      <c r="O57" s="7"/>
    </row>
    <row r="58" spans="15:15" x14ac:dyDescent="0.3">
      <c r="O58" s="7"/>
    </row>
    <row r="72" spans="1:6" ht="13.95" customHeight="1" x14ac:dyDescent="0.3"/>
    <row r="73" spans="1:6" hidden="1" x14ac:dyDescent="0.3">
      <c r="A73" t="s">
        <v>89</v>
      </c>
      <c r="B73" t="s">
        <v>22</v>
      </c>
      <c r="C73" t="s">
        <v>126</v>
      </c>
      <c r="D73" t="s">
        <v>127</v>
      </c>
      <c r="E73" t="s">
        <v>128</v>
      </c>
      <c r="F73" t="s">
        <v>129</v>
      </c>
    </row>
    <row r="74" spans="1:6" hidden="1" x14ac:dyDescent="0.3">
      <c r="A74" t="s">
        <v>64</v>
      </c>
      <c r="B74">
        <v>2021</v>
      </c>
      <c r="C74" t="s">
        <v>130</v>
      </c>
      <c r="D74" t="s">
        <v>131</v>
      </c>
      <c r="E74">
        <v>4</v>
      </c>
      <c r="F74">
        <v>8</v>
      </c>
    </row>
    <row r="75" spans="1:6" hidden="1" x14ac:dyDescent="0.3">
      <c r="A75" t="s">
        <v>26</v>
      </c>
      <c r="B75">
        <v>2021</v>
      </c>
      <c r="C75" t="s">
        <v>130</v>
      </c>
      <c r="D75" t="s">
        <v>131</v>
      </c>
      <c r="E75">
        <v>5</v>
      </c>
      <c r="F75">
        <v>10</v>
      </c>
    </row>
    <row r="76" spans="1:6" hidden="1" x14ac:dyDescent="0.3">
      <c r="A76" t="s">
        <v>28</v>
      </c>
      <c r="B76">
        <v>2021</v>
      </c>
      <c r="C76" t="s">
        <v>130</v>
      </c>
      <c r="D76" t="s">
        <v>131</v>
      </c>
      <c r="E76">
        <v>5.8</v>
      </c>
      <c r="F76">
        <v>13.1</v>
      </c>
    </row>
    <row r="77" spans="1:6" hidden="1" x14ac:dyDescent="0.3">
      <c r="A77" t="s">
        <v>84</v>
      </c>
      <c r="B77">
        <v>2021</v>
      </c>
      <c r="C77" t="s">
        <v>130</v>
      </c>
      <c r="D77" t="s">
        <v>131</v>
      </c>
      <c r="E77">
        <v>1</v>
      </c>
      <c r="F77">
        <v>10</v>
      </c>
    </row>
    <row r="78" spans="1:6" hidden="1" x14ac:dyDescent="0.3">
      <c r="A78" t="s">
        <v>50</v>
      </c>
      <c r="B78">
        <v>2021</v>
      </c>
      <c r="C78" t="s">
        <v>130</v>
      </c>
      <c r="D78" t="s">
        <v>131</v>
      </c>
      <c r="E78">
        <v>0.5</v>
      </c>
      <c r="F78">
        <v>1.5</v>
      </c>
    </row>
    <row r="79" spans="1:6" hidden="1" x14ac:dyDescent="0.3">
      <c r="A79" t="s">
        <v>30</v>
      </c>
      <c r="B79">
        <v>2021</v>
      </c>
      <c r="C79" t="s">
        <v>130</v>
      </c>
      <c r="D79" t="s">
        <v>131</v>
      </c>
      <c r="E79">
        <v>0.75</v>
      </c>
      <c r="F79">
        <v>4.5</v>
      </c>
    </row>
    <row r="80" spans="1:6" hidden="1" x14ac:dyDescent="0.3">
      <c r="A80" t="s">
        <v>34</v>
      </c>
      <c r="B80">
        <v>2021</v>
      </c>
      <c r="C80" t="s">
        <v>130</v>
      </c>
      <c r="D80" t="s">
        <v>131</v>
      </c>
      <c r="E80">
        <v>25</v>
      </c>
      <c r="F80">
        <v>40</v>
      </c>
    </row>
    <row r="81" spans="1:6" hidden="1" x14ac:dyDescent="0.3">
      <c r="A81" t="s">
        <v>32</v>
      </c>
      <c r="B81">
        <v>2021</v>
      </c>
      <c r="C81" t="s">
        <v>130</v>
      </c>
      <c r="D81" t="s">
        <v>131</v>
      </c>
      <c r="E81">
        <v>4</v>
      </c>
      <c r="F81">
        <v>7</v>
      </c>
    </row>
    <row r="82" spans="1:6" hidden="1" x14ac:dyDescent="0.3">
      <c r="A82" t="s">
        <v>36</v>
      </c>
      <c r="B82">
        <v>2021</v>
      </c>
      <c r="C82" t="s">
        <v>130</v>
      </c>
      <c r="D82" t="s">
        <v>131</v>
      </c>
      <c r="E82">
        <v>4</v>
      </c>
      <c r="F82">
        <v>9.1999999999999993</v>
      </c>
    </row>
    <row r="83" spans="1:6" hidden="1" x14ac:dyDescent="0.3">
      <c r="A83" t="s">
        <v>40</v>
      </c>
      <c r="B83">
        <v>2021</v>
      </c>
      <c r="C83" t="s">
        <v>130</v>
      </c>
      <c r="D83" t="s">
        <v>131</v>
      </c>
      <c r="E83">
        <v>2</v>
      </c>
      <c r="F83">
        <v>5</v>
      </c>
    </row>
    <row r="84" spans="1:6" hidden="1" x14ac:dyDescent="0.3">
      <c r="A84" t="s">
        <v>42</v>
      </c>
      <c r="B84">
        <v>2021</v>
      </c>
      <c r="C84" t="s">
        <v>130</v>
      </c>
      <c r="D84" t="s">
        <v>131</v>
      </c>
      <c r="E84">
        <v>2</v>
      </c>
      <c r="F84">
        <v>8</v>
      </c>
    </row>
    <row r="85" spans="1:6" hidden="1" x14ac:dyDescent="0.3">
      <c r="A85" t="s">
        <v>76</v>
      </c>
      <c r="B85">
        <v>2021</v>
      </c>
      <c r="C85" t="s">
        <v>130</v>
      </c>
      <c r="D85" t="s">
        <v>131</v>
      </c>
      <c r="E85">
        <v>2</v>
      </c>
      <c r="F85">
        <v>4</v>
      </c>
    </row>
    <row r="86" spans="1:6" hidden="1" x14ac:dyDescent="0.3">
      <c r="A86" t="s">
        <v>44</v>
      </c>
      <c r="B86">
        <v>2021</v>
      </c>
      <c r="C86" t="s">
        <v>130</v>
      </c>
      <c r="D86" t="s">
        <v>131</v>
      </c>
      <c r="E86">
        <v>20</v>
      </c>
      <c r="F86">
        <v>40</v>
      </c>
    </row>
    <row r="87" spans="1:6" hidden="1" x14ac:dyDescent="0.3">
      <c r="A87" t="s">
        <v>46</v>
      </c>
      <c r="B87">
        <v>2021</v>
      </c>
      <c r="C87" t="s">
        <v>130</v>
      </c>
      <c r="D87" t="s">
        <v>131</v>
      </c>
      <c r="E87">
        <v>4.2</v>
      </c>
      <c r="F87">
        <v>38</v>
      </c>
    </row>
    <row r="88" spans="1:6" hidden="1" x14ac:dyDescent="0.3">
      <c r="A88" t="s">
        <v>58</v>
      </c>
      <c r="B88">
        <v>2021</v>
      </c>
      <c r="C88" t="s">
        <v>130</v>
      </c>
      <c r="D88" t="s">
        <v>131</v>
      </c>
      <c r="E88">
        <v>2.6</v>
      </c>
      <c r="F88">
        <v>4.8</v>
      </c>
    </row>
    <row r="89" spans="1:6" hidden="1" x14ac:dyDescent="0.3">
      <c r="A89" t="s">
        <v>38</v>
      </c>
      <c r="B89">
        <v>2021</v>
      </c>
      <c r="C89" t="s">
        <v>130</v>
      </c>
      <c r="D89" t="s">
        <v>131</v>
      </c>
      <c r="E89">
        <v>5.6</v>
      </c>
      <c r="F89">
        <v>9.3000000000000007</v>
      </c>
    </row>
    <row r="90" spans="1:6" hidden="1" x14ac:dyDescent="0.3">
      <c r="A90" t="s">
        <v>80</v>
      </c>
      <c r="B90">
        <v>2021</v>
      </c>
      <c r="C90" t="s">
        <v>130</v>
      </c>
      <c r="D90" t="s">
        <v>131</v>
      </c>
      <c r="E90">
        <v>1</v>
      </c>
      <c r="F90">
        <v>1</v>
      </c>
    </row>
    <row r="91" spans="1:6" hidden="1" x14ac:dyDescent="0.3">
      <c r="A91" t="s">
        <v>48</v>
      </c>
      <c r="B91">
        <v>2021</v>
      </c>
      <c r="C91" t="s">
        <v>130</v>
      </c>
      <c r="D91" t="s">
        <v>131</v>
      </c>
      <c r="E91">
        <v>3.5</v>
      </c>
      <c r="F91">
        <v>8.5</v>
      </c>
    </row>
    <row r="92" spans="1:6" hidden="1" x14ac:dyDescent="0.3">
      <c r="A92" t="s">
        <v>54</v>
      </c>
      <c r="B92">
        <v>2021</v>
      </c>
      <c r="C92" t="s">
        <v>130</v>
      </c>
      <c r="D92" t="s">
        <v>131</v>
      </c>
      <c r="E92">
        <v>4.5</v>
      </c>
      <c r="F92">
        <v>8</v>
      </c>
    </row>
    <row r="93" spans="1:6" hidden="1" x14ac:dyDescent="0.3">
      <c r="A93" t="s">
        <v>56</v>
      </c>
      <c r="B93">
        <v>2021</v>
      </c>
      <c r="C93" t="s">
        <v>130</v>
      </c>
      <c r="D93" t="s">
        <v>131</v>
      </c>
      <c r="E93">
        <v>2</v>
      </c>
      <c r="F93">
        <v>4</v>
      </c>
    </row>
    <row r="94" spans="1:6" hidden="1" x14ac:dyDescent="0.3">
      <c r="A94" t="s">
        <v>52</v>
      </c>
      <c r="B94">
        <v>2021</v>
      </c>
      <c r="C94" t="s">
        <v>130</v>
      </c>
      <c r="D94" t="s">
        <v>131</v>
      </c>
      <c r="E94">
        <v>3.8</v>
      </c>
      <c r="F94">
        <v>6.2</v>
      </c>
    </row>
    <row r="95" spans="1:6" hidden="1" x14ac:dyDescent="0.3">
      <c r="A95" t="s">
        <v>132</v>
      </c>
      <c r="B95">
        <v>2021</v>
      </c>
      <c r="C95" t="s">
        <v>130</v>
      </c>
      <c r="D95" t="s">
        <v>131</v>
      </c>
      <c r="E95">
        <v>1.5</v>
      </c>
      <c r="F95">
        <v>2.5</v>
      </c>
    </row>
    <row r="96" spans="1:6" hidden="1" x14ac:dyDescent="0.3">
      <c r="A96" t="s">
        <v>133</v>
      </c>
      <c r="B96">
        <v>2021</v>
      </c>
      <c r="C96" t="s">
        <v>130</v>
      </c>
      <c r="D96" t="s">
        <v>131</v>
      </c>
      <c r="E96">
        <v>1.5</v>
      </c>
      <c r="F96">
        <v>5</v>
      </c>
    </row>
    <row r="97" spans="1:6" hidden="1" x14ac:dyDescent="0.3">
      <c r="A97" t="s">
        <v>60</v>
      </c>
      <c r="B97">
        <v>2021</v>
      </c>
      <c r="C97" t="s">
        <v>130</v>
      </c>
      <c r="D97" t="s">
        <v>131</v>
      </c>
      <c r="E97">
        <v>1.7</v>
      </c>
      <c r="F97">
        <v>4.5</v>
      </c>
    </row>
    <row r="98" spans="1:6" hidden="1" x14ac:dyDescent="0.3">
      <c r="A98" t="s">
        <v>62</v>
      </c>
      <c r="B98">
        <v>2021</v>
      </c>
      <c r="C98" t="s">
        <v>130</v>
      </c>
      <c r="D98" t="s">
        <v>131</v>
      </c>
      <c r="E98">
        <v>5</v>
      </c>
      <c r="F98">
        <v>10</v>
      </c>
    </row>
    <row r="99" spans="1:6" hidden="1" x14ac:dyDescent="0.3">
      <c r="A99" t="s">
        <v>82</v>
      </c>
      <c r="B99">
        <v>2021</v>
      </c>
      <c r="C99" t="s">
        <v>130</v>
      </c>
      <c r="D99" t="s">
        <v>131</v>
      </c>
      <c r="E99">
        <v>5</v>
      </c>
      <c r="F99">
        <v>10</v>
      </c>
    </row>
    <row r="100" spans="1:6" hidden="1" x14ac:dyDescent="0.3">
      <c r="A100" t="s">
        <v>66</v>
      </c>
      <c r="B100">
        <v>2021</v>
      </c>
      <c r="C100" t="s">
        <v>130</v>
      </c>
      <c r="D100" t="s">
        <v>131</v>
      </c>
      <c r="E100">
        <v>10</v>
      </c>
      <c r="F100">
        <v>20</v>
      </c>
    </row>
    <row r="101" spans="1:6" hidden="1" x14ac:dyDescent="0.3">
      <c r="A101" t="s">
        <v>68</v>
      </c>
      <c r="B101">
        <v>2021</v>
      </c>
      <c r="C101" t="s">
        <v>130</v>
      </c>
      <c r="D101" t="s">
        <v>131</v>
      </c>
      <c r="E101">
        <v>4.3</v>
      </c>
      <c r="F101">
        <v>11.1</v>
      </c>
    </row>
    <row r="102" spans="1:6" hidden="1" x14ac:dyDescent="0.3">
      <c r="A102" t="s">
        <v>70</v>
      </c>
      <c r="B102">
        <v>2021</v>
      </c>
      <c r="C102" t="s">
        <v>130</v>
      </c>
      <c r="D102" t="s">
        <v>131</v>
      </c>
      <c r="E102">
        <v>6.5</v>
      </c>
      <c r="F102">
        <v>11.5</v>
      </c>
    </row>
    <row r="103" spans="1:6" hidden="1" x14ac:dyDescent="0.3">
      <c r="A103" t="s">
        <v>86</v>
      </c>
      <c r="B103">
        <v>2021</v>
      </c>
      <c r="C103" t="s">
        <v>130</v>
      </c>
      <c r="D103" t="s">
        <v>131</v>
      </c>
      <c r="E103">
        <v>3.8</v>
      </c>
      <c r="F103">
        <v>13.8</v>
      </c>
    </row>
    <row r="104" spans="1:6" hidden="1" x14ac:dyDescent="0.3">
      <c r="A104" t="s">
        <v>78</v>
      </c>
      <c r="B104">
        <v>2021</v>
      </c>
      <c r="C104" t="s">
        <v>130</v>
      </c>
      <c r="D104" t="s">
        <v>131</v>
      </c>
      <c r="E104">
        <v>5</v>
      </c>
      <c r="F104">
        <v>8</v>
      </c>
    </row>
    <row r="105" spans="1:6" hidden="1" x14ac:dyDescent="0.3">
      <c r="A105" t="s">
        <v>72</v>
      </c>
      <c r="B105">
        <v>2021</v>
      </c>
      <c r="C105" t="s">
        <v>130</v>
      </c>
      <c r="D105" t="s">
        <v>131</v>
      </c>
      <c r="E105">
        <v>1.5</v>
      </c>
      <c r="F105">
        <v>12</v>
      </c>
    </row>
    <row r="106" spans="1:6" hidden="1" x14ac:dyDescent="0.3">
      <c r="A106" t="s">
        <v>74</v>
      </c>
      <c r="B106">
        <v>2021</v>
      </c>
      <c r="C106" t="s">
        <v>130</v>
      </c>
      <c r="D106" t="s">
        <v>131</v>
      </c>
      <c r="E106">
        <v>10.5</v>
      </c>
      <c r="F106">
        <v>16.5</v>
      </c>
    </row>
    <row r="107" spans="1:6" hidden="1" x14ac:dyDescent="0.3">
      <c r="A107" t="s">
        <v>134</v>
      </c>
      <c r="B107">
        <v>2021</v>
      </c>
      <c r="C107" t="s">
        <v>130</v>
      </c>
      <c r="D107" t="s">
        <v>131</v>
      </c>
      <c r="E107">
        <v>1.5</v>
      </c>
      <c r="F107">
        <v>4.5</v>
      </c>
    </row>
  </sheetData>
  <autoFilter ref="A6:Z6">
    <sortState ref="A7:Z33">
      <sortCondition descending="1" ref="R6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opLeftCell="A10" zoomScaleNormal="100" workbookViewId="0">
      <selection activeCell="H9" sqref="H9"/>
    </sheetView>
  </sheetViews>
  <sheetFormatPr defaultColWidth="8.88671875" defaultRowHeight="10.199999999999999" x14ac:dyDescent="0.2"/>
  <cols>
    <col min="1" max="3" width="8.88671875" style="32"/>
    <col min="4" max="4" width="10.33203125" style="32" bestFit="1" customWidth="1"/>
    <col min="5" max="5" width="11.33203125" style="32" bestFit="1" customWidth="1"/>
    <col min="6" max="8" width="10.33203125" style="32" bestFit="1" customWidth="1"/>
    <col min="9" max="9" width="9.33203125" style="32" bestFit="1" customWidth="1"/>
    <col min="10" max="15" width="9" style="32" customWidth="1"/>
    <col min="16" max="21" width="10.33203125" style="32" bestFit="1" customWidth="1"/>
    <col min="22" max="22" width="8.88671875" style="32"/>
    <col min="23" max="23" width="9.33203125" style="32" bestFit="1" customWidth="1"/>
    <col min="24" max="24" width="9" style="32" bestFit="1" customWidth="1"/>
    <col min="25" max="25" width="8.88671875" style="32"/>
    <col min="26" max="26" width="9" style="32" bestFit="1" customWidth="1"/>
    <col min="27" max="16384" width="8.88671875" style="32"/>
  </cols>
  <sheetData>
    <row r="1" spans="1:30" ht="24" x14ac:dyDescent="0.2">
      <c r="A1" s="13" t="s">
        <v>93</v>
      </c>
      <c r="B1" s="13"/>
      <c r="C1" s="42"/>
      <c r="D1" s="42" t="s">
        <v>1</v>
      </c>
      <c r="E1" s="42" t="s">
        <v>88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ht="24" x14ac:dyDescent="0.2">
      <c r="A2" s="47"/>
      <c r="B2" s="47"/>
      <c r="C2" s="51"/>
      <c r="D2" s="51" t="s">
        <v>6</v>
      </c>
      <c r="E2" s="51"/>
      <c r="F2" s="51"/>
      <c r="G2" s="51" t="s">
        <v>9</v>
      </c>
      <c r="H2" s="51"/>
      <c r="I2" s="51"/>
      <c r="J2" s="51" t="s">
        <v>10</v>
      </c>
      <c r="K2" s="51"/>
      <c r="L2" s="51"/>
      <c r="M2" s="51"/>
      <c r="N2" s="51"/>
      <c r="O2" s="51"/>
      <c r="P2" s="51"/>
      <c r="Q2" s="33"/>
      <c r="R2" s="33"/>
      <c r="S2" s="33"/>
      <c r="T2" s="33"/>
      <c r="U2" s="33"/>
      <c r="V2" s="58"/>
      <c r="W2" s="58"/>
      <c r="X2" s="33"/>
      <c r="Y2" s="33"/>
      <c r="Z2" s="33"/>
      <c r="AA2" s="33"/>
      <c r="AB2" s="34"/>
      <c r="AC2" s="33"/>
      <c r="AD2" s="33"/>
    </row>
    <row r="3" spans="1:30" ht="36" x14ac:dyDescent="0.2">
      <c r="A3" s="15" t="s">
        <v>103</v>
      </c>
      <c r="B3" s="15"/>
      <c r="C3" s="16" t="s">
        <v>104</v>
      </c>
      <c r="D3" s="16" t="s">
        <v>3</v>
      </c>
      <c r="E3" s="16" t="s">
        <v>4</v>
      </c>
      <c r="F3" s="16" t="s">
        <v>5</v>
      </c>
      <c r="G3" s="16" t="s">
        <v>3</v>
      </c>
      <c r="H3" s="16" t="s">
        <v>4</v>
      </c>
      <c r="I3" s="16" t="s">
        <v>5</v>
      </c>
      <c r="J3" s="16" t="s">
        <v>3</v>
      </c>
      <c r="K3" s="16" t="s">
        <v>4</v>
      </c>
      <c r="L3" s="16" t="s">
        <v>5</v>
      </c>
      <c r="M3" s="16" t="s">
        <v>6</v>
      </c>
      <c r="N3" s="16" t="s">
        <v>9</v>
      </c>
      <c r="O3" s="16" t="s">
        <v>10</v>
      </c>
      <c r="P3" s="1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ht="12" x14ac:dyDescent="0.25">
      <c r="A4" s="17">
        <v>1</v>
      </c>
      <c r="B4" s="17" t="s">
        <v>25</v>
      </c>
      <c r="C4" s="17" t="s">
        <v>25</v>
      </c>
      <c r="D4" s="36">
        <v>26091.591</v>
      </c>
      <c r="E4" s="36">
        <v>5697.5750000000007</v>
      </c>
      <c r="F4" s="36">
        <v>3119.7709999999997</v>
      </c>
      <c r="G4" s="36">
        <v>121566.976</v>
      </c>
      <c r="H4" s="36">
        <v>18077.414000000001</v>
      </c>
      <c r="I4" s="36">
        <v>6332.2289999999994</v>
      </c>
      <c r="J4" s="36">
        <v>37774.842000000004</v>
      </c>
      <c r="K4" s="36">
        <v>21014.565999999999</v>
      </c>
      <c r="L4" s="36">
        <v>1890.2609999999997</v>
      </c>
      <c r="M4" s="36">
        <f>100*D4/SUM(D4:F4)</f>
        <v>74.741866244738418</v>
      </c>
      <c r="N4" s="36">
        <f>100*G4/SUM(G4:I4)</f>
        <v>83.278388575364943</v>
      </c>
      <c r="O4" s="36">
        <f>100*J4/SUM(J4:L4)</f>
        <v>62.252880779557316</v>
      </c>
      <c r="P4" s="36">
        <f>N4-M4</f>
        <v>8.536522330626525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ht="12" x14ac:dyDescent="0.25">
      <c r="A5" s="17"/>
      <c r="B5" s="17"/>
      <c r="C5" s="1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ht="12" x14ac:dyDescent="0.25">
      <c r="A6" s="17">
        <v>25</v>
      </c>
      <c r="B6" s="17" t="str">
        <f>VLOOKUP(A6,'Fig 5'!A:B,2,FALSE)</f>
        <v>SI</v>
      </c>
      <c r="C6" s="17" t="s">
        <v>73</v>
      </c>
      <c r="D6" s="36">
        <v>95.335999999999999</v>
      </c>
      <c r="E6" s="36">
        <v>23.876999999999999</v>
      </c>
      <c r="F6" s="36">
        <v>8.0559999999999992</v>
      </c>
      <c r="G6" s="36">
        <v>642.68000000000006</v>
      </c>
      <c r="H6" s="36">
        <v>44.359999999999992</v>
      </c>
      <c r="I6" s="36">
        <v>20.88</v>
      </c>
      <c r="J6" s="36">
        <v>166.232</v>
      </c>
      <c r="K6" s="36">
        <v>122.20300000000002</v>
      </c>
      <c r="L6" s="36">
        <v>6.4939999999999998</v>
      </c>
      <c r="M6" s="36">
        <f t="shared" ref="M6:M32" si="0">100*D6/SUM(D6:F6)</f>
        <v>74.90905090791945</v>
      </c>
      <c r="N6" s="36">
        <f t="shared" ref="N6:N32" si="1">100*G6/SUM(G6:I6)</f>
        <v>90.784269408972762</v>
      </c>
      <c r="O6" s="36">
        <f t="shared" ref="O6:O32" si="2">100*J6/SUM(J6:L6)</f>
        <v>56.363395935971035</v>
      </c>
      <c r="P6" s="36">
        <f t="shared" ref="P6:P32" si="3">N6-M6</f>
        <v>15.875218501053311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12" x14ac:dyDescent="0.25">
      <c r="A7" s="17">
        <v>24</v>
      </c>
      <c r="B7" s="17" t="str">
        <f>VLOOKUP(A7,'Fig 5'!A:B,2,FALSE)</f>
        <v>RO</v>
      </c>
      <c r="C7" s="17" t="s">
        <v>71</v>
      </c>
      <c r="D7" s="36">
        <v>1064.4859999999999</v>
      </c>
      <c r="E7" s="36">
        <v>434.32299999999998</v>
      </c>
      <c r="F7" s="36">
        <v>155.53100000000001</v>
      </c>
      <c r="G7" s="36">
        <v>5692.8419999999996</v>
      </c>
      <c r="H7" s="36">
        <v>1189.0210000000002</v>
      </c>
      <c r="I7" s="36">
        <v>230.767</v>
      </c>
      <c r="J7" s="36">
        <v>992.92499999999995</v>
      </c>
      <c r="K7" s="36">
        <v>1089.384</v>
      </c>
      <c r="L7" s="36">
        <v>44.582000000000001</v>
      </c>
      <c r="M7" s="36">
        <f t="shared" si="0"/>
        <v>64.345056034430655</v>
      </c>
      <c r="N7" s="36">
        <f t="shared" si="1"/>
        <v>80.038494902729369</v>
      </c>
      <c r="O7" s="36">
        <f t="shared" si="2"/>
        <v>46.684338783698834</v>
      </c>
      <c r="P7" s="36">
        <f t="shared" si="3"/>
        <v>15.693438868298713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ht="12" x14ac:dyDescent="0.25">
      <c r="A8" s="17">
        <v>13</v>
      </c>
      <c r="B8" s="17" t="str">
        <f>VLOOKUP(A8,'Fig 5'!A:B,2,FALSE)</f>
        <v>IT</v>
      </c>
      <c r="C8" s="17" t="s">
        <v>49</v>
      </c>
      <c r="D8" s="36">
        <v>2712.386</v>
      </c>
      <c r="E8" s="36">
        <v>1266.33</v>
      </c>
      <c r="F8" s="36">
        <v>552.89700000000005</v>
      </c>
      <c r="G8" s="36">
        <v>14509.624</v>
      </c>
      <c r="H8" s="36">
        <v>3819.7829999999999</v>
      </c>
      <c r="I8" s="36">
        <v>1107.451</v>
      </c>
      <c r="J8" s="36">
        <v>4779.049</v>
      </c>
      <c r="K8" s="36">
        <v>3680.364</v>
      </c>
      <c r="L8" s="36">
        <v>236.93900000000002</v>
      </c>
      <c r="M8" s="36">
        <f t="shared" si="0"/>
        <v>59.854758118135848</v>
      </c>
      <c r="N8" s="36">
        <f t="shared" si="1"/>
        <v>74.650048891646989</v>
      </c>
      <c r="O8" s="36">
        <f t="shared" si="2"/>
        <v>54.954640750512397</v>
      </c>
      <c r="P8" s="36">
        <f t="shared" si="3"/>
        <v>14.795290773511141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ht="12" x14ac:dyDescent="0.25">
      <c r="A9" s="17">
        <v>3</v>
      </c>
      <c r="B9" s="17" t="str">
        <f>VLOOKUP(A9,'Fig 5'!A:B,2,FALSE)</f>
        <v>BG</v>
      </c>
      <c r="C9" s="17" t="s">
        <v>29</v>
      </c>
      <c r="D9" s="36">
        <v>328.67800000000005</v>
      </c>
      <c r="E9" s="36">
        <v>114.226</v>
      </c>
      <c r="F9" s="36">
        <v>29.394000000000002</v>
      </c>
      <c r="G9" s="36">
        <v>2036.0309999999999</v>
      </c>
      <c r="H9" s="36">
        <v>326.91500000000002</v>
      </c>
      <c r="I9" s="36">
        <v>91.603999999999985</v>
      </c>
      <c r="J9" s="36">
        <v>614.15899999999999</v>
      </c>
      <c r="K9" s="36">
        <v>267.351</v>
      </c>
      <c r="L9" s="36">
        <v>26.63</v>
      </c>
      <c r="M9" s="36">
        <f t="shared" si="0"/>
        <v>69.591232653959992</v>
      </c>
      <c r="N9" s="36">
        <f t="shared" si="1"/>
        <v>82.949257501375016</v>
      </c>
      <c r="O9" s="36">
        <f t="shared" si="2"/>
        <v>67.628229127667538</v>
      </c>
      <c r="P9" s="36">
        <f t="shared" si="3"/>
        <v>13.358024847415024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ht="12" x14ac:dyDescent="0.25">
      <c r="A10" s="17">
        <v>9</v>
      </c>
      <c r="B10" s="17" t="str">
        <f>VLOOKUP(A10,'Fig 5'!A:B,2,FALSE)</f>
        <v>EL</v>
      </c>
      <c r="C10" s="17" t="s">
        <v>41</v>
      </c>
      <c r="D10" s="36">
        <v>475.64699999999993</v>
      </c>
      <c r="E10" s="36">
        <v>104.315</v>
      </c>
      <c r="F10" s="36">
        <v>157.89000000000001</v>
      </c>
      <c r="G10" s="36">
        <v>2742.1060000000002</v>
      </c>
      <c r="H10" s="36">
        <v>471.74900000000002</v>
      </c>
      <c r="I10" s="36">
        <v>329.37599999999998</v>
      </c>
      <c r="J10" s="36">
        <v>722.64699999999993</v>
      </c>
      <c r="K10" s="36">
        <v>615.06700000000001</v>
      </c>
      <c r="L10" s="36">
        <v>73.813999999999993</v>
      </c>
      <c r="M10" s="36">
        <f t="shared" si="0"/>
        <v>64.463740695966123</v>
      </c>
      <c r="N10" s="36">
        <f t="shared" si="1"/>
        <v>77.389986709870172</v>
      </c>
      <c r="O10" s="36">
        <f t="shared" si="2"/>
        <v>51.196079709364604</v>
      </c>
      <c r="P10" s="36">
        <f t="shared" si="3"/>
        <v>12.926246013904048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ht="12" x14ac:dyDescent="0.25">
      <c r="A11" s="17">
        <v>4</v>
      </c>
      <c r="B11" s="17" t="str">
        <f>VLOOKUP(A11,'Fig 5'!A:B,2,FALSE)</f>
        <v>CZ</v>
      </c>
      <c r="C11" s="17" t="s">
        <v>31</v>
      </c>
      <c r="D11" s="36">
        <v>624.6099999999999</v>
      </c>
      <c r="E11" s="36">
        <v>157.00799999999998</v>
      </c>
      <c r="F11" s="36">
        <v>26.824000000000002</v>
      </c>
      <c r="G11" s="36">
        <v>3373.7729999999992</v>
      </c>
      <c r="H11" s="36">
        <v>355.084</v>
      </c>
      <c r="I11" s="36">
        <v>70.67</v>
      </c>
      <c r="J11" s="36">
        <v>922.0619999999999</v>
      </c>
      <c r="K11" s="36">
        <v>327.23599999999999</v>
      </c>
      <c r="L11" s="36">
        <v>20.437000000000001</v>
      </c>
      <c r="M11" s="36">
        <f t="shared" si="0"/>
        <v>77.260953785181869</v>
      </c>
      <c r="N11" s="36">
        <f t="shared" si="1"/>
        <v>88.794552585098089</v>
      </c>
      <c r="O11" s="36">
        <f t="shared" si="2"/>
        <v>72.618459757350948</v>
      </c>
      <c r="P11" s="36">
        <f t="shared" si="3"/>
        <v>11.53359879991622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ht="12" x14ac:dyDescent="0.25">
      <c r="A12" s="17">
        <v>27</v>
      </c>
      <c r="B12" s="17" t="str">
        <f>VLOOKUP(A12,'Fig 5'!A:B,2,FALSE)</f>
        <v>FI</v>
      </c>
      <c r="C12" s="17" t="s">
        <v>77</v>
      </c>
      <c r="D12" s="36">
        <v>308.65099999999995</v>
      </c>
      <c r="E12" s="36">
        <v>65.415000000000006</v>
      </c>
      <c r="F12" s="36">
        <v>31.849</v>
      </c>
      <c r="G12" s="36">
        <v>1312.6419999999998</v>
      </c>
      <c r="H12" s="36">
        <v>138.11000000000001</v>
      </c>
      <c r="I12" s="36">
        <v>66.48</v>
      </c>
      <c r="J12" s="36">
        <v>489.42800000000005</v>
      </c>
      <c r="K12" s="36">
        <v>170.58499999999998</v>
      </c>
      <c r="L12" s="36">
        <v>36.421999999999997</v>
      </c>
      <c r="M12" s="36">
        <f t="shared" si="0"/>
        <v>76.038333148565584</v>
      </c>
      <c r="N12" s="36">
        <f t="shared" si="1"/>
        <v>86.515575732649978</v>
      </c>
      <c r="O12" s="36">
        <f t="shared" si="2"/>
        <v>70.276192322327276</v>
      </c>
      <c r="P12" s="36">
        <f t="shared" si="3"/>
        <v>10.477242584084394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ht="12" x14ac:dyDescent="0.25">
      <c r="A13" s="17">
        <v>10</v>
      </c>
      <c r="B13" s="17" t="str">
        <f>VLOOKUP(A13,'Fig 5'!A:B,2,FALSE)</f>
        <v>ES</v>
      </c>
      <c r="C13" s="17" t="s">
        <v>43</v>
      </c>
      <c r="D13" s="36">
        <v>2389.692</v>
      </c>
      <c r="E13" s="36">
        <v>533.62300000000005</v>
      </c>
      <c r="F13" s="36">
        <v>545.98099999999999</v>
      </c>
      <c r="G13" s="36">
        <v>12989.214</v>
      </c>
      <c r="H13" s="36">
        <v>1962.8970000000002</v>
      </c>
      <c r="I13" s="36">
        <v>1526.665</v>
      </c>
      <c r="J13" s="36">
        <v>3771.3560000000002</v>
      </c>
      <c r="K13" s="36">
        <v>2256.7060000000001</v>
      </c>
      <c r="L13" s="36">
        <v>515.88599999999997</v>
      </c>
      <c r="M13" s="36">
        <f t="shared" si="0"/>
        <v>68.881179351660975</v>
      </c>
      <c r="N13" s="36">
        <f t="shared" si="1"/>
        <v>78.823900512999259</v>
      </c>
      <c r="O13" s="36">
        <f t="shared" si="2"/>
        <v>57.631203670933814</v>
      </c>
      <c r="P13" s="36">
        <f t="shared" si="3"/>
        <v>9.9427211613382838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ht="12" x14ac:dyDescent="0.25">
      <c r="A14" s="17">
        <v>11</v>
      </c>
      <c r="B14" s="17" t="str">
        <f>VLOOKUP(A14,'Fig 5'!A:B,2,FALSE)</f>
        <v>FR</v>
      </c>
      <c r="C14" s="17" t="s">
        <v>45</v>
      </c>
      <c r="D14" s="36">
        <v>4176.8150000000005</v>
      </c>
      <c r="E14" s="36">
        <v>812.92699999999991</v>
      </c>
      <c r="F14" s="36">
        <v>636.28899999999999</v>
      </c>
      <c r="G14" s="36">
        <v>17149.569</v>
      </c>
      <c r="H14" s="36">
        <v>2310.2349999999997</v>
      </c>
      <c r="I14" s="36">
        <v>991.52699999999993</v>
      </c>
      <c r="J14" s="36">
        <v>4810.9340000000002</v>
      </c>
      <c r="K14" s="36">
        <v>3363.826</v>
      </c>
      <c r="L14" s="36">
        <v>288.94200000000001</v>
      </c>
      <c r="M14" s="36">
        <f t="shared" si="0"/>
        <v>74.240881360234255</v>
      </c>
      <c r="N14" s="36">
        <f t="shared" si="1"/>
        <v>83.855515320738789</v>
      </c>
      <c r="O14" s="36">
        <f t="shared" si="2"/>
        <v>56.841958755164107</v>
      </c>
      <c r="P14" s="36">
        <f t="shared" si="3"/>
        <v>9.6146339605045341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ht="12" x14ac:dyDescent="0.25">
      <c r="A15" s="17">
        <v>7</v>
      </c>
      <c r="B15" s="17" t="str">
        <f>VLOOKUP(A15,'Fig 5'!A:B,2,FALSE)</f>
        <v>EE</v>
      </c>
      <c r="C15" s="17" t="s">
        <v>37</v>
      </c>
      <c r="D15" s="36">
        <v>73.967999999999989</v>
      </c>
      <c r="E15" s="36">
        <v>13.274000000000001</v>
      </c>
      <c r="F15" s="36">
        <v>7.72</v>
      </c>
      <c r="G15" s="36">
        <v>386.25200000000001</v>
      </c>
      <c r="H15" s="36">
        <v>38.369</v>
      </c>
      <c r="I15" s="36">
        <v>17.667999999999999</v>
      </c>
      <c r="J15" s="36">
        <v>119.02000000000001</v>
      </c>
      <c r="K15" s="36">
        <v>41.597000000000001</v>
      </c>
      <c r="L15" s="36">
        <v>6.1669999999999998</v>
      </c>
      <c r="M15" s="36">
        <f t="shared" si="0"/>
        <v>77.892209515385105</v>
      </c>
      <c r="N15" s="36">
        <f t="shared" si="1"/>
        <v>87.330229781884711</v>
      </c>
      <c r="O15" s="36">
        <f t="shared" si="2"/>
        <v>71.361761320030695</v>
      </c>
      <c r="P15" s="36">
        <f t="shared" si="3"/>
        <v>9.4380202664996062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ht="12" x14ac:dyDescent="0.25">
      <c r="A16" s="17">
        <v>23</v>
      </c>
      <c r="B16" s="17" t="str">
        <f>VLOOKUP(A16,'Fig 5'!A:B,2,FALSE)</f>
        <v>PT</v>
      </c>
      <c r="C16" s="17" t="s">
        <v>69</v>
      </c>
      <c r="D16" s="36">
        <v>596.80600000000004</v>
      </c>
      <c r="E16" s="36">
        <v>75.09899999999999</v>
      </c>
      <c r="F16" s="36">
        <v>83.46</v>
      </c>
      <c r="G16" s="36">
        <v>2978.973</v>
      </c>
      <c r="H16" s="36">
        <v>259.28300000000002</v>
      </c>
      <c r="I16" s="36">
        <v>137.55100000000002</v>
      </c>
      <c r="J16" s="36">
        <v>937.65200000000004</v>
      </c>
      <c r="K16" s="36">
        <v>445.86</v>
      </c>
      <c r="L16" s="36">
        <v>49.411000000000001</v>
      </c>
      <c r="M16" s="36">
        <f t="shared" si="0"/>
        <v>79.008955935210139</v>
      </c>
      <c r="N16" s="36">
        <f t="shared" si="1"/>
        <v>88.244766362531976</v>
      </c>
      <c r="O16" s="36">
        <f t="shared" si="2"/>
        <v>65.43631444257646</v>
      </c>
      <c r="P16" s="36">
        <f t="shared" si="3"/>
        <v>9.2358104273218373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ht="12" x14ac:dyDescent="0.25">
      <c r="A17" s="17">
        <v>14</v>
      </c>
      <c r="B17" s="17" t="str">
        <f>VLOOKUP(A17,'Fig 5'!A:B,2,FALSE)</f>
        <v>CY</v>
      </c>
      <c r="C17" s="17" t="s">
        <v>51</v>
      </c>
      <c r="D17" s="36">
        <v>78.001999999999995</v>
      </c>
      <c r="E17" s="36">
        <v>11.840000000000002</v>
      </c>
      <c r="F17" s="36">
        <v>12.399000000000001</v>
      </c>
      <c r="G17" s="36">
        <v>267.678</v>
      </c>
      <c r="H17" s="36">
        <v>32.420999999999999</v>
      </c>
      <c r="I17" s="36">
        <v>14.406999999999998</v>
      </c>
      <c r="J17" s="36">
        <v>70.327999999999989</v>
      </c>
      <c r="K17" s="36">
        <v>33.216000000000001</v>
      </c>
      <c r="L17" s="36">
        <v>3.1509999999999998</v>
      </c>
      <c r="M17" s="36">
        <f t="shared" si="0"/>
        <v>76.292289785898021</v>
      </c>
      <c r="N17" s="36">
        <f t="shared" si="1"/>
        <v>85.110617921438703</v>
      </c>
      <c r="O17" s="36">
        <f t="shared" si="2"/>
        <v>65.914991330427867</v>
      </c>
      <c r="P17" s="36">
        <f t="shared" si="3"/>
        <v>8.818328135540682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ht="12" x14ac:dyDescent="0.25">
      <c r="A18" s="17">
        <v>26</v>
      </c>
      <c r="B18" s="17" t="str">
        <f>VLOOKUP(A18,'Fig 5'!A:B,2,FALSE)</f>
        <v>SK</v>
      </c>
      <c r="C18" s="17" t="s">
        <v>75</v>
      </c>
      <c r="D18" s="36">
        <v>350.72699999999998</v>
      </c>
      <c r="E18" s="36">
        <v>57.295000000000002</v>
      </c>
      <c r="F18" s="36">
        <v>44.424999999999997</v>
      </c>
      <c r="G18" s="36">
        <v>1739.972</v>
      </c>
      <c r="H18" s="36">
        <v>182.54499999999999</v>
      </c>
      <c r="I18" s="36">
        <v>99.188999999999993</v>
      </c>
      <c r="J18" s="36">
        <v>440.74</v>
      </c>
      <c r="K18" s="36">
        <v>232.23700000000002</v>
      </c>
      <c r="L18" s="36">
        <v>22.393999999999998</v>
      </c>
      <c r="M18" s="36">
        <f t="shared" si="0"/>
        <v>77.517808715716967</v>
      </c>
      <c r="N18" s="36">
        <f t="shared" si="1"/>
        <v>86.06454153076659</v>
      </c>
      <c r="O18" s="36">
        <f t="shared" si="2"/>
        <v>63.381993209380305</v>
      </c>
      <c r="P18" s="36">
        <f t="shared" si="3"/>
        <v>8.5467328150496229</v>
      </c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ht="12" x14ac:dyDescent="0.25">
      <c r="A19" s="17">
        <v>18</v>
      </c>
      <c r="B19" s="17" t="str">
        <f>VLOOKUP(A19,'Fig 5'!A:B,2,FALSE)</f>
        <v>HU</v>
      </c>
      <c r="C19" s="17" t="s">
        <v>59</v>
      </c>
      <c r="D19" s="36">
        <v>707.10599999999999</v>
      </c>
      <c r="E19" s="36">
        <v>119.19200000000001</v>
      </c>
      <c r="F19" s="36">
        <v>42.794999999999995</v>
      </c>
      <c r="G19" s="36">
        <v>3083.6610000000001</v>
      </c>
      <c r="H19" s="36">
        <v>286.06799999999998</v>
      </c>
      <c r="I19" s="36">
        <v>85.864000000000004</v>
      </c>
      <c r="J19" s="36">
        <v>738.28399999999999</v>
      </c>
      <c r="K19" s="36">
        <v>369.62500000000006</v>
      </c>
      <c r="L19" s="36">
        <v>22.542999999999999</v>
      </c>
      <c r="M19" s="36">
        <f t="shared" si="0"/>
        <v>81.361373293767187</v>
      </c>
      <c r="N19" s="36">
        <f t="shared" si="1"/>
        <v>89.236811163814707</v>
      </c>
      <c r="O19" s="36">
        <f t="shared" si="2"/>
        <v>65.308743759133506</v>
      </c>
      <c r="P19" s="36">
        <f t="shared" si="3"/>
        <v>7.8754378700475201</v>
      </c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ht="12" x14ac:dyDescent="0.25">
      <c r="A20" s="17">
        <v>15</v>
      </c>
      <c r="B20" s="17" t="str">
        <f>VLOOKUP(A20,'Fig 5'!A:B,2,FALSE)</f>
        <v>LV</v>
      </c>
      <c r="C20" s="17" t="s">
        <v>53</v>
      </c>
      <c r="D20" s="36">
        <v>103.49299999999999</v>
      </c>
      <c r="E20" s="36">
        <v>19.426000000000002</v>
      </c>
      <c r="F20" s="36">
        <v>14.188000000000001</v>
      </c>
      <c r="G20" s="36">
        <v>524.08699999999999</v>
      </c>
      <c r="H20" s="36">
        <v>75.448999999999998</v>
      </c>
      <c r="I20" s="36">
        <v>34.516999999999996</v>
      </c>
      <c r="J20" s="36">
        <v>179.69500000000002</v>
      </c>
      <c r="K20" s="36">
        <v>70.424000000000007</v>
      </c>
      <c r="L20" s="36">
        <v>10.593999999999999</v>
      </c>
      <c r="M20" s="36">
        <f t="shared" si="0"/>
        <v>75.483381592478864</v>
      </c>
      <c r="N20" s="36">
        <f t="shared" si="1"/>
        <v>82.656654885317167</v>
      </c>
      <c r="O20" s="36">
        <f t="shared" si="2"/>
        <v>68.924449490435848</v>
      </c>
      <c r="P20" s="36">
        <f t="shared" si="3"/>
        <v>7.173273292838303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ht="12" x14ac:dyDescent="0.25">
      <c r="A21" s="17">
        <v>16</v>
      </c>
      <c r="B21" s="17" t="str">
        <f>VLOOKUP(A21,'Fig 5'!A:B,2,FALSE)</f>
        <v>LT</v>
      </c>
      <c r="C21" s="17" t="s">
        <v>55</v>
      </c>
      <c r="D21" s="36">
        <v>168.048</v>
      </c>
      <c r="E21" s="36">
        <v>29.608999999999995</v>
      </c>
      <c r="F21" s="36">
        <v>14.522</v>
      </c>
      <c r="G21" s="36">
        <v>846.31400000000008</v>
      </c>
      <c r="H21" s="36">
        <v>94.59</v>
      </c>
      <c r="I21" s="36">
        <v>40.070999999999998</v>
      </c>
      <c r="J21" s="36">
        <v>304.13900000000001</v>
      </c>
      <c r="K21" s="36">
        <v>104.18199999999997</v>
      </c>
      <c r="L21" s="36">
        <v>21.936999999999994</v>
      </c>
      <c r="M21" s="36">
        <f t="shared" si="0"/>
        <v>79.201051941992375</v>
      </c>
      <c r="N21" s="36">
        <f t="shared" si="1"/>
        <v>86.272738856749655</v>
      </c>
      <c r="O21" s="36">
        <f t="shared" si="2"/>
        <v>70.687587447531484</v>
      </c>
      <c r="P21" s="36">
        <f t="shared" si="3"/>
        <v>7.0716869147572794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ht="12" x14ac:dyDescent="0.25">
      <c r="A22" s="17">
        <v>22</v>
      </c>
      <c r="B22" s="17" t="str">
        <f>VLOOKUP(A22,'Fig 5'!A:B,2,FALSE)</f>
        <v>PL</v>
      </c>
      <c r="C22" s="17" t="s">
        <v>67</v>
      </c>
      <c r="D22" s="36">
        <v>2299.7550000000001</v>
      </c>
      <c r="E22" s="36">
        <v>457.22199999999998</v>
      </c>
      <c r="F22" s="36">
        <v>145.94399999999999</v>
      </c>
      <c r="G22" s="36">
        <v>11050.204</v>
      </c>
      <c r="H22" s="36">
        <v>1510.579</v>
      </c>
      <c r="I22" s="36">
        <v>246.52699999999999</v>
      </c>
      <c r="J22" s="36">
        <v>2545.3879999999999</v>
      </c>
      <c r="K22" s="36">
        <v>1926.367</v>
      </c>
      <c r="L22" s="36">
        <v>39.463000000000001</v>
      </c>
      <c r="M22" s="36">
        <f t="shared" si="0"/>
        <v>79.222100773669013</v>
      </c>
      <c r="N22" s="36">
        <f t="shared" si="1"/>
        <v>86.280444527383182</v>
      </c>
      <c r="O22" s="36">
        <f t="shared" si="2"/>
        <v>56.423520211171351</v>
      </c>
      <c r="P22" s="36">
        <f t="shared" si="3"/>
        <v>7.0583437537141691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ht="12" x14ac:dyDescent="0.25">
      <c r="A23" s="17">
        <v>5</v>
      </c>
      <c r="B23" s="17" t="str">
        <f>VLOOKUP(A23,'Fig 5'!A:B,2,FALSE)</f>
        <v>DK</v>
      </c>
      <c r="C23" s="17" t="s">
        <v>33</v>
      </c>
      <c r="D23" s="36">
        <v>410.37700000000001</v>
      </c>
      <c r="E23" s="36">
        <v>74.013000000000005</v>
      </c>
      <c r="F23" s="36">
        <v>23.180999999999997</v>
      </c>
      <c r="G23" s="36">
        <v>1524.116</v>
      </c>
      <c r="H23" s="36">
        <v>182.07499999999999</v>
      </c>
      <c r="I23" s="36">
        <v>44.475999999999999</v>
      </c>
      <c r="J23" s="36">
        <v>553.66300000000001</v>
      </c>
      <c r="K23" s="36">
        <v>189.476</v>
      </c>
      <c r="L23" s="36">
        <v>17.670999999999999</v>
      </c>
      <c r="M23" s="36">
        <f t="shared" si="0"/>
        <v>80.851151858557728</v>
      </c>
      <c r="N23" s="36">
        <f t="shared" si="1"/>
        <v>87.059160879824674</v>
      </c>
      <c r="O23" s="36">
        <f t="shared" si="2"/>
        <v>72.772834216164355</v>
      </c>
      <c r="P23" s="36">
        <f t="shared" si="3"/>
        <v>6.2080090212669461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ht="12" x14ac:dyDescent="0.25">
      <c r="A24" s="17">
        <v>21</v>
      </c>
      <c r="B24" s="17" t="str">
        <f>VLOOKUP(A24,'Fig 5'!A:B,2,FALSE)</f>
        <v>AT</v>
      </c>
      <c r="C24" s="17" t="s">
        <v>65</v>
      </c>
      <c r="D24" s="36">
        <v>663.24099999999999</v>
      </c>
      <c r="E24" s="36">
        <v>98.642999999999986</v>
      </c>
      <c r="F24" s="36">
        <v>48.385000000000005</v>
      </c>
      <c r="G24" s="36">
        <v>2601.953</v>
      </c>
      <c r="H24" s="36">
        <v>283.18299999999999</v>
      </c>
      <c r="I24" s="36">
        <v>99.5</v>
      </c>
      <c r="J24" s="36">
        <v>734.16</v>
      </c>
      <c r="K24" s="36">
        <v>546.87</v>
      </c>
      <c r="L24" s="36">
        <v>25.187000000000001</v>
      </c>
      <c r="M24" s="36">
        <f t="shared" si="0"/>
        <v>81.854421186050558</v>
      </c>
      <c r="N24" s="36">
        <f t="shared" si="1"/>
        <v>87.17823546991994</v>
      </c>
      <c r="O24" s="36">
        <f t="shared" si="2"/>
        <v>56.205056280847678</v>
      </c>
      <c r="P24" s="36">
        <f t="shared" si="3"/>
        <v>5.3238142838693818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ht="12" x14ac:dyDescent="0.25">
      <c r="A25" s="17">
        <v>17</v>
      </c>
      <c r="B25" s="17" t="str">
        <f>VLOOKUP(A25,'Fig 5'!A:B,2,FALSE)</f>
        <v>LU</v>
      </c>
      <c r="C25" s="17" t="s">
        <v>57</v>
      </c>
      <c r="D25" s="36">
        <v>40.460000000000008</v>
      </c>
      <c r="E25" s="36">
        <v>5.9690000000000012</v>
      </c>
      <c r="F25" s="36">
        <v>2.024</v>
      </c>
      <c r="G25" s="36">
        <v>175.40200000000002</v>
      </c>
      <c r="H25" s="36">
        <v>17.519000000000002</v>
      </c>
      <c r="I25" s="36">
        <v>4.5489999999999995</v>
      </c>
      <c r="J25" s="36">
        <v>28.981999999999999</v>
      </c>
      <c r="K25" s="36">
        <v>20.28</v>
      </c>
      <c r="L25" s="36">
        <v>1.109</v>
      </c>
      <c r="M25" s="36">
        <f t="shared" si="0"/>
        <v>83.503601428188148</v>
      </c>
      <c r="N25" s="36">
        <f t="shared" si="1"/>
        <v>88.824631589608543</v>
      </c>
      <c r="O25" s="36">
        <f t="shared" si="2"/>
        <v>57.537074904210748</v>
      </c>
      <c r="P25" s="36">
        <f t="shared" si="3"/>
        <v>5.3210301614203956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ht="12" x14ac:dyDescent="0.25">
      <c r="A26" s="17">
        <v>6</v>
      </c>
      <c r="B26" s="17" t="str">
        <f>VLOOKUP(A26,'Fig 5'!A:B,2,FALSE)</f>
        <v>DE</v>
      </c>
      <c r="C26" s="17" t="s">
        <v>35</v>
      </c>
      <c r="D26" s="36">
        <v>5012.616</v>
      </c>
      <c r="E26" s="36">
        <v>822.351</v>
      </c>
      <c r="F26" s="36">
        <v>261.08900000000006</v>
      </c>
      <c r="G26" s="36">
        <v>22944.972999999998</v>
      </c>
      <c r="H26" s="36">
        <v>2806.1509999999998</v>
      </c>
      <c r="I26" s="36">
        <v>608.96</v>
      </c>
      <c r="J26" s="36">
        <v>9654.4430000000011</v>
      </c>
      <c r="K26" s="36">
        <v>3198.9110000000001</v>
      </c>
      <c r="L26" s="36">
        <v>257.06400000000002</v>
      </c>
      <c r="M26" s="36">
        <f t="shared" si="0"/>
        <v>82.227197387950511</v>
      </c>
      <c r="N26" s="36">
        <f t="shared" si="1"/>
        <v>87.044384987544049</v>
      </c>
      <c r="O26" s="36">
        <f t="shared" si="2"/>
        <v>73.639475110557115</v>
      </c>
      <c r="P26" s="36">
        <f t="shared" si="3"/>
        <v>4.817187599593538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ht="12" x14ac:dyDescent="0.25">
      <c r="A27" s="17">
        <v>2</v>
      </c>
      <c r="B27" s="17" t="str">
        <f>VLOOKUP(A27,'Fig 5'!A:B,2,FALSE)</f>
        <v>BE</v>
      </c>
      <c r="C27" s="17" t="s">
        <v>27</v>
      </c>
      <c r="D27" s="36">
        <v>744.71600000000001</v>
      </c>
      <c r="E27" s="36">
        <v>114.946</v>
      </c>
      <c r="F27" s="36">
        <v>92.502999999999986</v>
      </c>
      <c r="G27" s="36">
        <v>3064.4679999999998</v>
      </c>
      <c r="H27" s="36">
        <v>505.19199999999995</v>
      </c>
      <c r="I27" s="36">
        <v>129.773</v>
      </c>
      <c r="J27" s="36">
        <v>853.47</v>
      </c>
      <c r="K27" s="36">
        <v>639.57100000000003</v>
      </c>
      <c r="L27" s="36">
        <v>34.509</v>
      </c>
      <c r="M27" s="36">
        <f t="shared" si="0"/>
        <v>78.212914778426011</v>
      </c>
      <c r="N27" s="36">
        <f t="shared" si="1"/>
        <v>82.836153540285764</v>
      </c>
      <c r="O27" s="36">
        <f t="shared" si="2"/>
        <v>55.871820889659908</v>
      </c>
      <c r="P27" s="36">
        <f t="shared" si="3"/>
        <v>4.6232387618597528</v>
      </c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ht="12" x14ac:dyDescent="0.25">
      <c r="A28" s="17">
        <v>28</v>
      </c>
      <c r="B28" s="17" t="str">
        <f>VLOOKUP(A28,'Fig 5'!A:B,2,FALSE)</f>
        <v>SE</v>
      </c>
      <c r="C28" s="17" t="s">
        <v>79</v>
      </c>
      <c r="D28" s="36">
        <v>730.649</v>
      </c>
      <c r="E28" s="36">
        <v>59.361000000000004</v>
      </c>
      <c r="F28" s="36">
        <v>51.843000000000004</v>
      </c>
      <c r="G28" s="36">
        <v>2794.4940000000001</v>
      </c>
      <c r="H28" s="36">
        <v>159.84900000000002</v>
      </c>
      <c r="I28" s="36">
        <v>120.863</v>
      </c>
      <c r="J28" s="36">
        <v>930.05399999999997</v>
      </c>
      <c r="K28" s="36">
        <v>224.53100000000001</v>
      </c>
      <c r="L28" s="36">
        <v>52.224999999999994</v>
      </c>
      <c r="M28" s="36">
        <f t="shared" si="0"/>
        <v>86.79056794951137</v>
      </c>
      <c r="N28" s="36">
        <f t="shared" si="1"/>
        <v>90.871765989010171</v>
      </c>
      <c r="O28" s="36">
        <f t="shared" si="2"/>
        <v>77.06714395803813</v>
      </c>
      <c r="P28" s="36">
        <f t="shared" si="3"/>
        <v>4.0811980394988012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ht="12" x14ac:dyDescent="0.25">
      <c r="A29" s="17">
        <v>12</v>
      </c>
      <c r="B29" s="17" t="str">
        <f>VLOOKUP(A29,'Fig 5'!A:B,2,FALSE)</f>
        <v>HR</v>
      </c>
      <c r="C29" s="17" t="s">
        <v>47</v>
      </c>
      <c r="D29" s="36">
        <v>273.93399999999997</v>
      </c>
      <c r="E29" s="36">
        <v>39.279000000000003</v>
      </c>
      <c r="F29" s="36">
        <v>42.864999999999995</v>
      </c>
      <c r="G29" s="36">
        <v>1066.357</v>
      </c>
      <c r="H29" s="36">
        <v>181.334</v>
      </c>
      <c r="I29" s="36">
        <v>71.868000000000009</v>
      </c>
      <c r="J29" s="36">
        <v>293.42199999999997</v>
      </c>
      <c r="K29" s="36">
        <v>288.57499999999999</v>
      </c>
      <c r="L29" s="36">
        <v>15.797000000000001</v>
      </c>
      <c r="M29" s="36">
        <f t="shared" si="0"/>
        <v>76.93089716298114</v>
      </c>
      <c r="N29" s="36">
        <f t="shared" si="1"/>
        <v>80.811619639591711</v>
      </c>
      <c r="O29" s="36">
        <f t="shared" si="2"/>
        <v>49.084132661083913</v>
      </c>
      <c r="P29" s="36">
        <f t="shared" si="3"/>
        <v>3.8807224766105719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ht="12" x14ac:dyDescent="0.25">
      <c r="A30" s="17">
        <v>8</v>
      </c>
      <c r="B30" s="17" t="str">
        <f>VLOOKUP(A30,'Fig 5'!A:B,2,FALSE)</f>
        <v>IE</v>
      </c>
      <c r="C30" s="17" t="s">
        <v>39</v>
      </c>
      <c r="D30" s="36">
        <v>371.18299999999999</v>
      </c>
      <c r="E30" s="36">
        <v>53.495000000000005</v>
      </c>
      <c r="F30" s="36">
        <v>31.190999999999999</v>
      </c>
      <c r="G30" s="36">
        <v>1436.7919999999999</v>
      </c>
      <c r="H30" s="36">
        <v>238.94499999999996</v>
      </c>
      <c r="I30" s="36">
        <v>45.716999999999999</v>
      </c>
      <c r="J30" s="36">
        <v>377.66900000000004</v>
      </c>
      <c r="K30" s="36">
        <v>179.02600000000001</v>
      </c>
      <c r="L30" s="36">
        <v>11.584999999999999</v>
      </c>
      <c r="M30" s="36">
        <f t="shared" si="0"/>
        <v>81.423172007747851</v>
      </c>
      <c r="N30" s="36">
        <f t="shared" si="1"/>
        <v>83.46386252551622</v>
      </c>
      <c r="O30" s="36">
        <f t="shared" si="2"/>
        <v>66.458260012669797</v>
      </c>
      <c r="P30" s="36">
        <f t="shared" si="3"/>
        <v>2.0406905177683683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ht="12" x14ac:dyDescent="0.25">
      <c r="A31" s="17">
        <v>19</v>
      </c>
      <c r="B31" s="17" t="str">
        <f>VLOOKUP(A31,'Fig 5'!A:B,2,FALSE)</f>
        <v>MT</v>
      </c>
      <c r="C31" s="17" t="s">
        <v>61</v>
      </c>
      <c r="D31" s="36">
        <v>55.769000000000005</v>
      </c>
      <c r="E31" s="36">
        <v>4.3250000000000002</v>
      </c>
      <c r="F31" s="36">
        <v>3.3540000000000001</v>
      </c>
      <c r="G31" s="36">
        <v>170.63300000000001</v>
      </c>
      <c r="H31" s="36">
        <v>19.488000000000003</v>
      </c>
      <c r="I31" s="36">
        <v>3.238</v>
      </c>
      <c r="J31" s="36">
        <v>31.515999999999998</v>
      </c>
      <c r="K31" s="36">
        <v>27.682000000000002</v>
      </c>
      <c r="L31" s="36">
        <v>0.34099999999999997</v>
      </c>
      <c r="M31" s="36">
        <f t="shared" si="0"/>
        <v>87.897175639894087</v>
      </c>
      <c r="N31" s="36">
        <f t="shared" si="1"/>
        <v>88.246732761340297</v>
      </c>
      <c r="O31" s="36">
        <f t="shared" si="2"/>
        <v>52.933371403617791</v>
      </c>
      <c r="P31" s="36">
        <f t="shared" si="3"/>
        <v>0.34955712144621032</v>
      </c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ht="12" x14ac:dyDescent="0.25">
      <c r="A32" s="17">
        <v>20</v>
      </c>
      <c r="B32" s="17" t="str">
        <f>VLOOKUP(A32,'Fig 5'!A:B,2,FALSE)</f>
        <v>NL</v>
      </c>
      <c r="C32" s="17" t="s">
        <v>63</v>
      </c>
      <c r="D32" s="36">
        <v>1234.4369999999999</v>
      </c>
      <c r="E32" s="36">
        <v>130.19299999999998</v>
      </c>
      <c r="F32" s="36">
        <v>53.17</v>
      </c>
      <c r="G32" s="36">
        <v>4462.1669999999995</v>
      </c>
      <c r="H32" s="36">
        <v>586.21900000000005</v>
      </c>
      <c r="I32" s="36">
        <v>92.073999999999998</v>
      </c>
      <c r="J32" s="36">
        <v>1713.4280000000001</v>
      </c>
      <c r="K32" s="36">
        <v>583.40800000000002</v>
      </c>
      <c r="L32" s="36">
        <v>48.966999999999999</v>
      </c>
      <c r="M32" s="36">
        <f t="shared" si="0"/>
        <v>87.06707575116377</v>
      </c>
      <c r="N32" s="36">
        <f t="shared" si="1"/>
        <v>86.804819023978411</v>
      </c>
      <c r="O32" s="36">
        <f t="shared" si="2"/>
        <v>73.042280191473878</v>
      </c>
      <c r="P32" s="36">
        <f t="shared" si="3"/>
        <v>-0.26225672718535975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ht="12" x14ac:dyDescent="0.25">
      <c r="A33" s="17"/>
      <c r="B33" s="17"/>
      <c r="C33" s="1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ht="12" x14ac:dyDescent="0.25">
      <c r="A34" s="17">
        <v>29</v>
      </c>
      <c r="B34" s="17" t="str">
        <f>VLOOKUP(A34,'Fig 5'!A:B,2,FALSE)</f>
        <v>IS</v>
      </c>
      <c r="C34" s="17" t="s">
        <v>81</v>
      </c>
      <c r="D34" s="36">
        <v>28.219000000000001</v>
      </c>
      <c r="E34" s="36">
        <v>2.7879999999999998</v>
      </c>
      <c r="F34" s="36">
        <v>1.2309999999999999</v>
      </c>
      <c r="G34" s="36">
        <v>99.661000000000001</v>
      </c>
      <c r="H34" s="36">
        <v>10.081999999999999</v>
      </c>
      <c r="I34" s="36">
        <v>2.194</v>
      </c>
      <c r="J34" s="36">
        <v>35.130000000000003</v>
      </c>
      <c r="K34" s="36">
        <v>5.516</v>
      </c>
      <c r="L34" s="36">
        <v>1.0900000000000001</v>
      </c>
      <c r="M34" s="36">
        <f t="shared" ref="M34:M38" si="4">100*D34/SUM(D34:F34)</f>
        <v>87.533345741050937</v>
      </c>
      <c r="N34" s="36">
        <f t="shared" ref="N34:N38" si="5">100*G34/SUM(G34:I34)</f>
        <v>89.033116842509628</v>
      </c>
      <c r="O34" s="36">
        <f t="shared" ref="O34:O38" si="6">100*J34/SUM(J34:L34)</f>
        <v>84.171937895342154</v>
      </c>
      <c r="P34" s="36">
        <f t="shared" ref="P34:P38" si="7">N34-M34</f>
        <v>1.4997711014586912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ht="12" x14ac:dyDescent="0.25">
      <c r="A35" s="17">
        <v>30</v>
      </c>
      <c r="B35" s="17" t="str">
        <f>VLOOKUP(A35,'Fig 5'!A:B,2,FALSE)</f>
        <v>NO</v>
      </c>
      <c r="C35" s="17" t="s">
        <v>83</v>
      </c>
      <c r="D35" s="36">
        <v>385.24700000000007</v>
      </c>
      <c r="E35" s="36">
        <v>46.195999999999998</v>
      </c>
      <c r="F35" s="36">
        <v>17.773999999999997</v>
      </c>
      <c r="G35" s="36">
        <v>1479.278</v>
      </c>
      <c r="H35" s="36">
        <v>219.62199999999996</v>
      </c>
      <c r="I35" s="36">
        <v>26.566000000000003</v>
      </c>
      <c r="J35" s="36">
        <v>491.14699999999993</v>
      </c>
      <c r="K35" s="36">
        <v>155.14400000000001</v>
      </c>
      <c r="L35" s="36">
        <v>5.9530000000000003</v>
      </c>
      <c r="M35" s="36">
        <f t="shared" si="4"/>
        <v>85.759666263743355</v>
      </c>
      <c r="N35" s="36">
        <f t="shared" si="5"/>
        <v>85.732086288573626</v>
      </c>
      <c r="O35" s="36">
        <f t="shared" si="6"/>
        <v>75.301114306915821</v>
      </c>
      <c r="P35" s="36">
        <f t="shared" si="7"/>
        <v>-2.7579975169729209E-2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30" ht="12" x14ac:dyDescent="0.25">
      <c r="A36" s="17">
        <v>31</v>
      </c>
      <c r="B36" s="17" t="str">
        <f>VLOOKUP(A36,'Fig 5'!A:B,2,FALSE)</f>
        <v>CH</v>
      </c>
      <c r="C36" s="17" t="s">
        <v>85</v>
      </c>
      <c r="D36" s="36">
        <v>601.44399999999996</v>
      </c>
      <c r="E36" s="36">
        <v>171.08800000000002</v>
      </c>
      <c r="F36" s="36">
        <v>44.024999999999991</v>
      </c>
      <c r="G36" s="36">
        <v>2543.9409999999998</v>
      </c>
      <c r="H36" s="36">
        <v>295.81</v>
      </c>
      <c r="I36" s="36">
        <v>99.567000000000007</v>
      </c>
      <c r="J36" s="36">
        <v>872.85400000000004</v>
      </c>
      <c r="K36" s="36">
        <v>287.10700000000003</v>
      </c>
      <c r="L36" s="36">
        <v>34.988</v>
      </c>
      <c r="M36" s="36">
        <f t="shared" si="4"/>
        <v>73.656095042966996</v>
      </c>
      <c r="N36" s="36">
        <f t="shared" si="5"/>
        <v>86.548682381423177</v>
      </c>
      <c r="O36" s="36">
        <f t="shared" si="6"/>
        <v>73.045293146402074</v>
      </c>
      <c r="P36" s="36">
        <f t="shared" si="7"/>
        <v>12.892587338456181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30" ht="12" x14ac:dyDescent="0.25">
      <c r="A37" s="17"/>
      <c r="B37" s="17"/>
      <c r="C37" s="1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:30" ht="12" x14ac:dyDescent="0.25">
      <c r="A38" s="17">
        <v>35</v>
      </c>
      <c r="B38" s="17" t="str">
        <f>VLOOKUP(A38,'Fig 5'!A:B,2,FALSE)</f>
        <v>RS</v>
      </c>
      <c r="C38" s="17" t="s">
        <v>87</v>
      </c>
      <c r="D38" s="36">
        <v>413.70099999999996</v>
      </c>
      <c r="E38" s="36">
        <v>82.331999999999994</v>
      </c>
      <c r="F38" s="36">
        <v>65.840999999999994</v>
      </c>
      <c r="G38" s="36">
        <v>1832.181</v>
      </c>
      <c r="H38" s="36">
        <v>302.37500000000006</v>
      </c>
      <c r="I38" s="36">
        <v>172.49899999999997</v>
      </c>
      <c r="J38" s="36">
        <v>511.80999999999995</v>
      </c>
      <c r="K38" s="36">
        <v>368.02199999999999</v>
      </c>
      <c r="L38" s="36">
        <v>37.118000000000002</v>
      </c>
      <c r="M38" s="36">
        <f t="shared" si="4"/>
        <v>73.628785101286056</v>
      </c>
      <c r="N38" s="36">
        <f t="shared" si="5"/>
        <v>79.416442174113755</v>
      </c>
      <c r="O38" s="36">
        <f t="shared" si="6"/>
        <v>55.816565788756201</v>
      </c>
      <c r="P38" s="36">
        <f t="shared" si="7"/>
        <v>5.7876570728276988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30" x14ac:dyDescent="0.2"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pans="1:30" x14ac:dyDescent="0.2">
      <c r="A40" s="32" t="s">
        <v>120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pans="1:30" x14ac:dyDescent="0.2">
      <c r="A41" s="32" t="s">
        <v>121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30" x14ac:dyDescent="0.2">
      <c r="A42" s="37" t="s">
        <v>16</v>
      </c>
      <c r="B42" s="37"/>
      <c r="AB42" s="36"/>
    </row>
    <row r="43" spans="1:30" x14ac:dyDescent="0.2">
      <c r="AB43" s="36"/>
    </row>
    <row r="44" spans="1:30" x14ac:dyDescent="0.2">
      <c r="AB44" s="36"/>
    </row>
    <row r="47" spans="1:30" x14ac:dyDescent="0.2">
      <c r="Q47" s="37"/>
    </row>
    <row r="73" spans="5:9" x14ac:dyDescent="0.2">
      <c r="E73" s="36"/>
      <c r="F73" s="36"/>
      <c r="G73" s="36"/>
      <c r="H73" s="36"/>
      <c r="I73" s="36"/>
    </row>
    <row r="74" spans="5:9" x14ac:dyDescent="0.2">
      <c r="E74" s="36"/>
      <c r="F74" s="36"/>
      <c r="G74" s="36"/>
      <c r="H74" s="36"/>
      <c r="I74" s="36"/>
    </row>
    <row r="75" spans="5:9" x14ac:dyDescent="0.2">
      <c r="E75" s="36"/>
      <c r="F75" s="36"/>
      <c r="G75" s="36"/>
      <c r="H75" s="36"/>
      <c r="I75" s="36"/>
    </row>
    <row r="76" spans="5:9" x14ac:dyDescent="0.2">
      <c r="E76" s="36"/>
      <c r="F76" s="36"/>
      <c r="G76" s="36"/>
      <c r="H76" s="36"/>
      <c r="I76" s="36"/>
    </row>
    <row r="77" spans="5:9" x14ac:dyDescent="0.2">
      <c r="E77" s="36"/>
      <c r="F77" s="36"/>
      <c r="G77" s="36"/>
      <c r="H77" s="36"/>
      <c r="I77" s="36"/>
    </row>
    <row r="78" spans="5:9" x14ac:dyDescent="0.2">
      <c r="E78" s="36"/>
      <c r="F78" s="36"/>
      <c r="G78" s="36"/>
      <c r="H78" s="36"/>
      <c r="I78" s="36"/>
    </row>
    <row r="79" spans="5:9" x14ac:dyDescent="0.2">
      <c r="E79" s="36"/>
      <c r="F79" s="36"/>
      <c r="G79" s="36"/>
      <c r="H79" s="36"/>
      <c r="I79" s="36"/>
    </row>
    <row r="80" spans="5:9" x14ac:dyDescent="0.2">
      <c r="E80" s="36"/>
      <c r="F80" s="36"/>
      <c r="G80" s="36"/>
      <c r="H80" s="36"/>
      <c r="I80" s="36"/>
    </row>
    <row r="81" spans="5:9" x14ac:dyDescent="0.2">
      <c r="E81" s="36"/>
      <c r="F81" s="36"/>
      <c r="G81" s="36"/>
      <c r="H81" s="36"/>
      <c r="I81" s="36"/>
    </row>
    <row r="82" spans="5:9" x14ac:dyDescent="0.2">
      <c r="E82" s="36"/>
      <c r="F82" s="36"/>
      <c r="G82" s="36"/>
      <c r="H82" s="36"/>
      <c r="I82" s="36"/>
    </row>
    <row r="83" spans="5:9" x14ac:dyDescent="0.2">
      <c r="E83" s="36"/>
      <c r="F83" s="36"/>
      <c r="G83" s="36"/>
      <c r="H83" s="36"/>
      <c r="I83" s="36"/>
    </row>
    <row r="84" spans="5:9" x14ac:dyDescent="0.2">
      <c r="E84" s="36"/>
      <c r="F84" s="36"/>
      <c r="G84" s="36"/>
      <c r="H84" s="36"/>
      <c r="I84" s="36"/>
    </row>
    <row r="85" spans="5:9" x14ac:dyDescent="0.2">
      <c r="E85" s="36"/>
      <c r="F85" s="36"/>
      <c r="G85" s="36"/>
      <c r="H85" s="36"/>
      <c r="I85" s="36"/>
    </row>
    <row r="86" spans="5:9" x14ac:dyDescent="0.2">
      <c r="E86" s="36"/>
      <c r="F86" s="36"/>
      <c r="G86" s="36"/>
      <c r="H86" s="36"/>
      <c r="I86" s="36"/>
    </row>
    <row r="87" spans="5:9" x14ac:dyDescent="0.2">
      <c r="E87" s="36"/>
      <c r="F87" s="36"/>
      <c r="G87" s="36"/>
      <c r="H87" s="36"/>
      <c r="I87" s="36"/>
    </row>
    <row r="88" spans="5:9" x14ac:dyDescent="0.2">
      <c r="E88" s="36"/>
      <c r="F88" s="36"/>
      <c r="G88" s="36"/>
      <c r="H88" s="36"/>
      <c r="I88" s="36"/>
    </row>
    <row r="89" spans="5:9" x14ac:dyDescent="0.2">
      <c r="E89" s="36"/>
      <c r="F89" s="36"/>
      <c r="G89" s="36"/>
      <c r="H89" s="36"/>
      <c r="I89" s="36"/>
    </row>
    <row r="90" spans="5:9" x14ac:dyDescent="0.2">
      <c r="E90" s="36"/>
      <c r="F90" s="36"/>
      <c r="G90" s="36"/>
      <c r="H90" s="36"/>
      <c r="I90" s="36"/>
    </row>
    <row r="91" spans="5:9" x14ac:dyDescent="0.2">
      <c r="E91" s="36"/>
      <c r="F91" s="36"/>
      <c r="G91" s="36"/>
      <c r="H91" s="36"/>
      <c r="I91" s="36"/>
    </row>
    <row r="92" spans="5:9" x14ac:dyDescent="0.2">
      <c r="E92" s="36"/>
      <c r="F92" s="36"/>
      <c r="G92" s="36"/>
      <c r="H92" s="36"/>
      <c r="I92" s="36"/>
    </row>
    <row r="93" spans="5:9" x14ac:dyDescent="0.2">
      <c r="E93" s="36"/>
      <c r="F93" s="36"/>
      <c r="G93" s="36"/>
      <c r="H93" s="36"/>
      <c r="I93" s="36"/>
    </row>
    <row r="94" spans="5:9" x14ac:dyDescent="0.2">
      <c r="E94" s="36"/>
      <c r="F94" s="36"/>
      <c r="G94" s="36"/>
      <c r="H94" s="36"/>
      <c r="I94" s="36"/>
    </row>
    <row r="95" spans="5:9" x14ac:dyDescent="0.2">
      <c r="E95" s="36"/>
      <c r="F95" s="36"/>
      <c r="G95" s="36"/>
      <c r="H95" s="36"/>
      <c r="I95" s="36"/>
    </row>
    <row r="96" spans="5:9" x14ac:dyDescent="0.2">
      <c r="E96" s="36"/>
      <c r="F96" s="36"/>
      <c r="G96" s="36"/>
      <c r="H96" s="36"/>
      <c r="I96" s="36"/>
    </row>
    <row r="97" spans="5:9" x14ac:dyDescent="0.2">
      <c r="E97" s="36"/>
      <c r="F97" s="36"/>
      <c r="G97" s="36"/>
      <c r="H97" s="36"/>
      <c r="I97" s="36"/>
    </row>
    <row r="98" spans="5:9" x14ac:dyDescent="0.2">
      <c r="E98" s="36"/>
      <c r="F98" s="36"/>
      <c r="G98" s="36"/>
      <c r="H98" s="36"/>
      <c r="I98" s="36"/>
    </row>
    <row r="99" spans="5:9" x14ac:dyDescent="0.2">
      <c r="E99" s="36"/>
      <c r="F99" s="36"/>
      <c r="G99" s="36"/>
      <c r="H99" s="36"/>
      <c r="I99" s="36"/>
    </row>
    <row r="100" spans="5:9" x14ac:dyDescent="0.2">
      <c r="E100" s="36"/>
      <c r="F100" s="36"/>
      <c r="G100" s="36"/>
      <c r="H100" s="36"/>
      <c r="I100" s="36"/>
    </row>
    <row r="101" spans="5:9" x14ac:dyDescent="0.2">
      <c r="E101" s="36"/>
      <c r="F101" s="36"/>
      <c r="G101" s="36"/>
      <c r="H101" s="36"/>
      <c r="I101" s="36"/>
    </row>
    <row r="102" spans="5:9" x14ac:dyDescent="0.2">
      <c r="E102" s="36"/>
      <c r="F102" s="36"/>
      <c r="G102" s="36"/>
      <c r="H102" s="36"/>
      <c r="I102" s="36"/>
    </row>
    <row r="103" spans="5:9" x14ac:dyDescent="0.2">
      <c r="E103" s="36"/>
      <c r="F103" s="36"/>
      <c r="G103" s="36"/>
      <c r="H103" s="36"/>
      <c r="I103" s="36"/>
    </row>
    <row r="104" spans="5:9" x14ac:dyDescent="0.2">
      <c r="E104" s="36"/>
      <c r="F104" s="36"/>
      <c r="G104" s="36"/>
      <c r="H104" s="36"/>
      <c r="I104" s="36"/>
    </row>
  </sheetData>
  <autoFilter ref="A5:AD5">
    <sortState ref="A6:AD32">
      <sortCondition descending="1" ref="P5"/>
    </sortState>
  </autoFilter>
  <mergeCells count="1">
    <mergeCell ref="V2:W2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3" zoomScaleNormal="100" workbookViewId="0">
      <selection activeCell="A23" sqref="A23"/>
    </sheetView>
  </sheetViews>
  <sheetFormatPr defaultColWidth="9.109375" defaultRowHeight="11.4" x14ac:dyDescent="0.2"/>
  <cols>
    <col min="1" max="1" width="27.6640625" style="2" customWidth="1"/>
    <col min="2" max="16384" width="9.109375" style="2"/>
  </cols>
  <sheetData>
    <row r="1" spans="1:20" ht="12" x14ac:dyDescent="0.25">
      <c r="A1" s="56" t="s">
        <v>93</v>
      </c>
      <c r="B1" s="56" t="s">
        <v>159</v>
      </c>
      <c r="C1" s="56"/>
      <c r="D1" s="56"/>
      <c r="E1" s="56"/>
      <c r="R1" s="2">
        <v>15</v>
      </c>
      <c r="S1" s="2">
        <v>30</v>
      </c>
      <c r="T1" s="2">
        <v>45</v>
      </c>
    </row>
    <row r="2" spans="1:20" ht="12" x14ac:dyDescent="0.25">
      <c r="A2" s="55" t="s">
        <v>158</v>
      </c>
      <c r="B2" s="55" t="s">
        <v>19</v>
      </c>
      <c r="C2" s="55" t="s">
        <v>157</v>
      </c>
      <c r="D2" s="55" t="s">
        <v>156</v>
      </c>
      <c r="E2" s="55" t="s">
        <v>142</v>
      </c>
      <c r="F2" s="55" t="s">
        <v>155</v>
      </c>
      <c r="G2" s="55" t="s">
        <v>154</v>
      </c>
      <c r="H2" s="55" t="s">
        <v>153</v>
      </c>
      <c r="J2" s="55" t="s">
        <v>155</v>
      </c>
      <c r="K2" s="55" t="s">
        <v>154</v>
      </c>
      <c r="L2" s="55" t="s">
        <v>153</v>
      </c>
      <c r="R2" s="2">
        <v>16</v>
      </c>
      <c r="S2" s="2">
        <v>31</v>
      </c>
      <c r="T2" s="2">
        <v>46</v>
      </c>
    </row>
    <row r="3" spans="1:20" ht="12" x14ac:dyDescent="0.2">
      <c r="A3" s="2" t="s">
        <v>152</v>
      </c>
      <c r="B3" s="52">
        <v>1137.4199999999998</v>
      </c>
      <c r="C3" s="52">
        <v>520.06799999999998</v>
      </c>
      <c r="D3" s="52">
        <v>376.899</v>
      </c>
      <c r="E3" s="52">
        <v>2034.3869999999997</v>
      </c>
      <c r="F3" s="12">
        <f t="shared" ref="F3:F11" si="0">B3/$E$14*100</f>
        <v>13.329387947627932</v>
      </c>
      <c r="G3" s="12">
        <f t="shared" ref="G3:G11" si="1">C3/$E$14*100</f>
        <v>6.0946599595109685</v>
      </c>
      <c r="H3" s="12">
        <f t="shared" ref="H3:H11" si="2">D3/$E$14*100</f>
        <v>4.4168671098389529</v>
      </c>
      <c r="I3" s="12">
        <f t="shared" ref="I3:I11" si="3">E3/$E$14*100</f>
        <v>23.840915016977853</v>
      </c>
      <c r="J3" s="12">
        <f t="shared" ref="J3:J11" si="4">B3/$E3*100</f>
        <v>55.909716292917722</v>
      </c>
      <c r="K3" s="12">
        <f t="shared" ref="K3:K11" si="5">C3/$E3*100</f>
        <v>25.563867641702391</v>
      </c>
      <c r="L3" s="12">
        <f t="shared" ref="L3:L11" si="6">D3/$E3*100</f>
        <v>18.526416065379895</v>
      </c>
      <c r="M3" s="12">
        <f t="shared" ref="M3:M11" si="7">LARGE(J3:L3,1)</f>
        <v>55.909716292917722</v>
      </c>
      <c r="N3" s="2" t="b">
        <f t="shared" ref="N3:N11" si="8">M3=J3</f>
        <v>1</v>
      </c>
      <c r="R3" s="2">
        <v>17</v>
      </c>
      <c r="S3" s="2">
        <v>32</v>
      </c>
      <c r="T3" s="2">
        <v>47</v>
      </c>
    </row>
    <row r="4" spans="1:20" ht="12" x14ac:dyDescent="0.2">
      <c r="A4" s="2" t="s">
        <v>151</v>
      </c>
      <c r="B4" s="52">
        <v>603.93299999999999</v>
      </c>
      <c r="C4" s="52">
        <v>452.92000000000007</v>
      </c>
      <c r="D4" s="52">
        <v>379.49300000000005</v>
      </c>
      <c r="E4" s="52">
        <v>1436.346</v>
      </c>
      <c r="F4" s="12">
        <f t="shared" si="0"/>
        <v>7.0774711640157388</v>
      </c>
      <c r="G4" s="12">
        <f t="shared" si="1"/>
        <v>5.3077547337304125</v>
      </c>
      <c r="H4" s="12">
        <f t="shared" si="2"/>
        <v>4.4472661113829268</v>
      </c>
      <c r="I4" s="12">
        <f t="shared" si="3"/>
        <v>16.832492009129076</v>
      </c>
      <c r="J4" s="12">
        <f t="shared" si="4"/>
        <v>42.046484621393454</v>
      </c>
      <c r="K4" s="12">
        <f t="shared" si="5"/>
        <v>31.532792238081914</v>
      </c>
      <c r="L4" s="12">
        <f t="shared" si="6"/>
        <v>26.420723140524636</v>
      </c>
      <c r="M4" s="12">
        <f t="shared" si="7"/>
        <v>42.046484621393454</v>
      </c>
      <c r="N4" s="2" t="b">
        <f t="shared" si="8"/>
        <v>1</v>
      </c>
      <c r="R4" s="2">
        <v>18</v>
      </c>
      <c r="S4" s="2">
        <v>33</v>
      </c>
      <c r="T4" s="2">
        <v>48</v>
      </c>
    </row>
    <row r="5" spans="1:20" ht="12" x14ac:dyDescent="0.2">
      <c r="A5" s="2" t="s">
        <v>150</v>
      </c>
      <c r="B5" s="52">
        <v>634.83299999999997</v>
      </c>
      <c r="C5" s="52">
        <v>514.79499999999996</v>
      </c>
      <c r="D5" s="52">
        <v>194.25500000000002</v>
      </c>
      <c r="E5" s="52">
        <v>1343.883</v>
      </c>
      <c r="F5" s="12">
        <f t="shared" si="0"/>
        <v>7.4395872579667008</v>
      </c>
      <c r="G5" s="12">
        <f t="shared" si="1"/>
        <v>6.0328658441904688</v>
      </c>
      <c r="H5" s="12">
        <f t="shared" si="2"/>
        <v>2.276468020402723</v>
      </c>
      <c r="I5" s="12">
        <f t="shared" si="3"/>
        <v>15.748921122559892</v>
      </c>
      <c r="J5" s="12">
        <f t="shared" si="4"/>
        <v>47.238710512745527</v>
      </c>
      <c r="K5" s="12">
        <f t="shared" si="5"/>
        <v>38.306534125366568</v>
      </c>
      <c r="L5" s="12">
        <f t="shared" si="6"/>
        <v>14.454755361887903</v>
      </c>
      <c r="M5" s="12">
        <f t="shared" si="7"/>
        <v>47.238710512745527</v>
      </c>
      <c r="N5" s="2" t="b">
        <f t="shared" si="8"/>
        <v>1</v>
      </c>
      <c r="R5" s="2">
        <v>19</v>
      </c>
      <c r="S5" s="2">
        <v>34</v>
      </c>
      <c r="T5" s="2">
        <v>49</v>
      </c>
    </row>
    <row r="6" spans="1:20" ht="12" x14ac:dyDescent="0.2">
      <c r="A6" s="2" t="s">
        <v>149</v>
      </c>
      <c r="B6" s="52">
        <v>486.78599999999994</v>
      </c>
      <c r="C6" s="52">
        <v>372.88399999999996</v>
      </c>
      <c r="D6" s="52">
        <v>202.113</v>
      </c>
      <c r="E6" s="52">
        <v>1061.7829999999999</v>
      </c>
      <c r="F6" s="12">
        <f t="shared" si="0"/>
        <v>5.7046292851136879</v>
      </c>
      <c r="G6" s="12">
        <f t="shared" si="1"/>
        <v>4.36981545556021</v>
      </c>
      <c r="H6" s="12">
        <f t="shared" si="2"/>
        <v>2.3685556665602197</v>
      </c>
      <c r="I6" s="12">
        <f t="shared" si="3"/>
        <v>12.443000407234118</v>
      </c>
      <c r="J6" s="12">
        <f t="shared" si="4"/>
        <v>45.846090962089242</v>
      </c>
      <c r="K6" s="12">
        <f t="shared" si="5"/>
        <v>35.118663606405455</v>
      </c>
      <c r="L6" s="12">
        <f t="shared" si="6"/>
        <v>19.035245431505309</v>
      </c>
      <c r="M6" s="12">
        <f t="shared" si="7"/>
        <v>45.846090962089242</v>
      </c>
      <c r="N6" s="2" t="b">
        <f t="shared" si="8"/>
        <v>1</v>
      </c>
      <c r="R6" s="2">
        <v>20</v>
      </c>
      <c r="S6" s="2">
        <v>35</v>
      </c>
      <c r="T6" s="2">
        <v>50</v>
      </c>
    </row>
    <row r="7" spans="1:20" ht="12" x14ac:dyDescent="0.2">
      <c r="A7" s="2" t="s">
        <v>148</v>
      </c>
      <c r="B7" s="52">
        <v>394.11799999999999</v>
      </c>
      <c r="C7" s="52">
        <v>262.88099999999997</v>
      </c>
      <c r="D7" s="52">
        <v>152.83600000000001</v>
      </c>
      <c r="E7" s="52">
        <v>809.83500000000004</v>
      </c>
      <c r="F7" s="12">
        <f t="shared" si="0"/>
        <v>4.61865601021894</v>
      </c>
      <c r="G7" s="12">
        <f t="shared" si="1"/>
        <v>3.0806938800622277</v>
      </c>
      <c r="H7" s="12">
        <f t="shared" si="2"/>
        <v>1.7910801079316905</v>
      </c>
      <c r="I7" s="12">
        <f t="shared" si="3"/>
        <v>9.4904299982128588</v>
      </c>
      <c r="J7" s="12">
        <f t="shared" si="4"/>
        <v>48.666456747362112</v>
      </c>
      <c r="K7" s="12">
        <f t="shared" si="5"/>
        <v>32.461056881957425</v>
      </c>
      <c r="L7" s="12">
        <f t="shared" si="6"/>
        <v>18.872486370680448</v>
      </c>
      <c r="M7" s="12">
        <f t="shared" si="7"/>
        <v>48.666456747362112</v>
      </c>
      <c r="N7" s="2" t="b">
        <f t="shared" si="8"/>
        <v>1</v>
      </c>
      <c r="R7" s="2">
        <v>21</v>
      </c>
      <c r="S7" s="2">
        <v>36</v>
      </c>
      <c r="T7" s="2">
        <v>51</v>
      </c>
    </row>
    <row r="8" spans="1:20" ht="12" x14ac:dyDescent="0.2">
      <c r="A8" s="2" t="s">
        <v>147</v>
      </c>
      <c r="B8" s="52">
        <v>298.05600000000004</v>
      </c>
      <c r="C8" s="52">
        <v>296.60599999999988</v>
      </c>
      <c r="D8" s="52">
        <v>200.149</v>
      </c>
      <c r="E8" s="52">
        <v>794.81099999999992</v>
      </c>
      <c r="F8" s="12">
        <f t="shared" si="0"/>
        <v>3.4929085598267946</v>
      </c>
      <c r="G8" s="12">
        <f t="shared" si="1"/>
        <v>3.4759160570362138</v>
      </c>
      <c r="H8" s="12">
        <f t="shared" si="2"/>
        <v>2.3455396145045664</v>
      </c>
      <c r="I8" s="12">
        <f t="shared" si="3"/>
        <v>9.3143642313675734</v>
      </c>
      <c r="J8" s="12">
        <f t="shared" si="4"/>
        <v>37.500235905139725</v>
      </c>
      <c r="K8" s="12">
        <f t="shared" si="5"/>
        <v>37.317802597095401</v>
      </c>
      <c r="L8" s="12">
        <f t="shared" si="6"/>
        <v>25.181961497764881</v>
      </c>
      <c r="M8" s="12">
        <f t="shared" si="7"/>
        <v>37.500235905139725</v>
      </c>
      <c r="N8" s="2" t="b">
        <f t="shared" si="8"/>
        <v>1</v>
      </c>
      <c r="R8" s="2">
        <v>22</v>
      </c>
      <c r="S8" s="2">
        <v>37</v>
      </c>
      <c r="T8" s="2">
        <v>52</v>
      </c>
    </row>
    <row r="9" spans="1:20" ht="12" x14ac:dyDescent="0.2">
      <c r="A9" s="2" t="s">
        <v>146</v>
      </c>
      <c r="B9" s="52">
        <v>225.84</v>
      </c>
      <c r="C9" s="52">
        <v>210.26600000000002</v>
      </c>
      <c r="D9" s="52">
        <v>161.19200000000001</v>
      </c>
      <c r="E9" s="52">
        <v>597.298</v>
      </c>
      <c r="F9" s="12">
        <f t="shared" si="0"/>
        <v>2.6466116070513031</v>
      </c>
      <c r="G9" s="12">
        <f t="shared" si="1"/>
        <v>2.4641004081130418</v>
      </c>
      <c r="H9" s="12">
        <f t="shared" si="2"/>
        <v>1.8890037998751934</v>
      </c>
      <c r="I9" s="12">
        <f t="shared" si="3"/>
        <v>6.9997158150395382</v>
      </c>
      <c r="J9" s="12">
        <f t="shared" si="4"/>
        <v>37.810272259408201</v>
      </c>
      <c r="K9" s="12">
        <f t="shared" si="5"/>
        <v>35.202863562241966</v>
      </c>
      <c r="L9" s="12">
        <f t="shared" si="6"/>
        <v>26.986864178349833</v>
      </c>
      <c r="M9" s="12">
        <f t="shared" si="7"/>
        <v>37.810272259408201</v>
      </c>
      <c r="N9" s="2" t="b">
        <f t="shared" si="8"/>
        <v>1</v>
      </c>
      <c r="R9" s="2">
        <v>23</v>
      </c>
      <c r="S9" s="2">
        <v>38</v>
      </c>
      <c r="T9" s="2">
        <v>53</v>
      </c>
    </row>
    <row r="10" spans="1:20" ht="12" x14ac:dyDescent="0.2">
      <c r="A10" s="2" t="s">
        <v>145</v>
      </c>
      <c r="B10" s="52">
        <v>33.643999999999998</v>
      </c>
      <c r="C10" s="52">
        <v>95.048000000000002</v>
      </c>
      <c r="D10" s="52">
        <v>65.980999999999995</v>
      </c>
      <c r="E10" s="52">
        <v>194.673</v>
      </c>
      <c r="F10" s="12">
        <f t="shared" si="0"/>
        <v>0.39427294061120277</v>
      </c>
      <c r="G10" s="12">
        <f t="shared" si="1"/>
        <v>1.1138644174061825</v>
      </c>
      <c r="H10" s="12">
        <f t="shared" si="2"/>
        <v>0.77322919077600072</v>
      </c>
      <c r="I10" s="12">
        <f t="shared" si="3"/>
        <v>2.2813665487933861</v>
      </c>
      <c r="J10" s="12">
        <f t="shared" si="4"/>
        <v>17.282314445249209</v>
      </c>
      <c r="K10" s="12">
        <f t="shared" si="5"/>
        <v>48.82443893092519</v>
      </c>
      <c r="L10" s="12">
        <f t="shared" si="6"/>
        <v>33.89324662382559</v>
      </c>
      <c r="M10" s="12">
        <f t="shared" si="7"/>
        <v>48.82443893092519</v>
      </c>
      <c r="N10" s="2" t="b">
        <f t="shared" si="8"/>
        <v>0</v>
      </c>
      <c r="R10" s="2">
        <v>24</v>
      </c>
      <c r="S10" s="2">
        <v>39</v>
      </c>
      <c r="T10" s="2">
        <v>54</v>
      </c>
    </row>
    <row r="11" spans="1:20" ht="12" x14ac:dyDescent="0.2">
      <c r="A11" s="2" t="s">
        <v>144</v>
      </c>
      <c r="B11" s="52">
        <v>66.981999999999999</v>
      </c>
      <c r="C11" s="52">
        <v>57.832000000000001</v>
      </c>
      <c r="D11" s="52">
        <v>35.414000000000001</v>
      </c>
      <c r="E11" s="52">
        <v>160.22800000000001</v>
      </c>
      <c r="F11" s="12">
        <f t="shared" si="0"/>
        <v>0.78495987718522131</v>
      </c>
      <c r="G11" s="12">
        <f t="shared" si="1"/>
        <v>0.67773132509294609</v>
      </c>
      <c r="H11" s="12">
        <f t="shared" si="2"/>
        <v>0.41501551298315109</v>
      </c>
      <c r="I11" s="12">
        <f t="shared" si="3"/>
        <v>1.8777067152613187</v>
      </c>
      <c r="J11" s="12">
        <f t="shared" si="4"/>
        <v>41.804179044861073</v>
      </c>
      <c r="K11" s="12">
        <f t="shared" si="5"/>
        <v>36.093566667498813</v>
      </c>
      <c r="L11" s="12">
        <f t="shared" si="6"/>
        <v>22.102254287640115</v>
      </c>
      <c r="M11" s="12">
        <f t="shared" si="7"/>
        <v>41.804179044861073</v>
      </c>
      <c r="N11" s="2" t="b">
        <f t="shared" si="8"/>
        <v>1</v>
      </c>
      <c r="R11" s="2">
        <v>25</v>
      </c>
      <c r="S11" s="2">
        <v>40</v>
      </c>
      <c r="T11" s="2">
        <v>55</v>
      </c>
    </row>
    <row r="12" spans="1:20" ht="12" x14ac:dyDescent="0.2">
      <c r="A12" s="2" t="s">
        <v>11</v>
      </c>
      <c r="B12" s="52"/>
      <c r="C12" s="52"/>
      <c r="D12" s="52"/>
      <c r="E12" s="52">
        <v>80.039000000000001</v>
      </c>
      <c r="F12" s="12"/>
      <c r="G12" s="12"/>
      <c r="H12" s="12"/>
      <c r="I12" s="12"/>
      <c r="J12" s="12"/>
      <c r="K12" s="12"/>
      <c r="L12" s="12"/>
      <c r="M12" s="12"/>
      <c r="R12" s="2">
        <v>26</v>
      </c>
      <c r="S12" s="2">
        <v>41</v>
      </c>
      <c r="T12" s="2">
        <v>56</v>
      </c>
    </row>
    <row r="13" spans="1:20" ht="12" x14ac:dyDescent="0.2">
      <c r="A13" s="2" t="s">
        <v>143</v>
      </c>
      <c r="B13" s="52"/>
      <c r="C13" s="52"/>
      <c r="D13" s="52"/>
      <c r="E13" s="52"/>
      <c r="F13" s="12"/>
      <c r="G13" s="12"/>
      <c r="H13" s="12"/>
      <c r="I13" s="12"/>
      <c r="J13" s="12"/>
      <c r="K13" s="12"/>
      <c r="L13" s="12"/>
      <c r="M13" s="12"/>
      <c r="R13" s="2">
        <v>27</v>
      </c>
      <c r="S13" s="2">
        <v>42</v>
      </c>
      <c r="T13" s="2">
        <v>57</v>
      </c>
    </row>
    <row r="14" spans="1:20" ht="12" x14ac:dyDescent="0.25">
      <c r="A14" s="54" t="s">
        <v>142</v>
      </c>
      <c r="B14" s="53">
        <v>3934.6369999999993</v>
      </c>
      <c r="C14" s="53">
        <v>2810.69</v>
      </c>
      <c r="D14" s="53">
        <v>1787.8480000000002</v>
      </c>
      <c r="E14" s="53">
        <v>8533.1749999999993</v>
      </c>
      <c r="R14" s="2">
        <v>28</v>
      </c>
      <c r="S14" s="2">
        <v>43</v>
      </c>
      <c r="T14" s="2">
        <v>58</v>
      </c>
    </row>
    <row r="15" spans="1:20" ht="12" x14ac:dyDescent="0.2">
      <c r="E15" s="12">
        <f>E14/1000</f>
        <v>8.533175</v>
      </c>
      <c r="R15" s="2">
        <v>29</v>
      </c>
      <c r="S15" s="2">
        <v>44</v>
      </c>
      <c r="T15" s="2">
        <v>59</v>
      </c>
    </row>
    <row r="16" spans="1:20" ht="12" x14ac:dyDescent="0.2">
      <c r="B16" s="12">
        <f>B14/$E14*100</f>
        <v>46.109882898217833</v>
      </c>
      <c r="C16" s="12">
        <f>C14/$E14*100</f>
        <v>32.938384598932991</v>
      </c>
      <c r="D16" s="12">
        <f>D14/$E14*100</f>
        <v>20.951732502849175</v>
      </c>
    </row>
    <row r="17" spans="1:22" ht="12" x14ac:dyDescent="0.2">
      <c r="A17" s="2" t="s">
        <v>141</v>
      </c>
      <c r="I17" s="12"/>
    </row>
    <row r="18" spans="1:22" ht="12" x14ac:dyDescent="0.2">
      <c r="A18" s="2" t="s">
        <v>140</v>
      </c>
      <c r="I18" s="12"/>
    </row>
    <row r="20" spans="1:22" ht="12" x14ac:dyDescent="0.2">
      <c r="A20" s="2" t="s">
        <v>139</v>
      </c>
    </row>
    <row r="21" spans="1:22" ht="12" x14ac:dyDescent="0.2">
      <c r="A21" s="2" t="s">
        <v>138</v>
      </c>
      <c r="S21" s="52"/>
      <c r="T21" s="52"/>
      <c r="U21" s="52"/>
      <c r="V21" s="52"/>
    </row>
    <row r="22" spans="1:22" ht="12" x14ac:dyDescent="0.2">
      <c r="S22" s="52"/>
      <c r="T22" s="52"/>
      <c r="U22" s="52"/>
      <c r="V22" s="52"/>
    </row>
    <row r="23" spans="1:22" ht="12" x14ac:dyDescent="0.2">
      <c r="S23" s="52"/>
      <c r="T23" s="52"/>
      <c r="U23" s="52"/>
      <c r="V23" s="52"/>
    </row>
    <row r="24" spans="1:22" ht="12" x14ac:dyDescent="0.2">
      <c r="S24" s="52"/>
      <c r="T24" s="52"/>
      <c r="U24" s="52"/>
      <c r="V24" s="52"/>
    </row>
    <row r="25" spans="1:22" ht="12" x14ac:dyDescent="0.2">
      <c r="S25" s="52"/>
      <c r="T25" s="52"/>
      <c r="U25" s="52"/>
      <c r="V25" s="52"/>
    </row>
    <row r="26" spans="1:22" ht="12" x14ac:dyDescent="0.2">
      <c r="S26" s="52"/>
      <c r="T26" s="52"/>
      <c r="U26" s="52"/>
      <c r="V26" s="52"/>
    </row>
    <row r="27" spans="1:22" ht="12" x14ac:dyDescent="0.2">
      <c r="S27" s="52"/>
      <c r="T27" s="52"/>
      <c r="U27" s="52"/>
      <c r="V27" s="52"/>
    </row>
    <row r="28" spans="1:22" ht="12" x14ac:dyDescent="0.2">
      <c r="S28" s="52"/>
      <c r="T28" s="52"/>
      <c r="U28" s="52"/>
      <c r="V28" s="52"/>
    </row>
    <row r="29" spans="1:22" ht="12" x14ac:dyDescent="0.2">
      <c r="S29" s="52"/>
      <c r="T29" s="52"/>
      <c r="U29" s="52"/>
      <c r="V29" s="52"/>
    </row>
    <row r="30" spans="1:22" ht="12" x14ac:dyDescent="0.2">
      <c r="S30" s="52"/>
      <c r="T30" s="52"/>
      <c r="U30" s="52"/>
      <c r="V30" s="52"/>
    </row>
    <row r="31" spans="1:22" ht="12" x14ac:dyDescent="0.2">
      <c r="S31" s="52"/>
      <c r="T31" s="52"/>
      <c r="U31" s="52"/>
      <c r="V31" s="52"/>
    </row>
    <row r="32" spans="1:22" ht="12" x14ac:dyDescent="0.2">
      <c r="S32" s="52"/>
      <c r="T32" s="52"/>
      <c r="U32" s="52"/>
      <c r="V32" s="52"/>
    </row>
  </sheetData>
  <conditionalFormatting sqref="B3:E13">
    <cfRule type="cellIs" dxfId="0" priority="1" operator="lessThan">
      <formula>50</formula>
    </cfRule>
  </conditionalFormatting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1&amp;2</vt:lpstr>
      <vt:lpstr>Fig 3</vt:lpstr>
      <vt:lpstr>Fig 4</vt:lpstr>
      <vt:lpstr>Fig 5</vt:lpstr>
      <vt:lpstr>Fig 6</vt:lpstr>
      <vt:lpstr>Fig 7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VILLETTE Genevieve (ESTAT)</dc:creator>
  <cp:lastModifiedBy>VILLETTE Genevieve (ESTAT)</cp:lastModifiedBy>
  <dcterms:created xsi:type="dcterms:W3CDTF">2022-06-28T07:30:28Z</dcterms:created>
  <dcterms:modified xsi:type="dcterms:W3CDTF">2022-11-10T09:57:17Z</dcterms:modified>
</cp:coreProperties>
</file>