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600" windowHeight="12390" tabRatio="872" activeTab="0"/>
  </bookViews>
  <sheets>
    <sheet name="ToC" sheetId="1" r:id="rId1"/>
    <sheet name="Map 1" sheetId="2" r:id="rId2"/>
    <sheet name="Map 2" sheetId="3" r:id="rId3"/>
    <sheet name="Figure 1" sheetId="4" r:id="rId4"/>
    <sheet name="Map 3" sheetId="5" r:id="rId5"/>
    <sheet name="Table 1" sheetId="6" r:id="rId6"/>
    <sheet name="Map 4" sheetId="7" r:id="rId7"/>
    <sheet name="Map 5" sheetId="8" r:id="rId8"/>
    <sheet name="Table 2" sheetId="9" r:id="rId9"/>
    <sheet name="Map 6" sheetId="10" r:id="rId10"/>
  </sheets>
  <definedNames/>
  <calcPr fullCalcOnLoad="1"/>
</workbook>
</file>

<file path=xl/comments10.xml><?xml version="1.0" encoding="utf-8"?>
<comments xmlns="http://schemas.openxmlformats.org/spreadsheetml/2006/main">
  <authors>
    <author>Andrew Redpath (INFORMA)</author>
  </authors>
  <commentList>
    <comment ref="L11" authorId="0">
      <text>
        <r>
          <rPr>
            <b/>
            <sz val="9"/>
            <rFont val="Tahoma"/>
            <family val="2"/>
          </rPr>
          <t>Andrew Redpath (INFORMA):</t>
        </r>
        <r>
          <rPr>
            <sz val="9"/>
            <rFont val="Tahoma"/>
            <family val="2"/>
          </rPr>
          <t xml:space="preserve">
Same type of Map as Map4
Map should not show internal regions where there is no coastline - only regions with a coast
E.g. as done for Map 13.2 of RYB 2012</t>
        </r>
      </text>
    </comment>
  </commentList>
</comments>
</file>

<file path=xl/comments7.xml><?xml version="1.0" encoding="utf-8"?>
<comments xmlns="http://schemas.openxmlformats.org/spreadsheetml/2006/main">
  <authors>
    <author>Andrew Redpath (INFORMA)</author>
  </authors>
  <commentList>
    <comment ref="L13" authorId="0">
      <text>
        <r>
          <rPr>
            <b/>
            <sz val="9"/>
            <rFont val="Tahoma"/>
            <family val="2"/>
          </rPr>
          <t>Andrew Redpath (INFORMA):</t>
        </r>
        <r>
          <rPr>
            <sz val="9"/>
            <rFont val="Tahoma"/>
            <family val="2"/>
          </rPr>
          <t xml:space="preserve">
Map to use proportional circles
Example image for the legend provided to below - the circles should be coloured according to the first set of classes (shade) and sized proportionally according to the second set of classes</t>
        </r>
      </text>
    </comment>
  </commentList>
</comments>
</file>

<file path=xl/sharedStrings.xml><?xml version="1.0" encoding="utf-8"?>
<sst xmlns="http://schemas.openxmlformats.org/spreadsheetml/2006/main" count="5366" uniqueCount="970">
  <si>
    <t>Data not available</t>
  </si>
  <si>
    <t>BE23</t>
  </si>
  <si>
    <t>Prov. Oost-Vlaanderen</t>
  </si>
  <si>
    <t>BE24</t>
  </si>
  <si>
    <t>South Western Scotland</t>
  </si>
  <si>
    <t>UKM5</t>
  </si>
  <si>
    <t>North Eastern Scotland</t>
  </si>
  <si>
    <t>UKM6</t>
  </si>
  <si>
    <t>IS</t>
  </si>
  <si>
    <t>ME</t>
  </si>
  <si>
    <t>MK</t>
  </si>
  <si>
    <t>Kocaeli, Sakarya, Düzce, Bolu, Yalova</t>
  </si>
  <si>
    <t>Antalya, Isparta, Burdur</t>
  </si>
  <si>
    <t>Adana, Mersin</t>
  </si>
  <si>
    <t>Kayseri, Sivas, Yozgat</t>
  </si>
  <si>
    <t>D:\USR\Excel\Compendium 2013\Regional_YB\PNG</t>
  </si>
  <si>
    <t>HR04</t>
  </si>
  <si>
    <t>Kontinentalna Hrvatska</t>
  </si>
  <si>
    <t>DK03</t>
  </si>
  <si>
    <t>Syddanmark</t>
  </si>
  <si>
    <t>DK04</t>
  </si>
  <si>
    <t>Midtjylland</t>
  </si>
  <si>
    <t xml:space="preserve">Footnotes: </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</si>
  <si>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</si>
  <si>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</si>
  <si>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</si>
  <si>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</si>
  <si>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</si>
  <si>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</si>
  <si>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</si>
  <si>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</si>
  <si>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</si>
  <si>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</si>
  <si>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</si>
  <si>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</si>
  <si>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</si>
  <si>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</si>
  <si>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</si>
  <si>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</si>
  <si>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</si>
  <si>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</si>
  <si>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Sources:</t>
  </si>
  <si>
    <t>DE25</t>
  </si>
  <si>
    <t>Mittelfranken</t>
  </si>
  <si>
    <t>DE26</t>
  </si>
  <si>
    <t>Unterfranken</t>
  </si>
  <si>
    <t>DE27</t>
  </si>
  <si>
    <t>Schwaben</t>
  </si>
  <si>
    <t>DE30</t>
  </si>
  <si>
    <t>Berlin</t>
  </si>
  <si>
    <t>DE50</t>
  </si>
  <si>
    <t>Bremen</t>
  </si>
  <si>
    <t>DE60</t>
  </si>
  <si>
    <t>Hamburg</t>
  </si>
  <si>
    <t>DE71</t>
  </si>
  <si>
    <t>Darmstadt</t>
  </si>
  <si>
    <t>DE72</t>
  </si>
  <si>
    <t>Gießen</t>
  </si>
  <si>
    <t>DE73</t>
  </si>
  <si>
    <t>Kassel</t>
  </si>
  <si>
    <t>Île de France (FR10)</t>
  </si>
  <si>
    <t>Lazio (ITI4)</t>
  </si>
  <si>
    <t>Cataluña (ES51)</t>
  </si>
  <si>
    <t>Lombardia (ITC4)</t>
  </si>
  <si>
    <t>Flevoland (NL23)</t>
  </si>
  <si>
    <t>Attiki (EL30)</t>
  </si>
  <si>
    <t>Lietuva (LT00)</t>
  </si>
  <si>
    <t>Mazowieckie (PL12)</t>
  </si>
  <si>
    <t>Wielkopolskie (PL41)</t>
  </si>
  <si>
    <t>Andalucía (ES61)</t>
  </si>
  <si>
    <t>Rhône-Alpes (FR71)</t>
  </si>
  <si>
    <t>Provence-Alpes-Côte d'Azur (FR82)</t>
  </si>
  <si>
    <t>Piemonte (ITC1)</t>
  </si>
  <si>
    <t>Nord-Est (RO21)</t>
  </si>
  <si>
    <t>Sud - Muntenia (RO31)</t>
  </si>
  <si>
    <t>Veneto (ITH3)</t>
  </si>
  <si>
    <t>RS</t>
  </si>
  <si>
    <t>Serbia</t>
  </si>
  <si>
    <t>Bucureşti - Ilfov (RO32)</t>
  </si>
  <si>
    <t>Highlands and Islands</t>
  </si>
  <si>
    <t>UKN0</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</si>
  <si>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</si>
  <si>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</si>
  <si>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</si>
  <si>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</si>
  <si>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</si>
  <si>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</si>
  <si>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</si>
  <si>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</si>
  <si>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</si>
  <si>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</si>
  <si>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</si>
  <si>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</si>
  <si>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</si>
  <si>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</si>
  <si>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</si>
  <si>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</si>
  <si>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</si>
  <si>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</si>
  <si>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</si>
  <si>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</si>
  <si>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</si>
  <si>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</si>
  <si>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</si>
  <si>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</si>
  <si>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</si>
  <si>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</si>
  <si>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</si>
  <si>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</si>
  <si>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</si>
  <si>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</si>
  <si>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</si>
  <si>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HR03</t>
  </si>
  <si>
    <t>Jadranska Hrvatska</t>
  </si>
  <si>
    <t>TR10</t>
  </si>
  <si>
    <t>TR21</t>
  </si>
  <si>
    <t>TR22</t>
  </si>
  <si>
    <t>TR31</t>
  </si>
  <si>
    <t>TR32</t>
  </si>
  <si>
    <t>TR33</t>
  </si>
  <si>
    <t>TR41</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</si>
  <si>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</si>
  <si>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</si>
  <si>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</si>
  <si>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</si>
  <si>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</si>
  <si>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</si>
  <si>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</si>
  <si>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</si>
  <si>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</si>
  <si>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</si>
  <si>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</si>
  <si>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</si>
  <si>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</si>
  <si>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</si>
  <si>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</si>
  <si>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</si>
  <si>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</si>
  <si>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</si>
  <si>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Castilla y León</t>
  </si>
  <si>
    <t>ES42</t>
  </si>
  <si>
    <t>ES43</t>
  </si>
  <si>
    <t>Extremadura</t>
  </si>
  <si>
    <t>ES51</t>
  </si>
  <si>
    <t>Flag</t>
  </si>
  <si>
    <t>İstanbul</t>
  </si>
  <si>
    <t>Tekirdağ, Edirne, Kırklareli</t>
  </si>
  <si>
    <t>Balıkesir, Çanakkale</t>
  </si>
  <si>
    <t>İzmir</t>
  </si>
  <si>
    <t>Aydın, Denizli, Muğla</t>
  </si>
  <si>
    <t>Manisa, Afyonkarahisar, Kütahya, Uşak</t>
  </si>
  <si>
    <t>Bursa, Eskişehir, Bilecik</t>
  </si>
  <si>
    <t>Hatay, Kahramanmaraş, Osmaniye</t>
  </si>
  <si>
    <t>Kırıkkale, Aksaray, Niğde, Nevşehir, Kırşehir</t>
  </si>
  <si>
    <t>Zonguldak, Karabük, Bartın</t>
  </si>
  <si>
    <t>Kastamonu, Çankırı, Sinop</t>
  </si>
  <si>
    <t>Trabzon, Ordu, Giresun, Rize, Artvin, Gümüşhane</t>
  </si>
  <si>
    <t>Ağrı, Kars, Iğdır, Ardahan</t>
  </si>
  <si>
    <t>Malatya, Elazığ, Bingöl, Tunceli</t>
  </si>
  <si>
    <t xml:space="preserve">Van, Muş, Bitlis, Hakkari </t>
  </si>
  <si>
    <t>Gaziantep, Adıyaman, Kilis</t>
  </si>
  <si>
    <t>Şanlıurfa, Diyarbakır</t>
  </si>
  <si>
    <t>Mardin, Batman, Şırnak, Siirt</t>
  </si>
  <si>
    <t>Lietuva</t>
  </si>
  <si>
    <t>Latvija</t>
  </si>
  <si>
    <t>Kýpros</t>
  </si>
  <si>
    <t>Střední Čechy</t>
  </si>
  <si>
    <t>Střední Morava</t>
  </si>
  <si>
    <t>Castilla-La Mancha</t>
  </si>
  <si>
    <t>Ciudad Autónoma de Ceuta</t>
  </si>
  <si>
    <t>Ciudad Autónoma de Melilla</t>
  </si>
  <si>
    <t>Canarias</t>
  </si>
  <si>
    <t>Centre</t>
  </si>
  <si>
    <t>Guadeloupe</t>
  </si>
  <si>
    <t>Martinique</t>
  </si>
  <si>
    <t>Guyane</t>
  </si>
  <si>
    <t>Réunion</t>
  </si>
  <si>
    <t>Northern Ireland</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</si>
  <si>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</si>
  <si>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</si>
  <si>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</si>
  <si>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</si>
  <si>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</si>
  <si>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</si>
  <si>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</si>
  <si>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</si>
  <si>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</si>
  <si>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</si>
  <si>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</si>
  <si>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</si>
  <si>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</si>
  <si>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</si>
  <si>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</si>
  <si>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</si>
  <si>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</si>
  <si>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</si>
  <si>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</si>
  <si>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</si>
  <si>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</si>
  <si>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</si>
  <si>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Aragón</t>
  </si>
  <si>
    <t>ES30</t>
  </si>
  <si>
    <t>Comunidad de Madrid</t>
  </si>
  <si>
    <t>ES41</t>
  </si>
  <si>
    <t>TR42</t>
  </si>
  <si>
    <t>TR51</t>
  </si>
  <si>
    <t>Ankara</t>
  </si>
  <si>
    <t>TR52</t>
  </si>
  <si>
    <t>Konya</t>
  </si>
  <si>
    <t>TR61</t>
  </si>
  <si>
    <t>TR62</t>
  </si>
  <si>
    <t>TR63</t>
  </si>
  <si>
    <t>TR71</t>
  </si>
  <si>
    <t>TR72</t>
  </si>
  <si>
    <t>TR81</t>
  </si>
  <si>
    <t>TR82</t>
  </si>
  <si>
    <t>TR83</t>
  </si>
  <si>
    <t>TR90</t>
  </si>
  <si>
    <t>TRA1</t>
  </si>
  <si>
    <t>TRA2</t>
  </si>
  <si>
    <t>TRB1</t>
  </si>
  <si>
    <t>TRB2</t>
  </si>
  <si>
    <t>TRC1</t>
  </si>
  <si>
    <t>TRC2</t>
  </si>
  <si>
    <t>TRC3</t>
  </si>
  <si>
    <t>EL14</t>
  </si>
  <si>
    <t>EL21</t>
  </si>
  <si>
    <t>EL22</t>
  </si>
  <si>
    <t>EL23</t>
  </si>
  <si>
    <t>EL24</t>
  </si>
  <si>
    <t>EL25</t>
  </si>
  <si>
    <t>EL30</t>
  </si>
  <si>
    <t>EL41</t>
  </si>
  <si>
    <t>EL42</t>
  </si>
  <si>
    <t>EL43</t>
  </si>
  <si>
    <t>ITH1</t>
  </si>
  <si>
    <t>ITH2</t>
  </si>
  <si>
    <t>ITH3</t>
  </si>
  <si>
    <t>ITH4</t>
  </si>
  <si>
    <t>ITH5</t>
  </si>
  <si>
    <t>ITI1</t>
  </si>
  <si>
    <t>ITI2</t>
  </si>
  <si>
    <t>ITI3</t>
  </si>
  <si>
    <t>ITI4</t>
  </si>
  <si>
    <t>Provincia Autonoma di Bolzano/Bozen</t>
  </si>
  <si>
    <t>Provincia Autonoma di Trento</t>
  </si>
  <si>
    <t>FI1B</t>
  </si>
  <si>
    <t>FI1C</t>
  </si>
  <si>
    <t>Helsinki-Uusimaa</t>
  </si>
  <si>
    <t>FI1D</t>
  </si>
  <si>
    <t>Pohjois- ja Itä-Suomi</t>
  </si>
  <si>
    <t>UKD6</t>
  </si>
  <si>
    <t>UKD7</t>
  </si>
  <si>
    <t>Samsun, Tokat, Çorum, Amasya</t>
  </si>
  <si>
    <t>Erzurum, Erzincan, Bayburt</t>
  </si>
  <si>
    <t>EL11</t>
  </si>
  <si>
    <t>EL12</t>
  </si>
  <si>
    <t>EL13</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</si>
  <si>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</si>
  <si>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</si>
  <si>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</si>
  <si>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</si>
  <si>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</si>
  <si>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</si>
  <si>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</si>
  <si>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</si>
  <si>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</si>
  <si>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</si>
  <si>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</si>
  <si>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</si>
  <si>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</si>
  <si>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</si>
  <si>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</si>
  <si>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</si>
  <si>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</si>
  <si>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</si>
  <si>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</si>
  <si>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</si>
  <si>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</si>
  <si>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</si>
  <si>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</si>
  <si>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</si>
  <si>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</si>
  <si>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</si>
  <si>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</si>
  <si>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</si>
  <si>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</si>
  <si>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</si>
  <si>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</si>
  <si>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</si>
  <si>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</si>
  <si>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</si>
  <si>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Classes:</t>
  </si>
  <si>
    <t>CZ06</t>
  </si>
  <si>
    <t>Jihovýchod</t>
  </si>
  <si>
    <t>CZ07</t>
  </si>
  <si>
    <t>CZ08</t>
  </si>
  <si>
    <t>Moravskoslezsko</t>
  </si>
  <si>
    <t>DK01</t>
  </si>
  <si>
    <t>Hovedstaden</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</si>
  <si>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</si>
  <si>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</si>
  <si>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</si>
  <si>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</si>
  <si>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</si>
  <si>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</si>
  <si>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</si>
  <si>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</si>
  <si>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</si>
  <si>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</si>
  <si>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</si>
  <si>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</si>
  <si>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</si>
  <si>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</si>
  <si>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</si>
  <si>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</si>
  <si>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</si>
  <si>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</si>
  <si>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</si>
  <si>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</si>
  <si>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</si>
  <si>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</si>
  <si>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</si>
  <si>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</si>
  <si>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</si>
  <si>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</si>
  <si>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</si>
  <si>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</si>
  <si>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Chemnitz</t>
  </si>
  <si>
    <t>DED2</t>
  </si>
  <si>
    <t>Dresden</t>
  </si>
  <si>
    <t>Leipzig</t>
  </si>
  <si>
    <t>DEE0</t>
  </si>
  <si>
    <t>Sachsen-Anhalt</t>
  </si>
  <si>
    <t>DEF0</t>
  </si>
  <si>
    <t>Schleswig-Holstein</t>
  </si>
  <si>
    <t>DEG0</t>
  </si>
  <si>
    <t>Thüringen</t>
  </si>
  <si>
    <t>EE00</t>
  </si>
  <si>
    <t>Eesti</t>
  </si>
  <si>
    <t>IE01</t>
  </si>
  <si>
    <t>Border, Midland and Western</t>
  </si>
  <si>
    <t>IE02</t>
  </si>
  <si>
    <t>Southern and Eastern</t>
  </si>
  <si>
    <t>Anatoliki Makedonia, Thraki</t>
  </si>
  <si>
    <t>Kentriki Makedonia</t>
  </si>
  <si>
    <t>Dytiki Makedonia</t>
  </si>
  <si>
    <t>Thessalia</t>
  </si>
  <si>
    <t>Ipeiros</t>
  </si>
  <si>
    <t>Ionia Nisia</t>
  </si>
  <si>
    <t>Dytiki Ellada</t>
  </si>
  <si>
    <t>Sterea Ellada</t>
  </si>
  <si>
    <t>Peloponnisos</t>
  </si>
  <si>
    <t>Attiki</t>
  </si>
  <si>
    <t>Voreio Aigaio</t>
  </si>
  <si>
    <t>Notio Aigaio</t>
  </si>
  <si>
    <t>Kriti</t>
  </si>
  <si>
    <t>ES11</t>
  </si>
  <si>
    <t>Galicia</t>
  </si>
  <si>
    <t>ES12</t>
  </si>
  <si>
    <t>Principado de Asturias</t>
  </si>
  <si>
    <t>ES13</t>
  </si>
  <si>
    <t>Cantabria</t>
  </si>
  <si>
    <t>ES21</t>
  </si>
  <si>
    <t>País Vasco</t>
  </si>
  <si>
    <t>ES22</t>
  </si>
  <si>
    <t>Comunidad Foral de Navarra</t>
  </si>
  <si>
    <t>ES23</t>
  </si>
  <si>
    <t>La Rioja</t>
  </si>
  <si>
    <t>ES24</t>
  </si>
  <si>
    <t>DK02</t>
  </si>
  <si>
    <t>Sjælland</t>
  </si>
  <si>
    <t>:</t>
  </si>
  <si>
    <t>Bucureşti - Ilfov</t>
  </si>
  <si>
    <t>NUTS</t>
  </si>
  <si>
    <t>Region name</t>
  </si>
  <si>
    <t>Value</t>
  </si>
  <si>
    <t>BE10</t>
  </si>
  <si>
    <t>Région de Bruxelles-Capitale / Brussels Hoofdstedelijk Gewest</t>
  </si>
  <si>
    <t>BE21</t>
  </si>
  <si>
    <t>Prov. Antwerpen</t>
  </si>
  <si>
    <t>BE22</t>
  </si>
  <si>
    <t>Prov. Limburg (BE)</t>
  </si>
  <si>
    <t>DE40</t>
  </si>
  <si>
    <t>DED4</t>
  </si>
  <si>
    <t>Brandenburg</t>
  </si>
  <si>
    <t>Łódzkie</t>
  </si>
  <si>
    <t>Małopolskie</t>
  </si>
  <si>
    <t>Śląskie</t>
  </si>
  <si>
    <t>Świętokrzyskie</t>
  </si>
  <si>
    <t>Dolnośląskie</t>
  </si>
  <si>
    <t>Warmińsko-Mazurskie</t>
  </si>
  <si>
    <t>Região Autónoma dos Açores</t>
  </si>
  <si>
    <t>Região Autónoma da Madeira</t>
  </si>
  <si>
    <t>DED5</t>
  </si>
  <si>
    <t>Île de France</t>
  </si>
  <si>
    <t>FR21</t>
  </si>
  <si>
    <t>Champagne-Ardenne</t>
  </si>
  <si>
    <t>FR22</t>
  </si>
  <si>
    <t>Picardie</t>
  </si>
  <si>
    <t>FR23</t>
  </si>
  <si>
    <t>Haute-Normandie</t>
  </si>
  <si>
    <t>FR24</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</si>
  <si>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</si>
  <si>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</si>
  <si>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</si>
  <si>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</si>
  <si>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</si>
  <si>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</si>
  <si>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</si>
  <si>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</si>
  <si>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</si>
  <si>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</si>
  <si>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</si>
  <si>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</si>
  <si>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</si>
  <si>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</si>
  <si>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</si>
  <si>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</si>
  <si>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</si>
  <si>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</si>
  <si>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</si>
  <si>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</si>
  <si>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</si>
  <si>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</si>
  <si>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</si>
  <si>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</si>
  <si>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</si>
  <si>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</si>
  <si>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</si>
  <si>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</si>
  <si>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</si>
  <si>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</si>
  <si>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</si>
  <si>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</si>
  <si>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</si>
  <si>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</si>
  <si>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</si>
  <si>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</si>
  <si>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</si>
  <si>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FR94</t>
  </si>
  <si>
    <t>ITC1</t>
  </si>
  <si>
    <t>Piemonte</t>
  </si>
  <si>
    <t>ITC2</t>
  </si>
  <si>
    <t>Valle d'Aosta/Vallée d'Aoste</t>
  </si>
  <si>
    <t>ITC3</t>
  </si>
  <si>
    <t>Liguria</t>
  </si>
  <si>
    <t>ITC4</t>
  </si>
  <si>
    <t>Lombardia</t>
  </si>
  <si>
    <t>Veneto</t>
  </si>
  <si>
    <t>Friuli-Venezia Giulia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</si>
  <si>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</si>
  <si>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</si>
  <si>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</si>
  <si>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</si>
  <si>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</si>
  <si>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</si>
  <si>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</si>
  <si>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</si>
  <si>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</si>
  <si>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</si>
  <si>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</si>
  <si>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</si>
  <si>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</si>
  <si>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</si>
  <si>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</si>
  <si>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</si>
  <si>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</si>
  <si>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</si>
  <si>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</si>
  <si>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</si>
  <si>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</si>
  <si>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</si>
  <si>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LV00</t>
  </si>
  <si>
    <t>LT00</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</si>
  <si>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</si>
  <si>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</si>
  <si>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</si>
  <si>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</si>
  <si>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</si>
  <si>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</si>
  <si>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</si>
  <si>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</si>
  <si>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</si>
  <si>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</si>
  <si>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</si>
  <si>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</si>
  <si>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</si>
  <si>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</si>
  <si>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</si>
  <si>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</si>
  <si>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</si>
  <si>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</si>
  <si>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</si>
  <si>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</si>
  <si>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</si>
  <si>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</si>
  <si>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</si>
  <si>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</si>
  <si>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</si>
  <si>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</si>
  <si>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</si>
  <si>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</si>
  <si>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</si>
  <si>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</si>
  <si>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</si>
  <si>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</si>
  <si>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</si>
  <si>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</si>
  <si>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</si>
  <si>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</si>
  <si>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</si>
  <si>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</si>
  <si>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</si>
  <si>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</si>
  <si>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</si>
  <si>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</si>
  <si>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</si>
  <si>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</si>
  <si>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</si>
  <si>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</si>
  <si>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</si>
  <si>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</si>
  <si>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</si>
  <si>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</si>
  <si>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</si>
  <si>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</si>
  <si>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</si>
  <si>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</si>
  <si>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</si>
  <si>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</si>
  <si>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</si>
  <si>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</si>
  <si>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</si>
  <si>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</si>
  <si>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</si>
  <si>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PL12</t>
  </si>
  <si>
    <t>Mazowieckie</t>
  </si>
  <si>
    <t>PL21</t>
  </si>
  <si>
    <t>PL22</t>
  </si>
  <si>
    <t>PL31</t>
  </si>
  <si>
    <t>Lubelskie</t>
  </si>
  <si>
    <t>PL32</t>
  </si>
  <si>
    <t>Podkarpackie</t>
  </si>
  <si>
    <t>PL33</t>
  </si>
  <si>
    <t>PL34</t>
  </si>
  <si>
    <t>Podlaskie</t>
  </si>
  <si>
    <t>PL41</t>
  </si>
  <si>
    <t>Wielkopolskie</t>
  </si>
  <si>
    <t>PL42</t>
  </si>
  <si>
    <t>Zachodniopomorskie</t>
  </si>
  <si>
    <t>PL43</t>
  </si>
  <si>
    <t>Lubuskie</t>
  </si>
  <si>
    <t>PL51</t>
  </si>
  <si>
    <t>PL52</t>
  </si>
  <si>
    <t>Opolskie</t>
  </si>
  <si>
    <t>PL61</t>
  </si>
  <si>
    <t>Kujawsko-Pomorskie</t>
  </si>
  <si>
    <t>PL62</t>
  </si>
  <si>
    <t>PL63</t>
  </si>
  <si>
    <t>Pomorskie</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</si>
  <si>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</si>
  <si>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</si>
  <si>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</si>
  <si>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</si>
  <si>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</si>
  <si>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</si>
  <si>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</si>
  <si>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</si>
  <si>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</si>
  <si>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</si>
  <si>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</si>
  <si>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</si>
  <si>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</si>
  <si>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</si>
  <si>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</si>
  <si>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</si>
  <si>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</si>
  <si>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</si>
  <si>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</si>
  <si>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</si>
  <si>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</si>
  <si>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</si>
  <si>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</si>
  <si>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</si>
  <si>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</si>
  <si>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</si>
  <si>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</si>
  <si>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SI01</t>
  </si>
  <si>
    <t>Vzhodna Slovenija</t>
  </si>
  <si>
    <t>SI02</t>
  </si>
  <si>
    <t>Zahodna Slovenija</t>
  </si>
  <si>
    <t>SK01</t>
  </si>
  <si>
    <t>Bratislavský kraj</t>
  </si>
  <si>
    <t>SK02</t>
  </si>
  <si>
    <t>Západné Slovensko</t>
  </si>
  <si>
    <t>SK03</t>
  </si>
  <si>
    <t>Stredné Slovensko</t>
  </si>
  <si>
    <t>SK04</t>
  </si>
  <si>
    <t>Východné Slovensko</t>
  </si>
  <si>
    <t>Etelä-Suomi</t>
  </si>
  <si>
    <t>FI19</t>
  </si>
  <si>
    <t>Länsi-Suomi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</si>
  <si>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</si>
  <si>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</si>
  <si>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</si>
  <si>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</si>
  <si>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</si>
  <si>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</si>
  <si>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</si>
  <si>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</si>
  <si>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</si>
  <si>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</si>
  <si>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</si>
  <si>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</si>
  <si>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</si>
  <si>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</si>
  <si>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</si>
  <si>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</si>
  <si>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</si>
  <si>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</si>
  <si>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</si>
  <si>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</si>
  <si>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</si>
  <si>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</si>
  <si>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</si>
  <si>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</si>
  <si>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Cheshire</t>
  </si>
  <si>
    <t>UKD3</t>
  </si>
  <si>
    <t>Greater Manchester</t>
  </si>
  <si>
    <t>UKD4</t>
  </si>
  <si>
    <t>Lancashire</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</si>
  <si>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</si>
  <si>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</si>
  <si>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</si>
  <si>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</si>
  <si>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</si>
  <si>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</si>
  <si>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</si>
  <si>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</si>
  <si>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</si>
  <si>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</si>
  <si>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</si>
  <si>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</si>
  <si>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</si>
  <si>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</si>
  <si>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Cataluña</t>
  </si>
  <si>
    <t>ES52</t>
  </si>
  <si>
    <t>Comunidad Valenciana</t>
  </si>
  <si>
    <t>ES53</t>
  </si>
  <si>
    <t>Illes Balears</t>
  </si>
  <si>
    <t>ES61</t>
  </si>
  <si>
    <t>Andalucía</t>
  </si>
  <si>
    <t>ES62</t>
  </si>
  <si>
    <t>Región de Murcia</t>
  </si>
  <si>
    <t>ES63</t>
  </si>
  <si>
    <t>ES64</t>
  </si>
  <si>
    <t>ES70</t>
  </si>
  <si>
    <t>FR10</t>
  </si>
  <si>
    <t>STOP</t>
  </si>
  <si>
    <t>Eurostat Regional Yearbook 2014 edition</t>
  </si>
  <si>
    <r>
      <t>Source:</t>
    </r>
    <r>
      <rPr>
        <sz val="9"/>
        <color indexed="8"/>
        <rFont val="Arial"/>
        <family val="2"/>
      </rPr>
      <t xml:space="preserve"> Eurostat (online data codes: tran_r_vehst and road_eqs_carhab)</t>
    </r>
  </si>
  <si>
    <r>
      <t>Source:</t>
    </r>
    <r>
      <rPr>
        <sz val="9"/>
        <color indexed="8"/>
        <rFont val="Arial"/>
        <family val="2"/>
      </rPr>
      <t xml:space="preserve"> Eurostat (online data codes: tran_r_vehst and demo_r_d2jan)</t>
    </r>
  </si>
  <si>
    <t>Class</t>
  </si>
  <si>
    <t>LI</t>
  </si>
  <si>
    <t>Former Yugoslav Republic of Macedonia</t>
  </si>
  <si>
    <t>Motorisation rate, 2012</t>
  </si>
  <si>
    <t>Check range</t>
  </si>
  <si>
    <t>MIN</t>
  </si>
  <si>
    <t>1 / no. of shades &gt;&gt;&gt;</t>
  </si>
  <si>
    <t xml:space="preserve">1st </t>
  </si>
  <si>
    <t>2nd</t>
  </si>
  <si>
    <t>3rd</t>
  </si>
  <si>
    <t>4th</t>
  </si>
  <si>
    <t>MAX</t>
  </si>
  <si>
    <t>&lt; 1.0</t>
  </si>
  <si>
    <t>Transport</t>
  </si>
  <si>
    <t>Road transport</t>
  </si>
  <si>
    <t>EU-28</t>
  </si>
  <si>
    <t>(number)</t>
  </si>
  <si>
    <t>(per million passenger cars)</t>
  </si>
  <si>
    <t>Fatal accidents — deaths</t>
  </si>
  <si>
    <t>Accidents — persons injured</t>
  </si>
  <si>
    <t>(per million inhabitants)</t>
  </si>
  <si>
    <t>Bookmarks:</t>
  </si>
  <si>
    <t>Passenger transport</t>
  </si>
  <si>
    <r>
      <t>Source:</t>
    </r>
    <r>
      <rPr>
        <sz val="9"/>
        <color indexed="8"/>
        <rFont val="Arial"/>
        <family val="2"/>
      </rPr>
      <t xml:space="preserve"> Eurostat (online data codes: tran_r_net and demo_r_d3area)</t>
    </r>
  </si>
  <si>
    <r>
      <t>Source:</t>
    </r>
    <r>
      <rPr>
        <sz val="9"/>
        <color indexed="8"/>
        <rFont val="Arial"/>
        <family val="2"/>
      </rPr>
      <t xml:space="preserve"> Eurostat (online data codes: tran_r_mapa_nm and demo_r_d3avg)</t>
    </r>
  </si>
  <si>
    <r>
      <t>Source:</t>
    </r>
    <r>
      <rPr>
        <sz val="9"/>
        <color indexed="8"/>
        <rFont val="Arial"/>
        <family val="2"/>
      </rPr>
      <t xml:space="preserve"> Eurostat (online data codes: tran_r_avpa_nm and  and demo_r_d3avg)</t>
    </r>
  </si>
  <si>
    <t>(length, km)</t>
  </si>
  <si>
    <t>Average number of passengers</t>
  </si>
  <si>
    <t>Shade</t>
  </si>
  <si>
    <t>Size of proportional circle</t>
  </si>
  <si>
    <t>NUTS2 - note there are two tables in the bookmark</t>
  </si>
  <si>
    <t>NUTS1</t>
  </si>
  <si>
    <t>NUTS0</t>
  </si>
  <si>
    <t>http://appsso.eurostat.ec.europa.eu/nui/show.do?query=BOOKMARK_DS-052122_QID_5FB776F3_UID_-3F171EB0&amp;layout=TIME,C,X,0;GEO,B,Y,0;INDICATORS,C,Z,0;&amp;zSelection=DS-052122INDICATORS,OBS_FLAG;&amp;rankName1=INDICATORS_1_2_-1_2&amp;rankName2=TIME_1_0_0_0&amp;rankName3=GEO_1_2_0_1&amp;pprRK=FIRST&amp;pprSO=PROTOCOL&amp;ppcRK=FIRST&amp;ppcSO=ASC&amp;sortC=ASC_-1_FIRST&amp;rStp=&amp;cStp=&amp;rDCh=&amp;cDCh=&amp;rDM=true&amp;cDM=true&amp;footnes=false&amp;empty=false&amp;wai=false&amp;time_mode=ROLLING&amp;time_most_recent=false&amp;lang=EN&amp;cfo=%23%23%23%2C%23%23%23.%23%23%23</t>
  </si>
  <si>
    <t>See Map 1</t>
  </si>
  <si>
    <t>NUTS2 - demo_r_d2jan</t>
  </si>
  <si>
    <t>NUTS1 - demo_r_d2jan</t>
  </si>
  <si>
    <t>NUTS0 - demo_r_d2jan</t>
  </si>
  <si>
    <t>http://appsso.eurostat.ec.europa.eu/nui/show.do?query=BOOKMARK_DS-115359_QID_-558FEA1C_UID_-3F171EB0&amp;layout=TIME,C,X,0;GEO,B,Y,0;SEX,B,Z,0;AGE,B,Z,1;INDICATORS,C,Z,2;&amp;zSelection=DS-115359INDICATORS,OBS_FLAG;DS-115359SEX,T;DS-115359AGE,TOTAL;&amp;rankName1=AGE_1_2_-1_2&amp;rankName2=SEX_1_2_-1_2&amp;rankName3=INDICATORS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</si>
  <si>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-115359_QID_-4E6A2FD6_UID_-3F171EB0&amp;layout=TIME,C,X,0;GEO,B,Y,0;SEX,B,Z,0;AGE,B,Z,1;INDICATORS,C,Z,2;&amp;zSelection=DS-115359INDICATORS,OBS_FLAG;DS-115359SEX,T;DS-115359AGE,TOTAL;&amp;rankName1=AGE_1_2_-1_2&amp;rankName2=SEX_1_2_-1_2&amp;rankName3=INDICATORS_1_2_-1_2&amp;rankName4=TIME_1_0_0_0&amp;rankName5=GEO_1_2_0_1&amp;sortC=ASC_-1_FIRST&amp;rStp=&amp;cStp=&amp;rDCh=&amp;cDCh=&amp;rDM=true&amp;cDM=true&amp;footnes=false&amp;empty=false&amp;wai=false&amp;time_mode=ROLLING&amp;time_most_recent=false&amp;lang=EN&amp;cfo=%23%23%23%2C%23%23%23.%23%23%23</t>
  </si>
  <si>
    <t>NUTS 2 - includes injured and killed</t>
  </si>
  <si>
    <t>http://appsso.eurostat.ec.europa.eu/nui/show.do?query=BOOKMARK_DS-075777_QID_785786EC_UID_-3F171EB0&amp;layout=VICTIM,B,X,0;TIME,C,X,1;GEO,B,Y,0;UNIT,B,Z,0;INDICATORS,C,Z,1;&amp;zSelection=DS-075777INDICATORS,OBS_FLAG;DS-075777UNIT,NBR;&amp;rankName1=INDICATORS_1_2_-1_2&amp;rankName2=UNIT_1_2_0_0&amp;rankName3=VICTIM_1_2_0_0&amp;rankName4=TIME_1_0_1_0&amp;rankName5=GEO_1_2_0_1&amp;rStp=&amp;cStp=&amp;rDCh=&amp;cDCh=&amp;rDM=true&amp;cDM=true&amp;footnes=false&amp;empty=false&amp;wai=false&amp;time_mode=ROLLING&amp;time_most_recent=false&amp;lang=EN&amp;cfo=%23%23%23%2C%23%23%23.%23%23%23</t>
  </si>
  <si>
    <t>NUTS 1 - includes injured and killed</t>
  </si>
  <si>
    <t>http://appsso.eurostat.ec.europa.eu/nui/show.do?query=BOOKMARK_DS-075777_QID_-523D0D04_UID_-3F171EB0&amp;layout=VICTIM,B,X,0;TIME,C,X,1;GEO,B,Y,0;UNIT,B,Z,0;INDICATORS,C,Z,1;&amp;zSelection=DS-075777INDICATORS,OBS_FLAG;DS-075777UNIT,NBR;&amp;rankName1=INDICATORS_1_2_-1_2&amp;rankName2=UNIT_1_2_0_0&amp;rankName3=VICTIM_1_2_0_0&amp;rankName4=TIME_1_0_1_0&amp;rankName5=GEO_1_2_0_1&amp;rStp=&amp;cStp=&amp;rDCh=&amp;cDCh=&amp;rDM=true&amp;cDM=true&amp;footnes=false&amp;empty=false&amp;wai=false&amp;time_mode=ROLLING&amp;time_most_recent=false&amp;lang=EN&amp;cfo=%23%23%23%2C%23%23%23.%23%23%23</t>
  </si>
  <si>
    <t>See Map 3</t>
  </si>
  <si>
    <r>
      <t>Source:</t>
    </r>
    <r>
      <rPr>
        <sz val="9"/>
        <rFont val="Arial"/>
        <family val="2"/>
      </rPr>
      <t xml:space="preserve"> Eurostat (online data codes: tran_r_acci, tran_r_vehst and demo_r_d3area)</t>
    </r>
  </si>
  <si>
    <t>http://appsso.eurostat.ec.europa.eu/nui/show.do?query=BOOKMARK_DS-115325_QID_16B4FA94_UID_-3F171EB0&amp;layout=LANDUSE,B,X,0;TIME,C,X,1;GEO,B,Y,0;UNIT,B,Z,0;INDICATORS,C,Z,1;&amp;zSelection=DS-115325UNIT,KM2;DS-115325INDICATORS,OBS_FLAG;&amp;rankName1=INDICATORS_1_2_-1_2&amp;rankName2=UNIT_1_2_-1_2&amp;rankName3=LANDUSE_1_2_0_0&amp;rankName4=TIME_1_0_1_0&amp;rankName5=GEO_1_2_0_1&amp;rStp=&amp;cStp=&amp;rDCh=&amp;cDCh=&amp;rDM=true&amp;cDM=true&amp;footnes=false&amp;empty=false&amp;wai=false&amp;time_mode=ROLLING&amp;time_most_recent=false&amp;lang=EN&amp;cfo=%23%23%23%2C%23%23%23.%23%23%23</t>
  </si>
  <si>
    <t>NUTS 2 - area</t>
  </si>
  <si>
    <t>NUTS 1 - area</t>
  </si>
  <si>
    <t>NUTS 0 - area</t>
  </si>
  <si>
    <t>http://appsso.eurostat.ec.europa.eu/nui/show.do?query=BOOKMARK_DS-115325_QID_2CCE6336_UID_-3F171EB0&amp;layout=LANDUSE,B,X,0;TIME,C,X,1;GEO,B,Y,0;UNIT,B,Z,0;INDICATORS,C,Z,1;&amp;zSelection=DS-115325UNIT,KM2;DS-115325INDICATORS,OBS_FLAG;&amp;rankName1=INDICATORS_1_2_-1_2&amp;rankName2=UNIT_1_2_-1_2&amp;rankName3=LANDUSE_1_2_0_0&amp;rankName4=TIME_1_0_1_0&amp;rankName5=GEO_1_2_0_1&amp;rStp=&amp;cStp=&amp;rDCh=&amp;cDCh=&amp;rDM=true&amp;cDM=true&amp;footnes=false&amp;empty=false&amp;wai=false&amp;time_mode=ROLLING&amp;time_most_recent=false&amp;lang=EN&amp;cfo=%23%23%23%2C%23%23%23.%23%23%23</t>
  </si>
  <si>
    <t>http://appsso.eurostat.ec.europa.eu/nui/show.do?query=BOOKMARK_DS-115325_QID_3A1B932D_UID_-3F171EB0&amp;layout=LANDUSE,B,X,0;TIME,C,X,1;GEO,B,Y,0;UNIT,B,Z,0;INDICATORS,C,Z,1;&amp;zSelection=DS-115325UNIT,KM2;DS-115325INDICATORS,OBS_FLAG;&amp;rankName1=INDICATORS_1_2_-1_2&amp;rankName2=UNIT_1_2_-1_2&amp;rankName3=LANDUSE_1_2_0_0&amp;rankName4=TIME_1_0_1_0&amp;rankName5=GEO_1_2_0_1&amp;rStp=&amp;cStp=&amp;rDCh=&amp;cDCh=&amp;rDM=true&amp;cDM=true&amp;footnes=false&amp;empty=false&amp;wai=false&amp;time_mode=ROLLING&amp;time_most_recent=false&amp;lang=EN&amp;cfo=%23%23%23%2C%23%23%23.%23%23%23</t>
  </si>
  <si>
    <t>http://appsso.eurostat.ec.europa.eu/nui/show.do?query=BOOKMARK_DS-052264_QID_70839A5A_UID_-3F171EB0&amp;layout=TIME,C,X,0;GEO,B,Y,0;TRANSPRT,B,Z,0;UNIT,B,Z,1;INDICATORS,C,Z,2;&amp;zSelection=DS-052264TRANSPRT,TOT_PASS;DS-052264INDICATORS,OBS_FLAG;DS-052264UNIT,1000PASS;&amp;rankName1=TRANSPRT_1_2_-1_2&amp;rankName2=INDICATORS_1_2_-1_2&amp;rankName3=UNIT_1_2_-1_2&amp;rankName4=TIME_1_0_0_0&amp;rankName5=GEO_1_2_0_1&amp;sortC=ASC_-1_FIRST&amp;rStp=&amp;cStp=&amp;rDCh=&amp;cDCh=&amp;rDM=true&amp;cDM=true&amp;footnes=false&amp;empty=false&amp;wai=false&amp;time_mode=ROLLING&amp;time_most_recent=false&amp;lang=EN&amp;cfo=%23%23%23%2C%23%23%23.%23%23%23</t>
  </si>
  <si>
    <t>NUTS 2 - total number of passengers embarked and disembarked - appears to be NUTS missing in the list (check to see if these can be assumed to be zero - given not every region has a major airport)</t>
  </si>
  <si>
    <t>NUTS 1</t>
  </si>
  <si>
    <t>NUTS 0</t>
  </si>
  <si>
    <t>http://appsso.eurostat.ec.europa.eu/nui/show.do?query=BOOKMARK_DS-052264_QID_-42ED763_UID_-3F171EB0&amp;layout=TIME,C,X,0;GEO,B,Y,0;TRANSPRT,B,Z,0;UNIT,B,Z,1;INDICATORS,C,Z,2;&amp;zSelection=DS-052264TRANSPRT,TOT_PASS;DS-052264INDICATORS,OBS_FLAG;DS-052264UNIT,1000PASS;&amp;rankName1=TRANSPRT_1_2_-1_2&amp;rankName2=INDICATORS_1_2_-1_2&amp;rankName3=UNIT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</si>
  <si>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-052264_QID_43F3AF44_UID_-3F171EB0&amp;layout=TIME,C,X,0;GEO,B,Y,0;TRANSPRT,B,Z,0;UNIT,B,Z,1;INDICATORS,C,Z,2;&amp;zSelection=DS-052264TRANSPRT,TOT_PASS;DS-052264INDICATORS,OBS_FLAG;DS-052264UNIT,1000PASS;&amp;rankName1=TRANSPRT_1_2_-1_2&amp;rankName2=INDICATORS_1_2_-1_2&amp;rankName3=UNIT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</si>
  <si>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-115353_QID_2483D2C9_UID_-3F171EB0&amp;layout=TIME,C,X,0;GEO,B,Y,0;SEX,B,Z,0;INDICATORS,C,Z,1;&amp;zSelection=DS-115353INDICATORS,OBS_FLAG;DS-115353SEX,T;&amp;rankName1=SEX_1_2_-1_2&amp;rankName2=INDICATORS_1_2_-1_2&amp;rankName3=TIME_1_0_0_0&amp;rankName4=GEO_1_2_0_1&amp;sortC=ASC_-1_FIRST&amp;rStp=&amp;cStp=&amp;rDCh=&amp;cDCh=&amp;rDM=true&amp;cDM=true&amp;footnes=false&amp;empty=false&amp;wai=false&amp;time_mode=ROLLING&amp;time_most_recent=false&amp;lang=EN&amp;cfo=%23%23%23%2C%23%23%23.%23%23%23</t>
  </si>
  <si>
    <t>NUTS 2 - average population</t>
  </si>
  <si>
    <t>http://appsso.eurostat.ec.europa.eu/nui/show.do?query=BOOKMARK_DS-115353_QID_69F976F_UID_-3F171EB0&amp;layout=TIME,C,X,0;GEO,B,Y,0;SEX,B,Z,0;INDICATORS,C,Z,1;&amp;zSelection=DS-115353INDICATORS,OBS_FLAG;DS-115353SEX,T;&amp;rankName1=SEX_1_2_-1_2&amp;rankName2=INDICATORS_1_2_-1_2&amp;rankName3=TIME_1_0_0_0&amp;rankName4=GEO_1_2_0_1&amp;sortC=ASC_-1_FIRST&amp;rStp=&amp;cStp=&amp;rDCh=&amp;cDCh=&amp;rDM=true&amp;cDM=true&amp;footnes=false&amp;empty=false&amp;wai=false&amp;time_mode=ROLLING&amp;time_most_recent=false&amp;lang=EN&amp;cfo=%23%23%23%2C%23%23%23.%23%23%23</t>
  </si>
  <si>
    <t>http://appsso.eurostat.ec.europa.eu/nui/show.do?query=BOOKMARK_DS-115353_QID_-1E0706C6_UID_-3F171EB0&amp;layout=TIME,C,X,0;GEO,B,Y,0;SEX,B,Z,0;INDICATORS,C,Z,1;&amp;zSelection=DS-115353INDICATORS,OBS_FLAG;DS-115353SEX,T;&amp;rankName1=SEX_1_2_-1_2&amp;rankName2=INDICATORS_1_2_-1_2&amp;rankName3=TIME_1_0_0_0&amp;rankName4=GEO_1_2_0_1&amp;sortC=ASC_-1_FIRST&amp;rStp=&amp;cStp=&amp;rDCh=&amp;cDCh=&amp;rDM=true&amp;cDM=true&amp;footnes=false&amp;empty=false&amp;wai=false&amp;time_mode=ROLLING&amp;time_most_recent=false&amp;lang=EN&amp;cfo=%23%23%23%2C%23%23%23.%23%23%23</t>
  </si>
  <si>
    <t>Area data — see Table1</t>
  </si>
  <si>
    <t>NUTS 2 - each extraction has several tables (can use other forms of transport in text for comparison)</t>
  </si>
  <si>
    <t>http://appsso.eurostat.ec.europa.eu/nui/show.do?query=BOOKMARK_DS-052788_QID_-28C1F315_UID_-3F171EB0&amp;layout=UNIT,B,X,0;TIME,C,X,1;GEO,B,Y,0;TRA_INFR,B,Z,0;INDICATORS,C,Z,1;&amp;zSelection=DS-052788INDICATORS,OBS_FLAG;DS-052788TRA_INFR,RL_ELC;&amp;rankName1=TRA-INFR_1_2_-1_2&amp;rankName2=INDICATORS_1_2_-1_2&amp;rankName3=UNIT_1_2_0_0&amp;rankName4=TIME_1_0_1_0&amp;rankName5=GEO_1_2_0_1&amp;rStp=&amp;cStp=&amp;rDCh=&amp;cDCh=&amp;rDM=true&amp;cDM=true&amp;footnes=false&amp;empty=false&amp;wai=false&amp;time_mode=ROLLING&amp;time_most_recent=false&amp;lang=EN&amp;cfo=%23%23%23%2C%23%23%23.%23%23%23</t>
  </si>
  <si>
    <t>http://appsso.eurostat.ec.europa.eu/nui/show.do?query=BOOKMARK_DS-052788_QID_3CCF8171_UID_-3F171EB0&amp;layout=UNIT,B,X,0;TIME,C,X,1;GEO,B,Y,0;TRA_INFR,B,Z,0;INDICATORS,C,Z,1;&amp;zSelection=DS-052788INDICATORS,OBS_FLAG;DS-052788TRA_INFR,RL_ELC;&amp;rankName1=TRA-INFR_1_2_-1_2&amp;rankName2=INDICATORS_1_2_-1_2&amp;rankName3=UNIT_1_2_0_0&amp;rankName4=TIME_1_0_1_0&amp;rankName5=GEO_1_2_0_1&amp;rStp=&amp;cStp=&amp;rDCh=&amp;cDCh=&amp;rDM=true&amp;cDM=true&amp;footnes=false&amp;empty=false&amp;wai=false&amp;time_mode=ROLLING&amp;time_most_recent=false&amp;lang=EN&amp;cfo=%23%23%23%2C%23%23%23.%23%23%23</t>
  </si>
  <si>
    <r>
      <t>Source:</t>
    </r>
    <r>
      <rPr>
        <sz val="9"/>
        <rFont val="Arial"/>
        <family val="2"/>
      </rPr>
      <t xml:space="preserve"> Eurostat (online data codes: tran_r_net and demo_r_d3area)</t>
    </r>
  </si>
  <si>
    <t>See Map5 - for the network data</t>
  </si>
  <si>
    <t>See Map4 - for the popn data</t>
  </si>
  <si>
    <t>See Table1 - for the land/total area data</t>
  </si>
  <si>
    <t>http://appsso.eurostat.ec.europa.eu/nui/show.do?query=BOOKMARK_DS-063377_QID_4870C3F0_UID_-3F171EB0&amp;layout=TIME,C,X,0;GEO,B,Y,0;TRANSPRT,B,Z,0;UNIT,B,Z,1;INDICATORS,C,Z,2;&amp;zSelection=DS-063377INDICATORS,OBS_FLAG;DS-063377TRANSPRT,TOT_PASS;DS-063377UNIT,1000PASS;&amp;rankName1=TRANSPRT_1_2_-1_2&amp;rankName2=INDICATORS_1_2_-1_2&amp;rankName3=UNIT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</si>
  <si>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-063377_QID_-7B7CBB77_UID_-3F171EB0&amp;layout=TIME,C,X,0;GEO,B,Y,0;TRANSPRT,B,Z,0;UNIT,B,Z,1;INDICATORS,C,Z,2;&amp;zSelection=DS-063377INDICATORS,OBS_FLAG;DS-063377TRANSPRT,TOT_PASS;DS-063377UNIT,1000PASS;&amp;rankName1=TRANSPRT_1_2_-1_2&amp;rankName2=INDICATORS_1_2_-1_2&amp;rankName3=UNIT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</si>
  <si>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-063377_QID_-27372892_UID_-3F171EB0&amp;layout=TIME,C,X,0;GEO,B,Y,0;TRANSPRT,B,Z,0;UNIT,B,Z,1;INDICATORS,C,Z,2;&amp;zSelection=DS-063377INDICATORS,OBS_FLAG;DS-063377TRANSPRT,TOT_PASS;DS-063377UNIT,1000PASS;&amp;rankName1=TRANSPRT_1_2_-1_2&amp;rankName2=INDICATORS_1_2_-1_2&amp;rankName3=UNIT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</si>
  <si>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-060944_QID_-5F280FF3_UID_-3F171EB0&amp;layout=UNIT,B,X,0;TIME,C,X,1;GEO,B,Y,0;VEHICLE,B,Z,0;INDICATORS,C,Z,1;&amp;zSelection=DS-060944VEHICLE,CAR;DS-060944INDICATORS,OBS_FLAG;&amp;rankName1=VEHICLE_1_2_-1_2&amp;rankName2=INDICATORS_1_2_-1_2&amp;rankName3=UNIT_1_2_0_0&amp;rankName4=TIME_1_0_1_0&amp;rankName5=GEO_1_2_0_1&amp;rStp=&amp;cStp=&amp;rDCh=&amp;cDCh=&amp;rDM=true&amp;cDM=true&amp;footnes=false&amp;empty=false&amp;wai=false&amp;time_mode=ROLLING&amp;time_most_recent=false&amp;lang=EN&amp;cfo=%23%23%23%2C%23%23%23.%23%23%23</t>
  </si>
  <si>
    <t>http://appsso.eurostat.ec.europa.eu/nui/show.do?query=BOOKMARK_DS-060944_QID_58EDF929_UID_-3F171EB0&amp;layout=UNIT,B,X,0;TIME,C,X,1;GEO,B,Y,0;VEHICLE,B,Z,0;INDICATORS,C,Z,1;&amp;zSelection=DS-060944VEHICLE,CAR;DS-060944INDICATORS,OBS_FLAG;&amp;rankName1=VEHICLE_1_2_-1_2&amp;rankName2=INDICATORS_1_2_-1_2&amp;rankName3=UNIT_1_2_0_0&amp;rankName4=TIME_1_0_1_0&amp;rankName5=GEO_1_2_0_1&amp;rStp=&amp;cStp=&amp;rDCh=&amp;cDCh=&amp;rDM=true&amp;cDM=true&amp;footnes=false&amp;empty=false&amp;wai=false&amp;time_mode=ROLLING&amp;time_most_recent=false&amp;lang=EN&amp;cfo=%23%23%23%2C%23%23%23.%23%23%23</t>
  </si>
  <si>
    <t>http://appsso.eurostat.ec.europa.eu/nui/show.do?query=BOOKMARK_DS-060944_QID_-C6B9E7F_UID_-3F171EB0&amp;layout=UNIT,B,X,0;TIME,C,X,1;GEO,B,Y,0;VEHICLE,B,Z,0;INDICATORS,C,Z,1;&amp;zSelection=DS-060944VEHICLE,CAR;DS-060944INDICATORS,OBS_FLAG;&amp;rankName1=VEHICLE_1_2_-1_2&amp;rankName2=INDICATORS_1_2_-1_2&amp;rankName3=UNIT_1_2_0_0&amp;rankName4=TIME_1_0_1_0&amp;rankName5=GEO_1_2_0_1&amp;rStp=&amp;cStp=&amp;rDCh=&amp;cDCh=&amp;rDM=true&amp;cDM=true&amp;footnes=false&amp;empty=false&amp;wai=false&amp;time_mode=ROLLING&amp;time_most_recent=false&amp;lang=EN&amp;cfo=%23%23%23%2C%23%23%23.%23%23%23</t>
  </si>
  <si>
    <t>PT</t>
  </si>
  <si>
    <t>Portugal</t>
  </si>
  <si>
    <t/>
  </si>
  <si>
    <t>p</t>
  </si>
  <si>
    <t>Year</t>
  </si>
  <si>
    <t>Change in motorisation rate, 2005–12</t>
  </si>
  <si>
    <t>2006–12</t>
  </si>
  <si>
    <t>2005–10</t>
  </si>
  <si>
    <t>2006–08</t>
  </si>
  <si>
    <t>2005–09</t>
  </si>
  <si>
    <t>2006–09</t>
  </si>
  <si>
    <t>2005–11</t>
  </si>
  <si>
    <t>2007–12</t>
  </si>
  <si>
    <t>2007–11</t>
  </si>
  <si>
    <t>2008–11</t>
  </si>
  <si>
    <t>&lt; 400</t>
  </si>
  <si>
    <t>400 – &lt; 550</t>
  </si>
  <si>
    <t>≥ 550</t>
  </si>
  <si>
    <t>&lt; 0.0</t>
  </si>
  <si>
    <t>0.0 – &lt; 15.0</t>
  </si>
  <si>
    <t>≥ 15.0</t>
  </si>
  <si>
    <t>Overall change in motorisation rate, 2005–12 (%)</t>
  </si>
  <si>
    <r>
      <t>Motorisation rates, by NUTS 2 regions, 2005–12 (</t>
    </r>
    <r>
      <rPr>
        <b/>
        <vertAlign val="superscript"/>
        <sz val="11"/>
        <rFont val="Arial"/>
        <family val="2"/>
      </rPr>
      <t>1</t>
    </r>
    <r>
      <rPr>
        <b/>
        <sz val="11"/>
        <rFont val="Arial"/>
        <family val="2"/>
      </rPr>
      <t>)</t>
    </r>
  </si>
  <si>
    <t>IE</t>
  </si>
  <si>
    <t>Ireland</t>
  </si>
  <si>
    <t>1.0 – &lt; 2.0</t>
  </si>
  <si>
    <t>2.0 – &lt; 4.0</t>
  </si>
  <si>
    <t>4.0 – &lt; 8.0</t>
  </si>
  <si>
    <t>≥ 8.0</t>
  </si>
  <si>
    <t>Valle d'Aosta/Vallée d'Aoste (ITC2)</t>
  </si>
  <si>
    <t>Åland (FI20)</t>
  </si>
  <si>
    <t>Umbria (ITI2)</t>
  </si>
  <si>
    <t>Luxembourg (LU00)</t>
  </si>
  <si>
    <t>Toscana (ITI1)</t>
  </si>
  <si>
    <t>Abruzzo (ITF1)</t>
  </si>
  <si>
    <t>Molise (ITF2)</t>
  </si>
  <si>
    <t>Friuli-Venezia Giulia (ITH4)</t>
  </si>
  <si>
    <t>Sicilia (ITG1)</t>
  </si>
  <si>
    <t>AT</t>
  </si>
  <si>
    <t>Burgenland (AT11)</t>
  </si>
  <si>
    <t>Calabria (ITF6)</t>
  </si>
  <si>
    <t>Niederösterreich (AT12)</t>
  </si>
  <si>
    <t>Malta (MT00)</t>
  </si>
  <si>
    <t>Kýpros (CY00)</t>
  </si>
  <si>
    <t>Highlands and Islands (UKM6)</t>
  </si>
  <si>
    <t>Ionia Nisia (EL22)</t>
  </si>
  <si>
    <t>North Eastern Scotland (UKM5)</t>
  </si>
  <si>
    <t>Cumbria (UKD1)</t>
  </si>
  <si>
    <t>Yugozapaden (BG41)</t>
  </si>
  <si>
    <t>Yugoiztochen (BG34)</t>
  </si>
  <si>
    <t>Cornwall and Isles of Scilly (UKK3)</t>
  </si>
  <si>
    <t>West Wales and The Valleys (UKL1)</t>
  </si>
  <si>
    <t>Berkshire, Buckinghamshire and Oxfordshire (UKJ1)</t>
  </si>
  <si>
    <t>Devon (UKK4)</t>
  </si>
  <si>
    <t>Dytiki Makedonia (EL13)</t>
  </si>
  <si>
    <t>Gloucestershire, Wiltshire and Bristol/Bath area (UKK1)</t>
  </si>
  <si>
    <t>West Midlands (UKG3)</t>
  </si>
  <si>
    <t>Northern Ireland (UKN0)</t>
  </si>
  <si>
    <r>
      <t>Motorisation rate (</t>
    </r>
    <r>
      <rPr>
        <b/>
        <vertAlign val="superscript"/>
        <sz val="9"/>
        <rFont val="Arial"/>
        <family val="2"/>
      </rPr>
      <t>2</t>
    </r>
    <r>
      <rPr>
        <b/>
        <sz val="9"/>
        <rFont val="Arial"/>
        <family val="2"/>
      </rPr>
      <t>)</t>
    </r>
  </si>
  <si>
    <r>
      <t>Equipment rate for public transport vehicles (</t>
    </r>
    <r>
      <rPr>
        <b/>
        <vertAlign val="superscript"/>
        <sz val="9"/>
        <rFont val="Arial"/>
        <family val="2"/>
      </rPr>
      <t>3</t>
    </r>
    <r>
      <rPr>
        <b/>
        <sz val="9"/>
        <rFont val="Arial"/>
        <family val="2"/>
      </rPr>
      <t>)</t>
    </r>
  </si>
  <si>
    <t>http://appsso.eurostat.ec.europa.eu/nui/show.do?query=BOOKMARK_DS-075777_QID_3A9422D2_UID_-3F171EB0&amp;layout=VICTIM,B,X,0;TIME,C,X,1;GEO,B,Y,0;UNIT,B,Z,0;INDICATORS,C,Z,1;&amp;zSelection=DS-075777INDICATORS,OBS_FLAG;DS-075777UNIT,NBR;&amp;rankName1=INDICATORS_1_2_-1_2&amp;rankName2=UNIT_1_2_-1_2&amp;rankName3=VICTIM_1_2_0_0&amp;rankName4=TIME_1_0_1_0&amp;rankName5=GEO_1_2_0_1&amp;rStp=&amp;cStp=&amp;rDCh=&amp;cDCh=&amp;rDM=true&amp;cDM=true&amp;footnes=false&amp;empty=false&amp;wai=false&amp;time_mode=ROLLING&amp;time_most_recent=false&amp;lang=EN&amp;cfo=%23%23%23%2C%23%23%23.%23%23%23</t>
  </si>
  <si>
    <r>
      <t>Persons injured in road accidents, by NUTS 2 regions, 2012 (</t>
    </r>
    <r>
      <rPr>
        <b/>
        <vertAlign val="superscript"/>
        <sz val="11"/>
        <rFont val="Arial"/>
        <family val="2"/>
      </rPr>
      <t>1</t>
    </r>
    <r>
      <rPr>
        <b/>
        <sz val="11"/>
        <rFont val="Arial"/>
        <family val="2"/>
      </rPr>
      <t>)</t>
    </r>
  </si>
  <si>
    <r>
      <t>(</t>
    </r>
    <r>
      <rPr>
        <vertAlign val="superscript"/>
        <sz val="9"/>
        <rFont val="Arial"/>
        <family val="2"/>
      </rPr>
      <t>1</t>
    </r>
    <r>
      <rPr>
        <sz val="9"/>
        <rFont val="Arial"/>
        <family val="2"/>
      </rPr>
      <t>) EU-28: estimate based on latest available information. France (other than the départements d'outre mer (FR9)): 2011. Greece and the départements d'outre mer (FR9): 2010. Denmark and the Netherlands: 2008. Greece: provisional.</t>
    </r>
  </si>
  <si>
    <r>
      <t>Source:</t>
    </r>
    <r>
      <rPr>
        <sz val="9"/>
        <rFont val="Arial"/>
        <family val="2"/>
      </rPr>
      <t xml:space="preserve"> Eurostat (online data codes: tran_r_acci and demo_r_d2jan)</t>
    </r>
  </si>
  <si>
    <t>4.0 – &lt; 6.0</t>
  </si>
  <si>
    <t>≥ 6.0</t>
  </si>
  <si>
    <t>Emilia-Romagna (ITH5)</t>
  </si>
  <si>
    <t>Oberbayern (DE21)</t>
  </si>
  <si>
    <t>Düsseldorf (DEA1)</t>
  </si>
  <si>
    <t>Köln (DEA2)</t>
  </si>
  <si>
    <t>Darmstadt (DE71)</t>
  </si>
  <si>
    <t>Comunidad de Madrid (ES30)</t>
  </si>
  <si>
    <t>Berlin (DE30)</t>
  </si>
  <si>
    <t>Puglia (ITF4)</t>
  </si>
  <si>
    <t>Stuttgart (DE11)</t>
  </si>
  <si>
    <t>Outer London (UKI2)</t>
  </si>
  <si>
    <t>Schleswig-Holstein (DEF0)</t>
  </si>
  <si>
    <t>Slaskie (PL22)</t>
  </si>
  <si>
    <t>Sud-Est (RO22)</t>
  </si>
  <si>
    <t>Lódzkie (PL11)</t>
  </si>
  <si>
    <t>(per km² of total area)</t>
  </si>
  <si>
    <r>
      <t>Density of rail networks, by NUTS 2 regions, 2012 (</t>
    </r>
    <r>
      <rPr>
        <b/>
        <vertAlign val="superscript"/>
        <sz val="11"/>
        <rFont val="Arial"/>
        <family val="2"/>
      </rPr>
      <t>1</t>
    </r>
    <r>
      <rPr>
        <b/>
        <sz val="11"/>
        <rFont val="Arial"/>
        <family val="2"/>
      </rPr>
      <t>)</t>
    </r>
  </si>
  <si>
    <t>(average number of passengers per inhabitant and total number of passengers)</t>
  </si>
  <si>
    <t>HR</t>
  </si>
  <si>
    <t>Croatia</t>
  </si>
  <si>
    <t>TR</t>
  </si>
  <si>
    <t>Turkey</t>
  </si>
  <si>
    <t>&lt; 250</t>
  </si>
  <si>
    <t>250 – &lt; 1 000</t>
  </si>
  <si>
    <t>1 000 – &lt; 5 000</t>
  </si>
  <si>
    <t>5 000 – &lt; 15 000</t>
  </si>
  <si>
    <t>≥ 15 000</t>
  </si>
  <si>
    <t>Class1 (shade)</t>
  </si>
  <si>
    <t>Class2 (circle)</t>
  </si>
  <si>
    <r>
      <t>Number of air passengers, by NUTS 2 regions, 2012 (</t>
    </r>
    <r>
      <rPr>
        <b/>
        <vertAlign val="superscript"/>
        <sz val="11"/>
        <color indexed="8"/>
        <rFont val="Arial"/>
        <family val="2"/>
      </rPr>
      <t>1</t>
    </r>
    <r>
      <rPr>
        <b/>
        <sz val="11"/>
        <color indexed="8"/>
        <rFont val="Arial"/>
        <family val="2"/>
      </rPr>
      <t>)</t>
    </r>
  </si>
  <si>
    <r>
      <t>(</t>
    </r>
    <r>
      <rPr>
        <vertAlign val="superscript"/>
        <sz val="9"/>
        <rFont val="Arial"/>
        <family val="2"/>
      </rPr>
      <t>1</t>
    </r>
    <r>
      <rPr>
        <sz val="9"/>
        <rFont val="Arial"/>
        <family val="2"/>
      </rPr>
      <t>) Croatia: national level. Haute-Normandie (FR23), Basse-Normandie (FR25) and Bourgogne (FR26): 2011. Freiburg (DE13), Niederbayern (DE22), Oberfranken (DE24), Kassel (DE73), Braunschweig (DE91), Weser-Ems (DE94), Trier (DEB2), Sachsen-Anhalt (DEE0) and Franche-Comté (FR43): 2010. Cornwall and Isles of Scilly (UKK3) and Hedmark og Oppland (NO02): 2008.</t>
    </r>
  </si>
  <si>
    <t>EU-28 = 1.6</t>
  </si>
  <si>
    <t>EU-28 = 2.9</t>
  </si>
  <si>
    <t>EU-28 = 1.7</t>
  </si>
  <si>
    <t>EU-28 = 484</t>
  </si>
  <si>
    <t>http://appsso.eurostat.ec.europa.eu/nui/show.do?query=BOOKMARK_DS-052788_QID_3E2FA6FA_UID_-3F171EB0&amp;layout=UNIT,B,X,0;TIME,C,X,1;GEO,B,Y,0;TRA_INFR,B,Z,0;INDICATORS,C,Z,1;&amp;zSelection=DS-052788INDICATORS,OBS_FLAG;DS-052788TRA_INFR,RL_ELC;&amp;rankName1=TRA-INFR_1_2_-1_2&amp;rankName2=INDICATORS_1_2_-1_2&amp;rankName3=UNIT_1_2_0_0&amp;rankName4=TIME_1_0_1_0&amp;rankName5=GEO_1_2_0_1&amp;rStp=&amp;cStp=&amp;rDCh=&amp;cDCh=&amp;rDM=true&amp;cDM=true&amp;footnes=false&amp;empty=false&amp;wai=false&amp;time_mode=ROLLING&amp;time_most_recent=false&amp;lang=EN&amp;cfo=%23%23%23%2C%23%23%23.%23%23%23</t>
  </si>
  <si>
    <t>DK</t>
  </si>
  <si>
    <t>Denmark</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</si>
  <si>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</si>
  <si>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</si>
  <si>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</si>
  <si>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</si>
  <si>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</si>
  <si>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</si>
  <si>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</si>
  <si>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</si>
  <si>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</si>
  <si>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</si>
  <si>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</si>
  <si>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</si>
  <si>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</si>
  <si>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</si>
  <si>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</si>
  <si>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</si>
  <si>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</si>
  <si>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</si>
  <si>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</si>
  <si>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</si>
  <si>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</si>
  <si>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</si>
  <si>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</si>
  <si>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Austria</t>
  </si>
  <si>
    <t>SI</t>
  </si>
  <si>
    <t>Slovenia</t>
  </si>
  <si>
    <t>UK</t>
  </si>
  <si>
    <t>United Kingdom</t>
  </si>
  <si>
    <t>CH</t>
  </si>
  <si>
    <t>Switzerland</t>
  </si>
  <si>
    <t>&lt; 20.0</t>
  </si>
  <si>
    <t>20.0 – &lt; 40.0</t>
  </si>
  <si>
    <t>40.0 – &lt; 60.0</t>
  </si>
  <si>
    <t>60.0 – &lt; 100.0</t>
  </si>
  <si>
    <t>≥ 100.0</t>
  </si>
  <si>
    <t>EU-28 = 48.7</t>
  </si>
  <si>
    <r>
      <t>(</t>
    </r>
    <r>
      <rPr>
        <vertAlign val="superscript"/>
        <sz val="9"/>
        <rFont val="Arial"/>
        <family val="2"/>
      </rPr>
      <t>1</t>
    </r>
    <r>
      <rPr>
        <sz val="9"/>
        <rFont val="Arial"/>
        <family val="2"/>
      </rPr>
      <t>) The table shows the 20 EU regions with the highest number of persons killed and injured. EU-28: estimate based on latest available information. France (other than the départements d'outre mer (FR9)): 2011. Greece and the départements d'outre mer (FR9): 2010. Denmark and the Netherlands: 2008. Greece: provisional.</t>
    </r>
  </si>
  <si>
    <t>Poland</t>
  </si>
  <si>
    <t>Belgium</t>
  </si>
  <si>
    <t>Italy</t>
  </si>
  <si>
    <t>Sud-Ouest (FR6)</t>
  </si>
  <si>
    <t>Manner-Suomi (FI1)</t>
  </si>
  <si>
    <t>Hrvatska (HR0)</t>
  </si>
  <si>
    <t>Mecklenburg-Vorpommern (DE8)</t>
  </si>
  <si>
    <t>Niedersachsen (DE9)</t>
  </si>
  <si>
    <t>Ouest (FR5)</t>
  </si>
  <si>
    <t>Dunántúl (HU2)</t>
  </si>
  <si>
    <t>Brandenburg (DE4)</t>
  </si>
  <si>
    <t>Rheinland-Pfalz (DEB)</t>
  </si>
  <si>
    <t>Macroregiunea doi (RO2)</t>
  </si>
  <si>
    <t>Alföld és Észak (HU3)</t>
  </si>
  <si>
    <t>Ceská republika (CZ0)</t>
  </si>
  <si>
    <t>Oost-Nederland (NL2)</t>
  </si>
  <si>
    <t>Södra Sverige (SE2)</t>
  </si>
  <si>
    <t>Macroregiunea trei (RO3)</t>
  </si>
  <si>
    <t>Östra Sverige (SE1)</t>
  </si>
  <si>
    <t>Bayern (DE2)</t>
  </si>
  <si>
    <t>Berlin (DE3)</t>
  </si>
  <si>
    <t>Bassin Parisien (FR2)</t>
  </si>
  <si>
    <t>West-Nederland (NL3)</t>
  </si>
  <si>
    <t>Noord-Nederland (NL1)</t>
  </si>
  <si>
    <t>Est (FR4)</t>
  </si>
  <si>
    <t>Zuid-Nederland (NL4)</t>
  </si>
  <si>
    <t>Île de France (FR1)</t>
  </si>
  <si>
    <t>Nord - Pas-de-Calais (FR3)</t>
  </si>
  <si>
    <t>Nordrhein-Westfalen (DEA)</t>
  </si>
  <si>
    <t>Méditerranée (FR8)</t>
  </si>
  <si>
    <t>Schleswig-Holstein (DEF)</t>
  </si>
  <si>
    <r>
      <t>(</t>
    </r>
    <r>
      <rPr>
        <vertAlign val="superscript"/>
        <sz val="9"/>
        <rFont val="Arial"/>
        <family val="2"/>
      </rPr>
      <t>2</t>
    </r>
    <r>
      <rPr>
        <sz val="9"/>
        <rFont val="Arial"/>
        <family val="2"/>
      </rPr>
      <t>) France, Lithuania, Austria and the United Kingdom: 2011. Belgium: 2008.</t>
    </r>
  </si>
  <si>
    <r>
      <t>(</t>
    </r>
    <r>
      <rPr>
        <vertAlign val="superscript"/>
        <sz val="9"/>
        <rFont val="Arial"/>
        <family val="2"/>
      </rPr>
      <t>3</t>
    </r>
    <r>
      <rPr>
        <sz val="9"/>
        <rFont val="Arial"/>
        <family val="2"/>
      </rPr>
      <t>) France, Croatia, Lithuania, Romania, Sweden and the United Kingdom: 2011. Greece: 2010. Belgium: 2008.</t>
    </r>
  </si>
  <si>
    <r>
      <t>Navigable rivers (</t>
    </r>
    <r>
      <rPr>
        <b/>
        <vertAlign val="superscript"/>
        <sz val="9"/>
        <rFont val="Arial"/>
        <family val="2"/>
      </rPr>
      <t>2</t>
    </r>
    <r>
      <rPr>
        <b/>
        <sz val="9"/>
        <rFont val="Arial"/>
        <family val="2"/>
      </rPr>
      <t>)</t>
    </r>
  </si>
  <si>
    <r>
      <t>Navigable canals (</t>
    </r>
    <r>
      <rPr>
        <b/>
        <vertAlign val="superscript"/>
        <sz val="9"/>
        <rFont val="Arial"/>
        <family val="2"/>
      </rPr>
      <t>3</t>
    </r>
    <r>
      <rPr>
        <b/>
        <sz val="9"/>
        <rFont val="Arial"/>
        <family val="2"/>
      </rPr>
      <t>)</t>
    </r>
  </si>
  <si>
    <t>(km per million inhabitants)</t>
  </si>
  <si>
    <r>
      <t>Figure 1: Transport equipment rates, selected NUTS 2 regions, 31 December 2012 (</t>
    </r>
    <r>
      <rPr>
        <b/>
        <vertAlign val="superscript"/>
        <sz val="11"/>
        <rFont val="Arial"/>
        <family val="2"/>
      </rPr>
      <t>1</t>
    </r>
    <r>
      <rPr>
        <b/>
        <sz val="11"/>
        <rFont val="Arial"/>
        <family val="2"/>
      </rPr>
      <t>)</t>
    </r>
  </si>
  <si>
    <r>
      <t>Table 1: EU regions with highest number of victims in road accidents, selected NUTS 2 regions, 2012 (</t>
    </r>
    <r>
      <rPr>
        <b/>
        <vertAlign val="superscript"/>
        <sz val="11"/>
        <rFont val="Arial"/>
        <family val="2"/>
      </rPr>
      <t>1</t>
    </r>
    <r>
      <rPr>
        <b/>
        <sz val="11"/>
        <rFont val="Arial"/>
        <family val="2"/>
      </rPr>
      <t>)</t>
    </r>
  </si>
  <si>
    <r>
      <t>Table 2: EU regions with largest inland waterway networks, selected NUTS 1 regions, 2012 (</t>
    </r>
    <r>
      <rPr>
        <b/>
        <vertAlign val="superscript"/>
        <sz val="11"/>
        <rFont val="Arial"/>
        <family val="2"/>
      </rPr>
      <t>1</t>
    </r>
    <r>
      <rPr>
        <b/>
        <sz val="11"/>
        <rFont val="Arial"/>
        <family val="2"/>
      </rPr>
      <t>)</t>
    </r>
  </si>
  <si>
    <t>NUTS 2</t>
  </si>
  <si>
    <r>
      <t>Number of maritime passengers, by NUTS 2 regions, 2012 (</t>
    </r>
    <r>
      <rPr>
        <b/>
        <vertAlign val="superscript"/>
        <sz val="11"/>
        <color indexed="8"/>
        <rFont val="Arial"/>
        <family val="2"/>
      </rPr>
      <t>1</t>
    </r>
    <r>
      <rPr>
        <b/>
        <sz val="11"/>
        <color indexed="8"/>
        <rFont val="Arial"/>
        <family val="2"/>
      </rPr>
      <t>)</t>
    </r>
  </si>
  <si>
    <t>http://appsso.eurostat.ec.europa.eu/nui/show.do?query=BOOKMARK_DS-115359_QID_-40905A35_UID_-3F171EB0&amp;layout=TIME,C,X,0;GEO,B,Y,0;SEX,B,Z,0;AGE,B,Z,1;INDICATORS,C,Z,2;&amp;zSelection=DS-115359INDICATORS,OBS_FLAG;DS-115359SEX,T;DS-115359AGE,TOTAL;&amp;rankName1=AGE_1_2_-1_2&amp;rankName2=SEX_1_2_-1_2&amp;rankName3=INDICATORS_1_2_-1_2&amp;rankName4=TIME_1_0_0_0&amp;rankName5=GEO_1_2_0_1&amp;sortC=ASC_-1_FIRST&amp;rStp=&amp;cStp=&amp;rDCh=&amp;cDCh=&amp;rDM=true&amp;cDM=true&amp;footnes=false&amp;empty=false&amp;wai=false&amp;time_mode=ROLLING&amp;time_most_recent=false&amp;lang=EN&amp;cfo=%23%23%23%2C%23%23%23.%23%23%23</t>
  </si>
  <si>
    <t>&lt; 0.1</t>
  </si>
  <si>
    <t>0.1 – &lt; 0.5</t>
  </si>
  <si>
    <t>0.5 – &lt; 1.0</t>
  </si>
  <si>
    <t>1.0 – &lt; 5.0</t>
  </si>
  <si>
    <t>≥ 5.0</t>
  </si>
  <si>
    <t>&lt; 50</t>
  </si>
  <si>
    <t>50 – &lt; 500</t>
  </si>
  <si>
    <t>500 – &lt; 1 500</t>
  </si>
  <si>
    <t>1 500 – &lt; 5 000</t>
  </si>
  <si>
    <t>≥ 5 000</t>
  </si>
  <si>
    <t>Maps to be made using theme7</t>
  </si>
  <si>
    <t>C4/M5/Y45/K0</t>
  </si>
  <si>
    <t>C30/M0/Y100/K0</t>
  </si>
  <si>
    <t>C55/M45/Y0/K40</t>
  </si>
  <si>
    <r>
      <t>Maps to be made using</t>
    </r>
    <r>
      <rPr>
        <b/>
        <sz val="9"/>
        <color indexed="10"/>
        <rFont val="Arial"/>
        <family val="2"/>
      </rPr>
      <t xml:space="preserve"> theme1</t>
    </r>
  </si>
  <si>
    <t>C18/M0/Y60/K0</t>
  </si>
  <si>
    <t>C33/M27/Y0/K0</t>
  </si>
  <si>
    <t>C4/M5/Y45/K40</t>
  </si>
  <si>
    <t>C55/M45/Y0/K0</t>
  </si>
  <si>
    <r>
      <t>Equipment rate for public transport vehicles (motor coaches, buses and trolleybuses), by NUTS 2 regions, 31 December 2012 (</t>
    </r>
    <r>
      <rPr>
        <b/>
        <vertAlign val="superscript"/>
        <sz val="11"/>
        <rFont val="Arial"/>
        <family val="2"/>
      </rPr>
      <t>1</t>
    </r>
    <r>
      <rPr>
        <b/>
        <sz val="11"/>
        <rFont val="Arial"/>
        <family val="2"/>
      </rPr>
      <t>)</t>
    </r>
  </si>
  <si>
    <t>2008–10</t>
  </si>
  <si>
    <r>
      <t>(</t>
    </r>
    <r>
      <rPr>
        <vertAlign val="superscript"/>
        <sz val="9"/>
        <rFont val="Arial"/>
        <family val="2"/>
      </rPr>
      <t>1</t>
    </r>
    <r>
      <rPr>
        <sz val="9"/>
        <rFont val="Arial"/>
        <family val="2"/>
      </rPr>
      <t>) This density measure is based on the total area of each region (not the land area). EU-28: estimate based on latest available information. Germany: by NUTS 1 regions. Denmark, Ireland, Austria, Slovenia, the United Kingdom and Switzerland: national level. France (other than Île de France (FR10)), Provincia Autonoma di Trento (ITH2) and the United Kingdom: 2011. Greece and Switzerland: 2010. Île de France (FR10): 2009. Belgium and Denmark: 2008.</t>
    </r>
  </si>
  <si>
    <r>
      <t>(</t>
    </r>
    <r>
      <rPr>
        <vertAlign val="superscript"/>
        <sz val="9"/>
        <rFont val="Arial"/>
        <family val="2"/>
      </rPr>
      <t>1</t>
    </r>
    <r>
      <rPr>
        <sz val="9"/>
        <rFont val="Arial"/>
        <family val="2"/>
      </rPr>
      <t xml:space="preserve">) This density measure is based on the total area of each region (not the land area). The table shows the 20 EU regions with the highest length of naviagble rivers and canals. EU-28: estimates based on latest available information (excluding Slovenia). Belgium, Italy and Poland: national level. Slovenia: not available. </t>
    </r>
  </si>
  <si>
    <r>
      <t>(</t>
    </r>
    <r>
      <rPr>
        <vertAlign val="superscript"/>
        <sz val="9"/>
        <rFont val="Arial"/>
        <family val="2"/>
      </rPr>
      <t>1</t>
    </r>
    <r>
      <rPr>
        <sz val="9"/>
        <rFont val="Arial"/>
        <family val="2"/>
      </rPr>
      <t>) EU-28: estimate based on latest available national information (excluding Denmark and Portugal). The overall growth rate for the motorisation rate of the EU from 2005–12 was 6.1 %. Serbia: national level. Közép-Magyarország (HU31), Åland (FI20) and Turkey: 2006–12. Slovenia: 2007–12. Romania, Sweden and the United Kingdom: 2005–11. The former Yugoslav Republic of Macedonia: 2008–11. Greece: 2005–10. Serbia: 2008–10. France: 2005–09 (other than Île de France (FR10), 2006–08). Greece: provisional. Valle d'Aosta/Vallée d'Aoste (ITC2) is influenced by a specific tax arrangement and therefore does not necessarily reflect the actual number of passenger cars per inhabitant in the region.</t>
    </r>
  </si>
  <si>
    <r>
      <t>(</t>
    </r>
    <r>
      <rPr>
        <vertAlign val="superscript"/>
        <sz val="9"/>
        <rFont val="Arial"/>
        <family val="2"/>
      </rPr>
      <t>1</t>
    </r>
    <r>
      <rPr>
        <sz val="9"/>
        <rFont val="Arial"/>
        <family val="2"/>
      </rPr>
      <t>) EU-28: estimate based on latest available information. Denmark, Ireland and Portugal: national level. Romania, Sweden and the United Kingdom: 31 December 2011. Greece: 31 December 2010. France: 31 December 2009. Denmark: 31 December 2008. Population data for 1 January of the year following the reference year for the vehicle stock data. Greece: provisional.</t>
    </r>
  </si>
  <si>
    <t>Provincia Autonoma di Trento (ITH2)</t>
  </si>
  <si>
    <t>Marche (ITI3)</t>
  </si>
  <si>
    <t>Provincia Autonoma di Bolzano/Bozen (ITH1)</t>
  </si>
  <si>
    <r>
      <t>(</t>
    </r>
    <r>
      <rPr>
        <vertAlign val="superscript"/>
        <sz val="9"/>
        <rFont val="Arial"/>
        <family val="2"/>
      </rPr>
      <t>3</t>
    </r>
    <r>
      <rPr>
        <sz val="9"/>
        <rFont val="Arial"/>
        <family val="2"/>
      </rPr>
      <t>) EU-28: estimates based on latest available information. Population data for 1 January of the year following the reference year for the vehicle stock data. Ireland and Portugal: national level. Romania, Sweden and the United Kingdom: 31 December 2011. Greece: 31 December 2010. France: 31 December 2009. Greece: provisional. Denmark: also not available.</t>
    </r>
  </si>
  <si>
    <r>
      <t>(</t>
    </r>
    <r>
      <rPr>
        <vertAlign val="superscript"/>
        <sz val="9"/>
        <rFont val="Arial"/>
        <family val="2"/>
      </rPr>
      <t>1</t>
    </r>
    <r>
      <rPr>
        <sz val="9"/>
        <rFont val="Arial"/>
        <family val="2"/>
      </rPr>
      <t xml:space="preserve">) The figure shows the 20 EU regions with the highest rates for each of the indicators. Départements d'outre mer (FR9), Cheshire (UKD6) and Merseyside (UKD7): not available. </t>
    </r>
  </si>
  <si>
    <r>
      <t>(</t>
    </r>
    <r>
      <rPr>
        <vertAlign val="superscript"/>
        <sz val="9"/>
        <rFont val="Arial"/>
        <family val="2"/>
      </rPr>
      <t>2</t>
    </r>
    <r>
      <rPr>
        <sz val="9"/>
        <rFont val="Arial"/>
        <family val="2"/>
      </rPr>
      <t xml:space="preserve">) EU-28: estimates based on latest available information (excluding Denmark and Portugal). Romania, Sweden and the United Kingdom: 2011. Greece: 2010. France: 2009 (other than Île de France (FR10), 2008; départements d'outre mer (FR9), not available). Valle d'Aosta/Vallée d'Aoste (ITC2) is influenced by a specific tax arrangement and therefore does not necessarily reflect the actual number of passenger cars per inhabitant in the region. Greece: provisional. </t>
    </r>
  </si>
  <si>
    <t>Małopolskie (PL21)</t>
  </si>
  <si>
    <r>
      <t>(</t>
    </r>
    <r>
      <rPr>
        <vertAlign val="superscript"/>
        <sz val="9"/>
        <rFont val="Arial"/>
        <family val="2"/>
      </rPr>
      <t>1</t>
    </r>
    <r>
      <rPr>
        <sz val="9"/>
        <rFont val="Arial"/>
        <family val="2"/>
      </rPr>
      <t>) Total number of passengers embarked and disembarked. Poitou-Charentes (FR43) and Aquitaine (FR61): 2011. Bremen (DE50) and Cumbria (UKD1): 2009. Lüneburg (DE93): 2008.</t>
    </r>
  </si>
  <si>
    <t>EU-28 = 831 886</t>
  </si>
  <si>
    <t>EU-28 = 0.8</t>
  </si>
  <si>
    <t>EU-28 = 398 110</t>
  </si>
  <si>
    <t>C30/M0/Y100/K40</t>
  </si>
  <si>
    <t>C2/M2.5/Y22.5/K0</t>
  </si>
  <si>
    <t>Average number of passengers per inhabitant</t>
  </si>
  <si>
    <t>(number of passenger cars per 1 000 inhabitants in 2012, % overall change in motorisation rate from 2005–12)</t>
  </si>
  <si>
    <t>Motorisation rate, 2012 (passenger cars per 1 000 inhabitants)</t>
  </si>
  <si>
    <t>(number of public transport vehicles per 1 000 inhabitants)</t>
  </si>
  <si>
    <t>(vehicles per 1 000 inhabitants)</t>
  </si>
  <si>
    <t>(per 1 000 inhabitants)</t>
  </si>
  <si>
    <t>(per 1 000 km² of total area)</t>
  </si>
  <si>
    <t>(per 1 000 passenger cars)</t>
  </si>
  <si>
    <t>Number of passengers (1 000)</t>
  </si>
  <si>
    <t>(km of railway line per 1 000 km² of total area)</t>
  </si>
  <si>
    <t>(km per 1 000 km² of total area)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</si>
</sst>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_i"/>
    <numFmt numFmtId="167" formatCode="@_i"/>
    <numFmt numFmtId="168" formatCode="#,##0.0"/>
    <numFmt numFmtId="169" formatCode="#,##0.0_i"/>
    <numFmt numFmtId="170" formatCode="0.0000"/>
  </numFmts>
  <fonts count="73">
    <font>
      <sz val="9"/>
      <name val="Arial"/>
      <family val="2"/>
    </font>
    <font>
      <sz val="11"/>
      <color indexed="8"/>
      <name val="Calibri"/>
      <family val="2"/>
    </font>
    <font>
      <sz val="10"/>
      <name val="Arial"/>
      <family val="2"/>
    </font>
    <font>
      <u val="single"/>
      <sz val="10"/>
      <color indexed="12"/>
      <name val="Arial"/>
      <family val="2"/>
    </font>
    <font>
      <sz val="8"/>
      <name val="Arial"/>
      <family val="2"/>
    </font>
    <font>
      <sz val="8"/>
      <color indexed="12"/>
      <name val="Calibri"/>
      <family val="2"/>
    </font>
    <font>
      <sz val="8"/>
      <color indexed="18"/>
      <name val="Calibri"/>
      <family val="2"/>
    </font>
    <font>
      <sz val="8"/>
      <color indexed="25"/>
      <name val="Calibri"/>
      <family val="2"/>
    </font>
    <font>
      <b/>
      <sz val="8"/>
      <color indexed="43"/>
      <name val="Calibri"/>
      <family val="2"/>
    </font>
    <font>
      <b/>
      <sz val="8"/>
      <color indexed="18"/>
      <name val="Calibri"/>
      <family val="2"/>
    </font>
    <font>
      <i/>
      <sz val="8"/>
      <color indexed="57"/>
      <name val="Calibri"/>
      <family val="2"/>
    </font>
    <font>
      <sz val="8"/>
      <color indexed="23"/>
      <name val="Calibri"/>
      <family val="2"/>
    </font>
    <font>
      <b/>
      <sz val="15"/>
      <color indexed="25"/>
      <name val="Calibri"/>
      <family val="2"/>
    </font>
    <font>
      <b/>
      <sz val="13"/>
      <color indexed="25"/>
      <name val="Calibri"/>
      <family val="2"/>
    </font>
    <font>
      <b/>
      <sz val="11"/>
      <color indexed="25"/>
      <name val="Calibri"/>
      <family val="2"/>
    </font>
    <font>
      <sz val="8"/>
      <color indexed="52"/>
      <name val="Calibri"/>
      <family val="2"/>
    </font>
    <font>
      <sz val="8"/>
      <color indexed="43"/>
      <name val="Calibri"/>
      <family val="2"/>
    </font>
    <font>
      <sz val="8"/>
      <color indexed="42"/>
      <name val="Calibri"/>
      <family val="2"/>
    </font>
    <font>
      <sz val="11"/>
      <name val="Arial"/>
      <family val="2"/>
    </font>
    <font>
      <b/>
      <sz val="8"/>
      <color indexed="10"/>
      <name val="Calibri"/>
      <family val="2"/>
    </font>
    <font>
      <b/>
      <sz val="18"/>
      <color indexed="25"/>
      <name val="Cambria"/>
      <family val="2"/>
    </font>
    <font>
      <b/>
      <sz val="8"/>
      <color indexed="12"/>
      <name val="Calibri"/>
      <family val="2"/>
    </font>
    <font>
      <sz val="8"/>
      <color indexed="9"/>
      <name val="Calibri"/>
      <family val="2"/>
    </font>
    <font>
      <sz val="7"/>
      <name val="Myriad Pro"/>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b/>
      <sz val="9"/>
      <name val="Arial"/>
      <family val="2"/>
    </font>
    <font>
      <sz val="9"/>
      <color indexed="9"/>
      <name val="Arial"/>
      <family val="2"/>
    </font>
    <font>
      <b/>
      <sz val="9"/>
      <color indexed="8"/>
      <name val="Arial"/>
      <family val="2"/>
    </font>
    <font>
      <sz val="9"/>
      <color indexed="10"/>
      <name val="Arial"/>
      <family val="2"/>
    </font>
    <font>
      <strike/>
      <sz val="9"/>
      <name val="Arial"/>
      <family val="2"/>
    </font>
    <font>
      <b/>
      <sz val="9"/>
      <color indexed="63"/>
      <name val="Arial"/>
      <family val="2"/>
    </font>
    <font>
      <sz val="9"/>
      <color indexed="8"/>
      <name val="Arial"/>
      <family val="2"/>
    </font>
    <font>
      <i/>
      <sz val="9"/>
      <color indexed="8"/>
      <name val="Arial"/>
      <family val="2"/>
    </font>
    <font>
      <sz val="9"/>
      <color indexed="62"/>
      <name val="Arial"/>
      <family val="2"/>
    </font>
    <font>
      <i/>
      <sz val="9"/>
      <name val="Arial"/>
      <family val="2"/>
    </font>
    <font>
      <sz val="9"/>
      <color indexed="63"/>
      <name val="Arial"/>
      <family val="2"/>
    </font>
    <font>
      <b/>
      <sz val="9"/>
      <color indexed="10"/>
      <name val="Arial"/>
      <family val="2"/>
    </font>
    <font>
      <b/>
      <sz val="9"/>
      <color indexed="62"/>
      <name val="Arial"/>
      <family val="2"/>
    </font>
    <font>
      <sz val="9"/>
      <color indexed="15"/>
      <name val="Arial"/>
      <family val="2"/>
    </font>
    <font>
      <u val="single"/>
      <sz val="9"/>
      <name val="Arial"/>
      <family val="2"/>
    </font>
    <font>
      <b/>
      <sz val="11"/>
      <name val="Arial"/>
      <family val="2"/>
    </font>
    <font>
      <sz val="8"/>
      <color indexed="8"/>
      <name val="Verdana"/>
      <family val="2"/>
    </font>
    <font>
      <b/>
      <sz val="11"/>
      <color indexed="8"/>
      <name val="Arial"/>
      <family val="2"/>
    </font>
    <font>
      <sz val="9"/>
      <name val="Tahoma"/>
      <family val="2"/>
    </font>
    <font>
      <b/>
      <sz val="9"/>
      <name val="Tahoma"/>
      <family val="2"/>
    </font>
    <font>
      <vertAlign val="superscript"/>
      <sz val="9"/>
      <name val="Arial"/>
      <family val="2"/>
    </font>
    <font>
      <b/>
      <vertAlign val="superscript"/>
      <sz val="11"/>
      <name val="Arial"/>
      <family val="2"/>
    </font>
    <font>
      <b/>
      <vertAlign val="superscript"/>
      <sz val="9"/>
      <name val="Arial"/>
      <family val="2"/>
    </font>
    <font>
      <b/>
      <vertAlign val="superscript"/>
      <sz val="11"/>
      <color indexed="8"/>
      <name val="Arial"/>
      <family val="2"/>
    </font>
    <font>
      <sz val="8"/>
      <color indexed="8"/>
      <name val="Arial"/>
      <family val="2"/>
    </font>
    <font>
      <b/>
      <vertAlign val="superscript"/>
      <sz val="9"/>
      <color indexed="8"/>
      <name val="Arial"/>
      <family val="0"/>
    </font>
    <font>
      <b/>
      <sz val="9"/>
      <color theme="1"/>
      <name val="Arial"/>
      <family val="2"/>
    </font>
    <font>
      <sz val="9"/>
      <color rgb="FFFF0000"/>
      <name val="Arial"/>
      <family val="2"/>
    </font>
    <font>
      <sz val="9"/>
      <color theme="1"/>
      <name val="Arial"/>
      <family val="2"/>
    </font>
    <font>
      <sz val="9"/>
      <color theme="0"/>
      <name val="Arial"/>
      <family val="2"/>
    </font>
    <font>
      <sz val="8"/>
      <color rgb="FF000000"/>
      <name val="Arial"/>
      <family val="2"/>
    </font>
    <font>
      <sz val="8"/>
      <color theme="1"/>
      <name val="Arial"/>
      <family val="2"/>
    </font>
    <font>
      <b/>
      <sz val="8"/>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6"/>
        <bgColor indexed="64"/>
      </patternFill>
    </fill>
    <fill>
      <patternFill patternType="solid">
        <fgColor indexed="16"/>
        <bgColor indexed="64"/>
      </patternFill>
    </fill>
    <fill>
      <patternFill patternType="solid">
        <fgColor indexed="57"/>
        <bgColor indexed="64"/>
      </patternFill>
    </fill>
    <fill>
      <patternFill patternType="solid">
        <fgColor indexed="28"/>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6" tint="-0.24997000396251678"/>
        <bgColor indexed="64"/>
      </patternFill>
    </fill>
    <fill>
      <patternFill patternType="solid">
        <fgColor theme="5" tint="0.39998000860214233"/>
        <bgColor indexed="64"/>
      </patternFill>
    </fill>
    <fill>
      <patternFill patternType="solid">
        <fgColor theme="5" tint="-0.24997000396251678"/>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theme="0"/>
        <bgColor indexed="64"/>
      </patternFill>
    </fill>
    <fill>
      <patternFill patternType="solid">
        <fgColor theme="6" tint="0.599990010261535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right/>
      <top/>
      <bottom style="double">
        <color indexed="52"/>
      </bottom>
    </border>
    <border>
      <left style="double">
        <color indexed="10"/>
      </left>
      <right style="double">
        <color indexed="10"/>
      </right>
      <top style="double">
        <color indexed="10"/>
      </top>
      <bottom style="double">
        <color indexed="10"/>
      </bottom>
    </border>
    <border>
      <left style="thin">
        <color indexed="22"/>
      </left>
      <right style="thin">
        <color indexed="22"/>
      </right>
      <top style="thin">
        <color indexed="22"/>
      </top>
      <bottom style="thin">
        <color indexed="22"/>
      </bottom>
    </border>
    <border>
      <left/>
      <right/>
      <top/>
      <bottom style="thick">
        <color indexed="8"/>
      </bottom>
    </border>
    <border>
      <left/>
      <right/>
      <top/>
      <bottom style="thick">
        <color indexed="59"/>
      </bottom>
    </border>
    <border>
      <left/>
      <right/>
      <top/>
      <bottom style="medium">
        <color indexed="59"/>
      </bottom>
    </border>
    <border>
      <left/>
      <right/>
      <top/>
      <bottom style="double">
        <color indexed="43"/>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8"/>
      </top>
      <bottom style="double">
        <color indexed="8"/>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hair">
        <color indexed="22"/>
      </top>
      <bottom style="hair">
        <color indexed="22"/>
      </bottom>
    </border>
    <border>
      <left/>
      <right/>
      <top style="hair">
        <color indexed="22"/>
      </top>
      <bottom style="thin">
        <color indexed="8"/>
      </bottom>
    </border>
    <border>
      <left/>
      <right style="thin"/>
      <top/>
      <bottom/>
    </border>
    <border>
      <left/>
      <right/>
      <top style="thin">
        <color rgb="FF000000"/>
      </top>
      <bottom style="thin">
        <color rgb="FF000000"/>
      </bottom>
    </border>
    <border>
      <left/>
      <right/>
      <top/>
      <bottom style="thin">
        <color rgb="FF000000"/>
      </bottom>
    </border>
    <border>
      <left style="hair">
        <color rgb="FFC0C0C0"/>
      </left>
      <right/>
      <top style="thin">
        <color rgb="FF000000"/>
      </top>
      <bottom style="thin">
        <color rgb="FF000000"/>
      </bottom>
    </border>
    <border>
      <left style="hair">
        <color indexed="22"/>
      </left>
      <right/>
      <top style="thin">
        <color rgb="FF000000"/>
      </top>
      <bottom style="thin">
        <color rgb="FF000000"/>
      </bottom>
    </border>
    <border>
      <left style="hair">
        <color rgb="FFC0C0C0"/>
      </left>
      <right/>
      <top/>
      <bottom style="thin">
        <color rgb="FF000000"/>
      </bottom>
    </border>
    <border>
      <left style="hair">
        <color rgb="FFC0C0C0"/>
      </left>
      <right/>
      <top/>
      <bottom/>
    </border>
    <border>
      <left style="hair">
        <color rgb="FFC0C0C0"/>
      </left>
      <right style="hair">
        <color indexed="22"/>
      </right>
      <top style="hair">
        <color indexed="22"/>
      </top>
      <bottom style="hair">
        <color indexed="22"/>
      </bottom>
    </border>
    <border>
      <left style="hair">
        <color rgb="FFC0C0C0"/>
      </left>
      <right/>
      <top style="hair">
        <color indexed="22"/>
      </top>
      <bottom style="hair">
        <color indexed="22"/>
      </bottom>
    </border>
    <border>
      <left style="hair">
        <color rgb="FFC0C0C0"/>
      </left>
      <right style="hair">
        <color indexed="22"/>
      </right>
      <top style="hair">
        <color indexed="22"/>
      </top>
      <bottom style="thin"/>
    </border>
    <border>
      <left/>
      <right/>
      <top/>
      <bottom style="thin"/>
    </border>
    <border>
      <left style="hair">
        <color indexed="22"/>
      </left>
      <right/>
      <top/>
      <bottom style="hair">
        <color indexed="22"/>
      </bottom>
    </border>
    <border>
      <left style="hair">
        <color indexed="22"/>
      </left>
      <right/>
      <top style="hair">
        <color indexed="22"/>
      </top>
      <bottom style="hair">
        <color indexed="22"/>
      </bottom>
    </border>
    <border>
      <left style="hair">
        <color indexed="22"/>
      </left>
      <right/>
      <top style="hair">
        <color indexed="22"/>
      </top>
      <bottom style="thin">
        <color indexed="8"/>
      </bottom>
    </border>
    <border>
      <left style="hair">
        <color indexed="22"/>
      </left>
      <right/>
      <top/>
      <bottom style="thin">
        <color rgb="FF000000"/>
      </bottom>
    </border>
  </borders>
  <cellStyleXfs count="111">
    <xf numFmtId="0" fontId="0" fillId="0" borderId="0" applyNumberFormat="0" applyFill="0" applyBorder="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6" fillId="15"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5"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25" fillId="0" borderId="0" applyNumberFormat="0" applyFill="0" applyBorder="0" applyAlignment="0" applyProtection="0"/>
    <xf numFmtId="0" fontId="7" fillId="8" borderId="0" applyNumberFormat="0" applyBorder="0" applyAlignment="0" applyProtection="0"/>
    <xf numFmtId="0" fontId="27" fillId="28" borderId="1" applyNumberFormat="0" applyAlignment="0" applyProtection="0"/>
    <xf numFmtId="0" fontId="8" fillId="29" borderId="2" applyNumberFormat="0" applyAlignment="0" applyProtection="0"/>
    <xf numFmtId="0" fontId="28" fillId="0" borderId="3" applyNumberFormat="0" applyFill="0" applyAlignment="0" applyProtection="0"/>
    <xf numFmtId="0" fontId="9"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2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7" borderId="1" applyNumberFormat="0" applyAlignment="0" applyProtection="0"/>
    <xf numFmtId="0" fontId="10" fillId="0" borderId="0" applyNumberFormat="0" applyFill="0" applyBorder="0" applyAlignment="0" applyProtection="0"/>
    <xf numFmtId="0" fontId="11" fillId="9"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12" borderId="2" applyNumberFormat="0" applyAlignment="0" applyProtection="0"/>
    <xf numFmtId="0" fontId="26" fillId="3" borderId="0" applyNumberFormat="0" applyBorder="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16" fillId="0" borderId="9" applyNumberFormat="0" applyFill="0" applyAlignment="0" applyProtection="0"/>
    <xf numFmtId="0" fontId="17" fillId="7" borderId="0" applyNumberFormat="0" applyBorder="0" applyAlignment="0" applyProtection="0"/>
    <xf numFmtId="0" fontId="37" fillId="31" borderId="0" applyNumberFormat="0" applyBorder="0" applyAlignment="0" applyProtection="0"/>
    <xf numFmtId="0" fontId="18" fillId="0" borderId="0">
      <alignment/>
      <protection/>
    </xf>
    <xf numFmtId="0" fontId="4"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10" applyNumberFormat="0" applyFont="0" applyAlignment="0" applyProtection="0"/>
    <xf numFmtId="0" fontId="19" fillId="29" borderId="11" applyNumberFormat="0" applyAlignment="0" applyProtection="0"/>
    <xf numFmtId="9" fontId="0" fillId="0" borderId="0" applyFont="0" applyFill="0" applyBorder="0" applyAlignment="0" applyProtection="0"/>
    <xf numFmtId="0" fontId="32" fillId="4" borderId="0" applyNumberFormat="0" applyBorder="0" applyAlignment="0" applyProtection="0"/>
    <xf numFmtId="0" fontId="38" fillId="28" borderId="12" applyNumberFormat="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21" fillId="0" borderId="16" applyNumberFormat="0" applyFill="0" applyAlignment="0" applyProtection="0"/>
    <xf numFmtId="0" fontId="29" fillId="29" borderId="17" applyNumberFormat="0" applyAlignment="0" applyProtection="0"/>
    <xf numFmtId="0" fontId="22" fillId="0" borderId="0" applyNumberFormat="0" applyFill="0" applyBorder="0" applyAlignment="0" applyProtection="0"/>
  </cellStyleXfs>
  <cellXfs count="244">
    <xf numFmtId="0" fontId="0" fillId="0" borderId="0" xfId="0" applyAlignment="1">
      <alignment vertical="center"/>
    </xf>
    <xf numFmtId="0" fontId="0" fillId="0" borderId="0" xfId="91" applyFont="1" applyFill="1">
      <alignment/>
      <protection/>
    </xf>
    <xf numFmtId="0" fontId="0" fillId="0" borderId="0" xfId="0" applyFont="1" applyAlignment="1">
      <alignment vertical="center"/>
    </xf>
    <xf numFmtId="2" fontId="0" fillId="0" borderId="0" xfId="92" applyNumberFormat="1" applyFont="1" applyFill="1" applyBorder="1">
      <alignment/>
      <protection/>
    </xf>
    <xf numFmtId="49" fontId="40" fillId="0" borderId="0" xfId="0" applyNumberFormat="1" applyFont="1" applyFill="1" applyAlignment="1">
      <alignment vertical="center"/>
    </xf>
    <xf numFmtId="0" fontId="40" fillId="0" borderId="0" xfId="0" applyFont="1" applyFill="1" applyAlignment="1">
      <alignment vertical="center"/>
    </xf>
    <xf numFmtId="0" fontId="0" fillId="0" borderId="0" xfId="0" applyFont="1" applyFill="1" applyAlignment="1">
      <alignment vertical="center"/>
    </xf>
    <xf numFmtId="0" fontId="41" fillId="0" borderId="0" xfId="0" applyFont="1" applyFill="1" applyAlignment="1">
      <alignment vertical="center"/>
    </xf>
    <xf numFmtId="0" fontId="0" fillId="0" borderId="0" xfId="0" applyNumberFormat="1" applyFont="1" applyFill="1" applyAlignment="1">
      <alignment vertical="center"/>
    </xf>
    <xf numFmtId="0" fontId="66" fillId="0" borderId="0" xfId="0" applyFont="1" applyFill="1" applyAlignment="1">
      <alignment vertical="center"/>
    </xf>
    <xf numFmtId="0" fontId="0" fillId="0" borderId="0" xfId="0" applyFont="1" applyFill="1" applyAlignment="1">
      <alignment vertical="center"/>
    </xf>
    <xf numFmtId="0" fontId="0" fillId="0" borderId="0" xfId="0" applyNumberFormat="1" applyFont="1" applyFill="1" applyAlignment="1">
      <alignment vertical="center"/>
    </xf>
    <xf numFmtId="0" fontId="44" fillId="0" borderId="0" xfId="0" applyFont="1" applyFill="1" applyAlignment="1">
      <alignment vertical="center"/>
    </xf>
    <xf numFmtId="0" fontId="44" fillId="0" borderId="0" xfId="0" applyNumberFormat="1" applyFont="1" applyFill="1" applyAlignment="1">
      <alignment vertical="center"/>
    </xf>
    <xf numFmtId="0" fontId="40" fillId="0" borderId="0" xfId="88" applyFont="1" applyFill="1">
      <alignment/>
      <protection/>
    </xf>
    <xf numFmtId="1" fontId="40" fillId="0" borderId="0" xfId="91" applyNumberFormat="1" applyFont="1" applyFill="1" applyAlignment="1">
      <alignment horizontal="right"/>
      <protection/>
    </xf>
    <xf numFmtId="0" fontId="0" fillId="0" borderId="0" xfId="0" applyNumberFormat="1" applyFont="1" applyFill="1" applyBorder="1" applyAlignment="1">
      <alignment/>
    </xf>
    <xf numFmtId="0" fontId="42" fillId="0" borderId="0" xfId="91" applyFont="1" applyFill="1">
      <alignment/>
      <protection/>
    </xf>
    <xf numFmtId="0" fontId="0" fillId="0" borderId="0" xfId="91" applyFont="1" applyFill="1">
      <alignment/>
      <protection/>
    </xf>
    <xf numFmtId="0" fontId="0" fillId="0" borderId="0" xfId="0" applyFont="1" applyAlignment="1">
      <alignment vertical="center"/>
    </xf>
    <xf numFmtId="1" fontId="0" fillId="0" borderId="0" xfId="91" applyNumberFormat="1" applyFont="1" applyFill="1">
      <alignment/>
      <protection/>
    </xf>
    <xf numFmtId="0" fontId="45" fillId="0" borderId="0" xfId="91" applyFont="1" applyFill="1">
      <alignment/>
      <protection/>
    </xf>
    <xf numFmtId="0" fontId="40" fillId="0" borderId="0" xfId="91" applyFont="1" applyFill="1">
      <alignment/>
      <protection/>
    </xf>
    <xf numFmtId="0" fontId="40" fillId="0" borderId="0" xfId="85" applyFont="1" applyFill="1">
      <alignment/>
      <protection/>
    </xf>
    <xf numFmtId="0" fontId="42" fillId="0" borderId="0" xfId="0" applyFont="1" applyAlignment="1">
      <alignment vertical="center"/>
    </xf>
    <xf numFmtId="0" fontId="46" fillId="0" borderId="0" xfId="0" applyFont="1" applyAlignment="1">
      <alignment vertical="center"/>
    </xf>
    <xf numFmtId="0" fontId="0" fillId="0" borderId="0" xfId="85" applyFont="1">
      <alignment/>
      <protection/>
    </xf>
    <xf numFmtId="0" fontId="0" fillId="0" borderId="0" xfId="88" applyFont="1" applyFill="1" applyAlignment="1">
      <alignment vertical="center"/>
      <protection/>
    </xf>
    <xf numFmtId="0" fontId="0" fillId="0" borderId="0" xfId="0" applyFont="1" applyFill="1" applyBorder="1" applyAlignment="1">
      <alignment vertical="center"/>
    </xf>
    <xf numFmtId="1" fontId="0" fillId="0" borderId="0" xfId="88" applyNumberFormat="1" applyFont="1" applyFill="1" applyAlignment="1">
      <alignment vertical="center"/>
      <protection/>
    </xf>
    <xf numFmtId="0" fontId="0" fillId="0" borderId="0" xfId="88" applyFont="1" applyFill="1" applyBorder="1" applyAlignment="1">
      <alignment vertical="center"/>
      <protection/>
    </xf>
    <xf numFmtId="0" fontId="0" fillId="0" borderId="18" xfId="91" applyFont="1" applyFill="1" applyBorder="1" applyAlignment="1">
      <alignment horizontal="right"/>
      <protection/>
    </xf>
    <xf numFmtId="0" fontId="0" fillId="0" borderId="0" xfId="91" applyFont="1" applyFill="1" applyAlignment="1">
      <alignment vertical="center"/>
      <protection/>
    </xf>
    <xf numFmtId="164" fontId="40" fillId="0" borderId="0" xfId="91" applyNumberFormat="1" applyFont="1" applyFill="1" applyAlignment="1">
      <alignment vertical="center"/>
      <protection/>
    </xf>
    <xf numFmtId="164" fontId="0" fillId="0" borderId="0" xfId="91" applyNumberFormat="1" applyFont="1" applyFill="1" applyAlignment="1">
      <alignment vertical="center"/>
      <protection/>
    </xf>
    <xf numFmtId="0" fontId="0" fillId="0" borderId="0" xfId="94" applyFont="1" applyFill="1">
      <alignment/>
      <protection/>
    </xf>
    <xf numFmtId="0" fontId="40" fillId="0" borderId="0" xfId="91" applyFont="1" applyFill="1" applyAlignment="1">
      <alignment vertical="center"/>
      <protection/>
    </xf>
    <xf numFmtId="0" fontId="47" fillId="0" borderId="0" xfId="89" applyFont="1" applyFill="1" applyBorder="1" applyAlignment="1">
      <alignment vertical="center"/>
      <protection/>
    </xf>
    <xf numFmtId="0" fontId="46" fillId="0" borderId="0" xfId="89" applyFont="1" applyFill="1" applyAlignment="1">
      <alignment vertical="center"/>
      <protection/>
    </xf>
    <xf numFmtId="0" fontId="48" fillId="0" borderId="0" xfId="91" applyFont="1" applyFill="1" applyAlignment="1">
      <alignment vertical="center"/>
      <protection/>
    </xf>
    <xf numFmtId="0" fontId="49" fillId="0" borderId="0" xfId="0" applyFont="1" applyAlignment="1">
      <alignment vertical="center"/>
    </xf>
    <xf numFmtId="0" fontId="0" fillId="0" borderId="0" xfId="89" applyFont="1" applyFill="1" applyAlignment="1">
      <alignment vertical="center"/>
      <protection/>
    </xf>
    <xf numFmtId="0" fontId="49" fillId="0" borderId="0" xfId="89" applyFont="1" applyFill="1" applyBorder="1" applyAlignment="1">
      <alignment vertical="center"/>
      <protection/>
    </xf>
    <xf numFmtId="0" fontId="0" fillId="0" borderId="0" xfId="88" applyFont="1" applyFill="1" applyAlignment="1">
      <alignment vertical="center" wrapText="1"/>
      <protection/>
    </xf>
    <xf numFmtId="1" fontId="0" fillId="0" borderId="0" xfId="91" applyNumberFormat="1" applyFont="1" applyFill="1" applyAlignment="1">
      <alignment horizontal="right"/>
      <protection/>
    </xf>
    <xf numFmtId="0" fontId="0" fillId="0" borderId="0" xfId="91" applyFont="1" applyFill="1" applyAlignment="1">
      <alignment horizontal="justify" vertical="center"/>
      <protection/>
    </xf>
    <xf numFmtId="2" fontId="0" fillId="0" borderId="0" xfId="91" applyNumberFormat="1" applyFont="1" applyFill="1">
      <alignment/>
      <protection/>
    </xf>
    <xf numFmtId="2" fontId="0" fillId="0" borderId="0" xfId="91" applyNumberFormat="1" applyFont="1" applyFill="1" applyBorder="1">
      <alignment/>
      <protection/>
    </xf>
    <xf numFmtId="0" fontId="0" fillId="0" borderId="0" xfId="88" applyFont="1" applyFill="1" applyAlignment="1" quotePrefix="1">
      <alignment vertical="center"/>
      <protection/>
    </xf>
    <xf numFmtId="0" fontId="0" fillId="0" borderId="0" xfId="89" applyNumberFormat="1" applyFont="1" applyFill="1" applyBorder="1" applyAlignment="1">
      <alignment/>
      <protection/>
    </xf>
    <xf numFmtId="0" fontId="0" fillId="0" borderId="0" xfId="88" applyNumberFormat="1" applyFont="1" applyFill="1" applyBorder="1" applyAlignment="1">
      <alignment/>
      <protection/>
    </xf>
    <xf numFmtId="0" fontId="40" fillId="0" borderId="0" xfId="0" applyFont="1" applyAlignment="1">
      <alignment vertical="center"/>
    </xf>
    <xf numFmtId="164" fontId="0" fillId="0" borderId="0" xfId="93" applyNumberFormat="1" applyFont="1" applyAlignment="1">
      <alignment vertical="center"/>
      <protection/>
    </xf>
    <xf numFmtId="3" fontId="0" fillId="0" borderId="0" xfId="88" applyNumberFormat="1" applyFont="1" applyFill="1" applyAlignment="1">
      <alignment vertical="center"/>
      <protection/>
    </xf>
    <xf numFmtId="0" fontId="46" fillId="0" borderId="0" xfId="0" applyFont="1" applyFill="1" applyAlignment="1">
      <alignment vertical="center"/>
    </xf>
    <xf numFmtId="0" fontId="0" fillId="0" borderId="0" xfId="92" applyFont="1" applyFill="1">
      <alignment/>
      <protection/>
    </xf>
    <xf numFmtId="0" fontId="0" fillId="0" borderId="0" xfId="92" applyFont="1">
      <alignment/>
      <protection/>
    </xf>
    <xf numFmtId="0" fontId="0" fillId="0" borderId="0" xfId="92" applyFont="1" applyBorder="1">
      <alignment/>
      <protection/>
    </xf>
    <xf numFmtId="0" fontId="40" fillId="0" borderId="0" xfId="92" applyFont="1" applyFill="1">
      <alignment/>
      <protection/>
    </xf>
    <xf numFmtId="0" fontId="0" fillId="0" borderId="0" xfId="92" applyFont="1" applyFill="1" applyBorder="1">
      <alignment/>
      <protection/>
    </xf>
    <xf numFmtId="0" fontId="50" fillId="0" borderId="0" xfId="92" applyFont="1" applyFill="1" applyBorder="1">
      <alignment/>
      <protection/>
    </xf>
    <xf numFmtId="0" fontId="40" fillId="0" borderId="0" xfId="92" applyFont="1">
      <alignment/>
      <protection/>
    </xf>
    <xf numFmtId="164" fontId="0" fillId="0" borderId="0" xfId="92" applyNumberFormat="1" applyFont="1" applyBorder="1">
      <alignment/>
      <protection/>
    </xf>
    <xf numFmtId="49" fontId="40" fillId="0" borderId="0" xfId="92" applyNumberFormat="1" applyFont="1" applyFill="1" applyBorder="1" applyAlignment="1">
      <alignment horizontal="left" vertical="center"/>
      <protection/>
    </xf>
    <xf numFmtId="2" fontId="0" fillId="0" borderId="0" xfId="92" applyNumberFormat="1" applyFont="1" applyFill="1" applyBorder="1">
      <alignment/>
      <protection/>
    </xf>
    <xf numFmtId="0" fontId="0" fillId="0" borderId="0" xfId="92" applyFont="1" applyFill="1" applyBorder="1" applyAlignment="1">
      <alignment vertical="center"/>
      <protection/>
    </xf>
    <xf numFmtId="0" fontId="0" fillId="0" borderId="0" xfId="92" applyFont="1" applyAlignment="1">
      <alignment vertical="center"/>
      <protection/>
    </xf>
    <xf numFmtId="0" fontId="51" fillId="0" borderId="0" xfId="91" applyFont="1" applyFill="1">
      <alignment/>
      <protection/>
    </xf>
    <xf numFmtId="164" fontId="40" fillId="0" borderId="0" xfId="90" applyNumberFormat="1" applyFont="1" applyFill="1" applyAlignment="1">
      <alignment vertical="center"/>
      <protection/>
    </xf>
    <xf numFmtId="49" fontId="52" fillId="0" borderId="0" xfId="92" applyNumberFormat="1" applyFont="1" applyFill="1" applyBorder="1" applyAlignment="1">
      <alignment horizontal="center" vertical="center"/>
      <protection/>
    </xf>
    <xf numFmtId="0" fontId="0" fillId="0" borderId="0" xfId="87" applyFont="1" applyFill="1" applyAlignment="1">
      <alignment vertical="center"/>
      <protection/>
    </xf>
    <xf numFmtId="0" fontId="0" fillId="0" borderId="0" xfId="92" applyFont="1" applyAlignment="1">
      <alignment wrapText="1"/>
      <protection/>
    </xf>
    <xf numFmtId="49" fontId="52" fillId="0" borderId="0" xfId="92" applyNumberFormat="1" applyFont="1" applyFill="1" applyBorder="1" applyAlignment="1">
      <alignment horizontal="left" vertical="center"/>
      <protection/>
    </xf>
    <xf numFmtId="0" fontId="40" fillId="0" borderId="0" xfId="88" applyFont="1" applyFill="1" applyAlignment="1">
      <alignment horizontal="left" vertical="center"/>
      <protection/>
    </xf>
    <xf numFmtId="0" fontId="0" fillId="0" borderId="0" xfId="86" applyNumberFormat="1" applyFont="1" applyFill="1" applyBorder="1" applyAlignment="1">
      <alignment/>
    </xf>
    <xf numFmtId="164" fontId="0" fillId="0" borderId="0" xfId="86" applyNumberFormat="1" applyFont="1" applyFill="1" applyBorder="1" applyAlignment="1">
      <alignment horizontal="left"/>
    </xf>
    <xf numFmtId="0" fontId="0" fillId="0" borderId="0" xfId="92" applyFont="1" applyFill="1" applyBorder="1" applyAlignment="1">
      <alignment vertical="center" wrapText="1"/>
      <protection/>
    </xf>
    <xf numFmtId="0" fontId="40" fillId="0" borderId="0" xfId="92" applyFont="1" applyBorder="1">
      <alignment/>
      <protection/>
    </xf>
    <xf numFmtId="0" fontId="53" fillId="0" borderId="0" xfId="92" applyFont="1">
      <alignment/>
      <protection/>
    </xf>
    <xf numFmtId="49" fontId="40" fillId="0" borderId="0" xfId="92" applyNumberFormat="1" applyFont="1" applyFill="1" applyBorder="1" applyAlignment="1">
      <alignment horizontal="center" vertical="center"/>
      <protection/>
    </xf>
    <xf numFmtId="49" fontId="0" fillId="0" borderId="0" xfId="92" applyNumberFormat="1" applyFont="1" applyFill="1" applyBorder="1" applyAlignment="1">
      <alignment horizontal="center" vertical="center"/>
      <protection/>
    </xf>
    <xf numFmtId="164" fontId="0" fillId="0" borderId="0" xfId="89" applyNumberFormat="1" applyFont="1" applyFill="1" applyAlignment="1">
      <alignment horizontal="right"/>
      <protection/>
    </xf>
    <xf numFmtId="0" fontId="42" fillId="0" borderId="0" xfId="0" applyFont="1" applyAlignment="1">
      <alignment vertical="center"/>
    </xf>
    <xf numFmtId="0" fontId="46" fillId="0" borderId="0" xfId="0" applyFont="1" applyAlignment="1">
      <alignment vertical="center"/>
    </xf>
    <xf numFmtId="0" fontId="54" fillId="0" borderId="0" xfId="91" applyFont="1" applyFill="1">
      <alignment/>
      <protection/>
    </xf>
    <xf numFmtId="2" fontId="0" fillId="0" borderId="0" xfId="91" applyNumberFormat="1" applyFont="1" applyFill="1" applyAlignment="1">
      <alignment horizontal="right"/>
      <protection/>
    </xf>
    <xf numFmtId="0" fontId="0" fillId="0" borderId="0" xfId="84" applyFont="1" applyFill="1">
      <alignment/>
      <protection/>
    </xf>
    <xf numFmtId="0" fontId="40" fillId="0" borderId="0" xfId="84" applyFont="1" applyFill="1">
      <alignment/>
      <protection/>
    </xf>
    <xf numFmtId="0" fontId="0" fillId="0" borderId="0" xfId="84" applyFont="1" applyFill="1" applyBorder="1">
      <alignment/>
      <protection/>
    </xf>
    <xf numFmtId="0" fontId="0" fillId="0" borderId="0" xfId="84" applyFont="1" applyFill="1" applyBorder="1" applyAlignment="1">
      <alignment horizontal="center"/>
      <protection/>
    </xf>
    <xf numFmtId="164" fontId="0" fillId="0" borderId="0" xfId="84" applyNumberFormat="1" applyFont="1" applyFill="1" applyBorder="1" applyAlignment="1">
      <alignment horizontal="center"/>
      <protection/>
    </xf>
    <xf numFmtId="0" fontId="0" fillId="0" borderId="0" xfId="84" applyNumberFormat="1" applyFont="1" applyFill="1" applyBorder="1" applyAlignment="1">
      <alignment/>
      <protection/>
    </xf>
    <xf numFmtId="0" fontId="40" fillId="0" borderId="0" xfId="85" applyFont="1" applyFill="1" applyAlignment="1">
      <alignment vertical="center"/>
      <protection/>
    </xf>
    <xf numFmtId="0" fontId="0" fillId="0" borderId="0" xfId="85" applyFont="1" applyAlignment="1">
      <alignment vertical="center"/>
      <protection/>
    </xf>
    <xf numFmtId="0" fontId="40" fillId="0" borderId="0" xfId="0" applyFont="1" applyAlignment="1">
      <alignment vertical="center"/>
    </xf>
    <xf numFmtId="0" fontId="0" fillId="0" borderId="0" xfId="0" applyFont="1" applyAlignment="1">
      <alignment vertical="center"/>
    </xf>
    <xf numFmtId="0" fontId="41" fillId="0" borderId="0" xfId="84" applyFont="1" applyFill="1">
      <alignment/>
      <protection/>
    </xf>
    <xf numFmtId="164" fontId="0" fillId="0" borderId="0" xfId="84" applyNumberFormat="1" applyFont="1" applyFill="1">
      <alignment/>
      <protection/>
    </xf>
    <xf numFmtId="164" fontId="40" fillId="0" borderId="0" xfId="84" applyNumberFormat="1" applyFont="1" applyFill="1" applyBorder="1" applyAlignment="1">
      <alignment horizontal="left" vertical="center"/>
      <protection/>
    </xf>
    <xf numFmtId="164" fontId="40" fillId="0" borderId="19" xfId="84" applyNumberFormat="1" applyFont="1" applyFill="1" applyBorder="1" applyAlignment="1">
      <alignment horizontal="left" vertical="center"/>
      <protection/>
    </xf>
    <xf numFmtId="0" fontId="0" fillId="0" borderId="0" xfId="84" applyFont="1" applyFill="1" applyAlignment="1">
      <alignment vertical="center"/>
      <protection/>
    </xf>
    <xf numFmtId="0" fontId="50" fillId="0" borderId="0" xfId="0" applyFont="1" applyAlignment="1">
      <alignment vertical="center"/>
    </xf>
    <xf numFmtId="3" fontId="0" fillId="0" borderId="0" xfId="84" applyNumberFormat="1" applyFont="1" applyFill="1" applyBorder="1" applyAlignment="1">
      <alignment/>
      <protection/>
    </xf>
    <xf numFmtId="164" fontId="40" fillId="0" borderId="20" xfId="84" applyNumberFormat="1" applyFont="1" applyFill="1" applyBorder="1" applyAlignment="1">
      <alignment horizontal="left" vertical="center"/>
      <protection/>
    </xf>
    <xf numFmtId="3" fontId="0" fillId="0" borderId="0" xfId="0" applyNumberFormat="1" applyFont="1" applyAlignment="1">
      <alignment vertical="center"/>
    </xf>
    <xf numFmtId="0" fontId="55" fillId="0" borderId="0" xfId="0" applyFont="1" applyAlignment="1">
      <alignment horizontal="left" vertical="center"/>
    </xf>
    <xf numFmtId="0" fontId="67" fillId="0" borderId="0" xfId="91" applyFont="1" applyFill="1">
      <alignment/>
      <protection/>
    </xf>
    <xf numFmtId="0" fontId="67" fillId="0" borderId="0" xfId="91" applyFont="1" applyFill="1" quotePrefix="1">
      <alignment/>
      <protection/>
    </xf>
    <xf numFmtId="0" fontId="68" fillId="0" borderId="0" xfId="0" applyFont="1" applyAlignment="1">
      <alignment vertical="center"/>
    </xf>
    <xf numFmtId="0" fontId="0" fillId="0" borderId="0" xfId="0" applyFill="1" applyBorder="1" applyAlignment="1">
      <alignment/>
    </xf>
    <xf numFmtId="0" fontId="56" fillId="0" borderId="0" xfId="0" applyFont="1" applyFill="1" applyBorder="1" applyAlignment="1">
      <alignment/>
    </xf>
    <xf numFmtId="164" fontId="0" fillId="0" borderId="0" xfId="91" applyNumberFormat="1" applyFont="1" applyFill="1" applyAlignment="1">
      <alignment horizontal="right"/>
      <protection/>
    </xf>
    <xf numFmtId="0" fontId="0" fillId="0" borderId="0" xfId="91" applyFont="1" applyFill="1" applyBorder="1">
      <alignment/>
      <protection/>
    </xf>
    <xf numFmtId="0" fontId="0" fillId="0" borderId="21" xfId="91" applyFont="1" applyFill="1" applyBorder="1">
      <alignment/>
      <protection/>
    </xf>
    <xf numFmtId="0" fontId="0" fillId="32" borderId="18" xfId="91" applyFont="1" applyFill="1" applyBorder="1">
      <alignment/>
      <protection/>
    </xf>
    <xf numFmtId="0" fontId="69" fillId="33" borderId="18" xfId="91" applyFont="1" applyFill="1" applyBorder="1">
      <alignment/>
      <protection/>
    </xf>
    <xf numFmtId="0" fontId="0" fillId="34" borderId="18" xfId="91" applyFont="1" applyFill="1" applyBorder="1">
      <alignment/>
      <protection/>
    </xf>
    <xf numFmtId="0" fontId="0" fillId="0" borderId="0" xfId="91" applyFont="1" applyFill="1" applyAlignment="1">
      <alignment vertical="center"/>
      <protection/>
    </xf>
    <xf numFmtId="0" fontId="40" fillId="0" borderId="0" xfId="88" applyFont="1" applyFill="1" applyAlignment="1">
      <alignment wrapText="1"/>
      <protection/>
    </xf>
    <xf numFmtId="1" fontId="40" fillId="0" borderId="0" xfId="91" applyNumberFormat="1" applyFont="1" applyFill="1" applyAlignment="1">
      <alignment horizontal="right" wrapText="1"/>
      <protection/>
    </xf>
    <xf numFmtId="0" fontId="42" fillId="0" borderId="0" xfId="91" applyFont="1" applyFill="1" applyAlignment="1">
      <alignment wrapText="1"/>
      <protection/>
    </xf>
    <xf numFmtId="0" fontId="0" fillId="0" borderId="0" xfId="91" applyFont="1" applyFill="1" applyAlignment="1">
      <alignment wrapText="1"/>
      <protection/>
    </xf>
    <xf numFmtId="0" fontId="0" fillId="35" borderId="0" xfId="91" applyFont="1" applyFill="1">
      <alignment/>
      <protection/>
    </xf>
    <xf numFmtId="164" fontId="67" fillId="35" borderId="0" xfId="88" applyNumberFormat="1" applyFont="1" applyFill="1" applyAlignment="1">
      <alignment horizontal="left" vertical="center" wrapText="1"/>
      <protection/>
    </xf>
    <xf numFmtId="0" fontId="67" fillId="0" borderId="0" xfId="88" applyFont="1" applyFill="1" applyAlignment="1">
      <alignment vertical="center"/>
      <protection/>
    </xf>
    <xf numFmtId="165" fontId="67" fillId="35" borderId="0" xfId="88" applyNumberFormat="1" applyFont="1" applyFill="1" applyAlignment="1">
      <alignment horizontal="left" vertical="center" wrapText="1"/>
      <protection/>
    </xf>
    <xf numFmtId="0" fontId="0" fillId="35" borderId="0" xfId="91" applyFont="1" applyFill="1" applyAlignment="1">
      <alignment horizontal="left" vertical="center"/>
      <protection/>
    </xf>
    <xf numFmtId="0" fontId="0" fillId="0" borderId="0" xfId="91" applyFont="1" applyFill="1" applyAlignment="1">
      <alignment horizontal="left" vertical="center"/>
      <protection/>
    </xf>
    <xf numFmtId="0" fontId="57" fillId="0" borderId="0" xfId="0" applyFont="1" applyAlignment="1">
      <alignment horizontal="left" vertical="center"/>
    </xf>
    <xf numFmtId="0" fontId="40" fillId="0" borderId="0" xfId="0" applyFont="1" applyFill="1" applyBorder="1" applyAlignment="1">
      <alignment/>
    </xf>
    <xf numFmtId="0" fontId="0" fillId="0" borderId="0" xfId="0" applyFont="1" applyFill="1" applyBorder="1" applyAlignment="1">
      <alignment vertical="center"/>
    </xf>
    <xf numFmtId="0" fontId="67" fillId="35" borderId="0" xfId="88" applyFont="1" applyFill="1" applyAlignment="1">
      <alignment horizontal="left" vertical="center" wrapText="1"/>
      <protection/>
    </xf>
    <xf numFmtId="0" fontId="55" fillId="0" borderId="0" xfId="92" applyFont="1" applyAlignment="1">
      <alignment horizontal="left"/>
      <protection/>
    </xf>
    <xf numFmtId="0" fontId="0" fillId="0" borderId="0" xfId="92" applyFont="1">
      <alignment/>
      <protection/>
    </xf>
    <xf numFmtId="0" fontId="67" fillId="0" borderId="0" xfId="0" applyFont="1" applyAlignment="1">
      <alignment wrapText="1"/>
    </xf>
    <xf numFmtId="164" fontId="55" fillId="0" borderId="0" xfId="84" applyNumberFormat="1" applyFont="1" applyFill="1" applyAlignment="1">
      <alignment horizontal="left"/>
      <protection/>
    </xf>
    <xf numFmtId="164" fontId="40" fillId="36" borderId="22" xfId="84" applyNumberFormat="1" applyFont="1" applyFill="1" applyBorder="1" applyAlignment="1">
      <alignment horizontal="left" vertical="center"/>
      <protection/>
    </xf>
    <xf numFmtId="164" fontId="40" fillId="36" borderId="23" xfId="84" applyNumberFormat="1" applyFont="1" applyFill="1" applyBorder="1" applyAlignment="1">
      <alignment horizontal="left" vertical="center"/>
      <protection/>
    </xf>
    <xf numFmtId="0" fontId="40" fillId="37" borderId="24" xfId="84" applyFont="1" applyFill="1" applyBorder="1" applyAlignment="1">
      <alignment horizontal="center" vertical="center" wrapText="1"/>
      <protection/>
    </xf>
    <xf numFmtId="0" fontId="40" fillId="37" borderId="25" xfId="84" applyFont="1" applyFill="1" applyBorder="1" applyAlignment="1">
      <alignment horizontal="center" vertical="center" wrapText="1"/>
      <protection/>
    </xf>
    <xf numFmtId="0" fontId="40" fillId="37" borderId="22" xfId="84" applyFont="1" applyFill="1" applyBorder="1" applyAlignment="1">
      <alignment horizontal="left" vertical="center" wrapText="1"/>
      <protection/>
    </xf>
    <xf numFmtId="166" fontId="0" fillId="36" borderId="26" xfId="84" applyNumberFormat="1" applyFont="1" applyFill="1" applyBorder="1" applyAlignment="1">
      <alignment horizontal="right" vertical="center"/>
      <protection/>
    </xf>
    <xf numFmtId="166" fontId="0" fillId="0" borderId="27" xfId="84" applyNumberFormat="1" applyFont="1" applyFill="1" applyBorder="1" applyAlignment="1">
      <alignment horizontal="right" vertical="center"/>
      <protection/>
    </xf>
    <xf numFmtId="166" fontId="0" fillId="0" borderId="28" xfId="84" applyNumberFormat="1" applyFont="1" applyFill="1" applyBorder="1" applyAlignment="1">
      <alignment horizontal="right" vertical="center"/>
      <protection/>
    </xf>
    <xf numFmtId="166" fontId="0" fillId="0" borderId="29" xfId="84" applyNumberFormat="1" applyFont="1" applyFill="1" applyBorder="1" applyAlignment="1">
      <alignment horizontal="right" vertical="center"/>
      <protection/>
    </xf>
    <xf numFmtId="166" fontId="0" fillId="0" borderId="30" xfId="84" applyNumberFormat="1" applyFont="1" applyFill="1" applyBorder="1" applyAlignment="1">
      <alignment horizontal="right" vertical="center"/>
      <protection/>
    </xf>
    <xf numFmtId="166" fontId="0" fillId="36" borderId="24" xfId="84" applyNumberFormat="1" applyFont="1" applyFill="1" applyBorder="1" applyAlignment="1">
      <alignment horizontal="right" vertical="center"/>
      <protection/>
    </xf>
    <xf numFmtId="0" fontId="0" fillId="0" borderId="0" xfId="84" applyFont="1" applyFill="1" applyBorder="1">
      <alignment/>
      <protection/>
    </xf>
    <xf numFmtId="167" fontId="40" fillId="37" borderId="24" xfId="84" applyNumberFormat="1" applyFont="1" applyFill="1" applyBorder="1" applyAlignment="1">
      <alignment horizontal="center" vertical="center" wrapText="1"/>
      <protection/>
    </xf>
    <xf numFmtId="0" fontId="0" fillId="0" borderId="18" xfId="0" applyFont="1" applyFill="1" applyBorder="1" applyAlignment="1">
      <alignment vertical="center"/>
    </xf>
    <xf numFmtId="0" fontId="67" fillId="0" borderId="0" xfId="91" applyFont="1" applyFill="1" applyAlignment="1">
      <alignment vertical="center"/>
      <protection/>
    </xf>
    <xf numFmtId="0" fontId="67" fillId="0" borderId="0" xfId="84" applyFont="1" applyFill="1">
      <alignment/>
      <protection/>
    </xf>
    <xf numFmtId="0" fontId="0" fillId="0" borderId="0" xfId="84" applyFont="1" applyFill="1">
      <alignment/>
      <protection/>
    </xf>
    <xf numFmtId="168" fontId="0" fillId="0" borderId="0" xfId="89" applyNumberFormat="1" applyFont="1" applyFill="1" applyAlignment="1">
      <alignment horizontal="right"/>
      <protection/>
    </xf>
    <xf numFmtId="168" fontId="0" fillId="0" borderId="0" xfId="0" applyNumberFormat="1" applyFill="1" applyBorder="1" applyAlignment="1">
      <alignment/>
    </xf>
    <xf numFmtId="3" fontId="0" fillId="0" borderId="0" xfId="89" applyNumberFormat="1" applyFont="1" applyFill="1" applyAlignment="1">
      <alignment horizontal="right"/>
      <protection/>
    </xf>
    <xf numFmtId="3" fontId="0" fillId="0" borderId="0" xfId="0" applyNumberFormat="1" applyFill="1" applyBorder="1" applyAlignment="1">
      <alignment/>
    </xf>
    <xf numFmtId="1" fontId="0" fillId="0" borderId="0" xfId="89" applyNumberFormat="1" applyFont="1" applyFill="1" applyAlignment="1">
      <alignment horizontal="right"/>
      <protection/>
    </xf>
    <xf numFmtId="1" fontId="0" fillId="0" borderId="0" xfId="0" applyNumberFormat="1" applyFill="1" applyBorder="1" applyAlignment="1">
      <alignment/>
    </xf>
    <xf numFmtId="3" fontId="0" fillId="35" borderId="0" xfId="88" applyNumberFormat="1" applyFont="1" applyFill="1" applyAlignment="1">
      <alignment horizontal="right" vertical="center"/>
      <protection/>
    </xf>
    <xf numFmtId="0" fontId="0" fillId="0" borderId="0" xfId="0" applyFont="1" applyFill="1" applyBorder="1" applyAlignment="1">
      <alignment vertical="center"/>
    </xf>
    <xf numFmtId="0" fontId="0" fillId="0" borderId="0" xfId="0" applyFont="1" applyFill="1" applyBorder="1" applyAlignment="1" quotePrefix="1">
      <alignment vertical="center"/>
    </xf>
    <xf numFmtId="0" fontId="0" fillId="0" borderId="0" xfId="91" applyFont="1" applyFill="1" applyAlignment="1">
      <alignment horizontal="center" vertical="center"/>
      <protection/>
    </xf>
    <xf numFmtId="0" fontId="0" fillId="0" borderId="0" xfId="91" applyFont="1" applyFill="1" applyAlignment="1" quotePrefix="1">
      <alignment horizontal="center" vertical="center"/>
      <protection/>
    </xf>
    <xf numFmtId="0" fontId="0" fillId="0" borderId="31" xfId="0" applyFont="1" applyBorder="1" applyAlignment="1" quotePrefix="1">
      <alignment horizontal="center" vertical="center" wrapText="1"/>
    </xf>
    <xf numFmtId="0" fontId="0" fillId="0" borderId="0" xfId="88" applyFont="1" applyFill="1" applyAlignment="1">
      <alignment vertical="center"/>
      <protection/>
    </xf>
    <xf numFmtId="0" fontId="0" fillId="0" borderId="0" xfId="88" applyFont="1" applyFill="1" applyAlignment="1">
      <alignment vertical="center" wrapText="1"/>
      <protection/>
    </xf>
    <xf numFmtId="0" fontId="0" fillId="0" borderId="0" xfId="88" applyFont="1" applyFill="1" applyBorder="1" applyAlignment="1">
      <alignment vertical="center"/>
      <protection/>
    </xf>
    <xf numFmtId="164" fontId="0" fillId="0" borderId="0" xfId="91" applyNumberFormat="1" applyFont="1" applyFill="1" applyAlignment="1">
      <alignment vertical="center"/>
      <protection/>
    </xf>
    <xf numFmtId="3" fontId="0" fillId="35" borderId="0" xfId="88" applyNumberFormat="1" applyFont="1" applyFill="1" applyAlignment="1">
      <alignment vertical="center"/>
      <protection/>
    </xf>
    <xf numFmtId="168" fontId="0" fillId="35" borderId="0" xfId="88" applyNumberFormat="1" applyFont="1" applyFill="1" applyAlignment="1">
      <alignment vertical="center"/>
      <protection/>
    </xf>
    <xf numFmtId="168" fontId="0" fillId="0" borderId="0" xfId="92" applyNumberFormat="1" applyFont="1" applyBorder="1">
      <alignment/>
      <protection/>
    </xf>
    <xf numFmtId="0" fontId="0" fillId="0" borderId="0" xfId="0" applyAlignment="1">
      <alignment/>
    </xf>
    <xf numFmtId="2" fontId="0" fillId="0" borderId="0" xfId="92" applyNumberFormat="1" applyFont="1" applyBorder="1">
      <alignment/>
      <protection/>
    </xf>
    <xf numFmtId="164" fontId="0" fillId="0" borderId="0" xfId="88" applyNumberFormat="1" applyFont="1" applyFill="1" applyAlignment="1">
      <alignment vertical="center"/>
      <protection/>
    </xf>
    <xf numFmtId="3" fontId="0" fillId="0" borderId="0" xfId="91" applyNumberFormat="1" applyFont="1" applyFill="1" applyAlignment="1">
      <alignment horizontal="right"/>
      <protection/>
    </xf>
    <xf numFmtId="0" fontId="0" fillId="0" borderId="0" xfId="91" applyFont="1" applyFill="1" quotePrefix="1">
      <alignment/>
      <protection/>
    </xf>
    <xf numFmtId="168" fontId="0" fillId="0" borderId="0" xfId="89" applyNumberFormat="1" applyFont="1" applyFill="1" applyAlignment="1">
      <alignment horizontal="right"/>
      <protection/>
    </xf>
    <xf numFmtId="168" fontId="0" fillId="0" borderId="0" xfId="91" applyNumberFormat="1" applyFont="1" applyFill="1" applyAlignment="1">
      <alignment horizontal="right"/>
      <protection/>
    </xf>
    <xf numFmtId="0" fontId="0" fillId="0" borderId="0" xfId="94" applyFont="1" applyFill="1">
      <alignment/>
      <protection/>
    </xf>
    <xf numFmtId="0" fontId="0" fillId="0" borderId="0" xfId="84" applyNumberFormat="1" applyFont="1" applyFill="1" applyBorder="1" applyAlignment="1">
      <alignment horizontal="right"/>
      <protection/>
    </xf>
    <xf numFmtId="169" fontId="0" fillId="36" borderId="25" xfId="84" applyNumberFormat="1" applyFont="1" applyFill="1" applyBorder="1" applyAlignment="1">
      <alignment horizontal="right" vertical="center"/>
      <protection/>
    </xf>
    <xf numFmtId="169" fontId="0" fillId="0" borderId="32" xfId="84" applyNumberFormat="1" applyFont="1" applyFill="1" applyBorder="1" applyAlignment="1">
      <alignment horizontal="right" vertical="center"/>
      <protection/>
    </xf>
    <xf numFmtId="169" fontId="0" fillId="0" borderId="33" xfId="84" applyNumberFormat="1" applyFont="1" applyFill="1" applyBorder="1" applyAlignment="1">
      <alignment horizontal="right" vertical="center"/>
      <protection/>
    </xf>
    <xf numFmtId="169" fontId="0" fillId="0" borderId="34" xfId="84" applyNumberFormat="1" applyFont="1" applyFill="1" applyBorder="1" applyAlignment="1">
      <alignment horizontal="right" vertical="center"/>
      <protection/>
    </xf>
    <xf numFmtId="169" fontId="0" fillId="36" borderId="35" xfId="84" applyNumberFormat="1" applyFont="1" applyFill="1" applyBorder="1" applyAlignment="1">
      <alignment horizontal="right" vertical="center"/>
      <protection/>
    </xf>
    <xf numFmtId="169" fontId="40" fillId="37" borderId="25" xfId="84" applyNumberFormat="1" applyFont="1" applyFill="1" applyBorder="1" applyAlignment="1">
      <alignment horizontal="center" vertical="center" wrapText="1"/>
      <protection/>
    </xf>
    <xf numFmtId="0" fontId="0" fillId="0" borderId="0" xfId="84" applyNumberFormat="1" applyFont="1" applyFill="1" applyBorder="1" applyAlignment="1">
      <alignment/>
      <protection/>
    </xf>
    <xf numFmtId="0" fontId="0" fillId="0" borderId="0" xfId="0" applyFont="1" applyAlignment="1">
      <alignment vertical="center"/>
    </xf>
    <xf numFmtId="1" fontId="0" fillId="0" borderId="0" xfId="91" applyNumberFormat="1" applyFont="1" applyFill="1">
      <alignment/>
      <protection/>
    </xf>
    <xf numFmtId="164" fontId="0" fillId="35" borderId="0" xfId="88" applyNumberFormat="1" applyFont="1" applyFill="1" applyAlignment="1">
      <alignment vertical="center"/>
      <protection/>
    </xf>
    <xf numFmtId="0" fontId="40" fillId="0" borderId="0" xfId="91" applyFont="1" applyFill="1" applyAlignment="1">
      <alignment wrapText="1"/>
      <protection/>
    </xf>
    <xf numFmtId="0" fontId="0" fillId="0" borderId="0" xfId="88" applyFont="1" applyFill="1" applyAlignment="1">
      <alignment horizontal="right"/>
      <protection/>
    </xf>
    <xf numFmtId="0" fontId="0" fillId="0" borderId="0" xfId="88" applyFont="1" applyFill="1" applyAlignment="1">
      <alignment horizontal="right" wrapText="1"/>
      <protection/>
    </xf>
    <xf numFmtId="0" fontId="70" fillId="0" borderId="0" xfId="0" applyFont="1" applyAlignment="1">
      <alignment vertical="center"/>
    </xf>
    <xf numFmtId="3" fontId="0" fillId="0" borderId="0" xfId="91" applyNumberFormat="1" applyFont="1" applyFill="1">
      <alignment/>
      <protection/>
    </xf>
    <xf numFmtId="0" fontId="0" fillId="0" borderId="0" xfId="92" applyFont="1" applyAlignment="1">
      <alignment horizontal="left"/>
      <protection/>
    </xf>
    <xf numFmtId="0" fontId="0" fillId="0" borderId="0" xfId="0" applyAlignment="1">
      <alignment horizontal="left"/>
    </xf>
    <xf numFmtId="1" fontId="0" fillId="0" borderId="0" xfId="84" applyNumberFormat="1" applyFont="1" applyFill="1" applyAlignment="1">
      <alignment horizontal="left"/>
      <protection/>
    </xf>
    <xf numFmtId="0" fontId="18" fillId="0" borderId="0" xfId="84" applyFont="1" applyFill="1">
      <alignment/>
      <protection/>
    </xf>
    <xf numFmtId="164" fontId="40" fillId="37" borderId="25" xfId="84" applyNumberFormat="1" applyFont="1" applyFill="1" applyBorder="1" applyAlignment="1">
      <alignment horizontal="center" vertical="center" wrapText="1"/>
      <protection/>
    </xf>
    <xf numFmtId="0" fontId="0" fillId="0" borderId="0" xfId="91" applyFont="1" applyFill="1" quotePrefix="1">
      <alignment/>
      <protection/>
    </xf>
    <xf numFmtId="0" fontId="2" fillId="0" borderId="0" xfId="0" applyNumberFormat="1" applyFont="1" applyFill="1" applyBorder="1" applyAlignment="1">
      <alignment/>
    </xf>
    <xf numFmtId="0" fontId="0" fillId="0" borderId="0" xfId="0" applyFont="1" applyFill="1" applyAlignment="1">
      <alignment horizontal="right" vertical="center"/>
    </xf>
    <xf numFmtId="0" fontId="0" fillId="0" borderId="0" xfId="91" applyFont="1" applyFill="1" applyAlignment="1">
      <alignment/>
      <protection/>
    </xf>
    <xf numFmtId="0" fontId="0" fillId="38" borderId="18" xfId="91" applyFont="1" applyFill="1" applyBorder="1">
      <alignment/>
      <protection/>
    </xf>
    <xf numFmtId="0" fontId="0" fillId="39" borderId="18" xfId="0" applyFont="1" applyFill="1" applyBorder="1" applyAlignment="1">
      <alignment/>
    </xf>
    <xf numFmtId="0" fontId="69" fillId="40" borderId="18" xfId="91" applyFont="1" applyFill="1" applyBorder="1">
      <alignment/>
      <protection/>
    </xf>
    <xf numFmtId="0" fontId="0" fillId="41" borderId="18" xfId="91" applyFont="1" applyFill="1" applyBorder="1">
      <alignment/>
      <protection/>
    </xf>
    <xf numFmtId="0" fontId="69" fillId="42" borderId="18" xfId="91" applyFont="1" applyFill="1" applyBorder="1">
      <alignment/>
      <protection/>
    </xf>
    <xf numFmtId="0" fontId="64" fillId="0" borderId="18" xfId="83" applyFont="1" applyFill="1" applyBorder="1" applyAlignment="1">
      <alignment horizontal="right"/>
    </xf>
    <xf numFmtId="0" fontId="0" fillId="0" borderId="0" xfId="91" applyFont="1" applyFill="1" applyBorder="1" applyAlignment="1">
      <alignment wrapText="1"/>
      <protection/>
    </xf>
    <xf numFmtId="0" fontId="0" fillId="0" borderId="0" xfId="91" applyFont="1" applyFill="1" applyBorder="1" applyAlignment="1">
      <alignment wrapText="1"/>
      <protection/>
    </xf>
    <xf numFmtId="0" fontId="69" fillId="0" borderId="0" xfId="91" applyFont="1" applyFill="1" applyBorder="1">
      <alignment/>
      <protection/>
    </xf>
    <xf numFmtId="0" fontId="69" fillId="0" borderId="0" xfId="91" applyFont="1" applyFill="1" applyBorder="1" applyAlignment="1">
      <alignment wrapText="1"/>
      <protection/>
    </xf>
    <xf numFmtId="0" fontId="64" fillId="0" borderId="0" xfId="83" applyFont="1" applyFill="1" applyBorder="1" applyAlignment="1">
      <alignment horizontal="right"/>
    </xf>
    <xf numFmtId="0" fontId="40" fillId="0" borderId="0" xfId="91" applyFont="1" applyFill="1" applyBorder="1">
      <alignment/>
      <protection/>
    </xf>
    <xf numFmtId="0" fontId="71" fillId="0" borderId="18" xfId="83" applyFont="1" applyFill="1" applyBorder="1" applyAlignment="1">
      <alignment horizontal="right"/>
    </xf>
    <xf numFmtId="0" fontId="0" fillId="43" borderId="0" xfId="88" applyFont="1" applyFill="1" applyAlignment="1">
      <alignment vertical="center"/>
      <protection/>
    </xf>
    <xf numFmtId="168" fontId="0" fillId="43" borderId="0" xfId="89" applyNumberFormat="1" applyFont="1" applyFill="1" applyAlignment="1">
      <alignment horizontal="right"/>
      <protection/>
    </xf>
    <xf numFmtId="1" fontId="0" fillId="43" borderId="0" xfId="91" applyNumberFormat="1" applyFont="1" applyFill="1">
      <alignment/>
      <protection/>
    </xf>
    <xf numFmtId="0" fontId="0" fillId="43" borderId="0" xfId="88" applyFont="1" applyFill="1" applyBorder="1" applyAlignment="1">
      <alignment vertical="center"/>
      <protection/>
    </xf>
    <xf numFmtId="0" fontId="67"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4" fillId="0" borderId="0" xfId="0" applyFont="1" applyFill="1" applyBorder="1" applyAlignment="1">
      <alignment vertical="center"/>
    </xf>
    <xf numFmtId="3" fontId="2" fillId="0" borderId="0" xfId="0" applyNumberFormat="1" applyFont="1" applyFill="1" applyBorder="1" applyAlignment="1">
      <alignment/>
    </xf>
    <xf numFmtId="0" fontId="0" fillId="0" borderId="0" xfId="88" applyFont="1" applyFill="1" applyBorder="1" applyAlignment="1" quotePrefix="1">
      <alignment vertical="center"/>
      <protection/>
    </xf>
    <xf numFmtId="0" fontId="0" fillId="0" borderId="0" xfId="88" applyFont="1" applyFill="1" applyBorder="1" applyAlignment="1">
      <alignment vertical="center" wrapText="1"/>
      <protection/>
    </xf>
    <xf numFmtId="0" fontId="2" fillId="0" borderId="0" xfId="0" applyNumberFormat="1" applyFont="1" applyFill="1" applyBorder="1" applyAlignment="1">
      <alignment horizontal="right"/>
    </xf>
    <xf numFmtId="1" fontId="67" fillId="43" borderId="0" xfId="91" applyNumberFormat="1" applyFont="1" applyFill="1">
      <alignment/>
      <protection/>
    </xf>
    <xf numFmtId="3" fontId="67" fillId="0" borderId="0" xfId="89" applyNumberFormat="1" applyFont="1" applyFill="1" applyAlignment="1">
      <alignment horizontal="right"/>
      <protection/>
    </xf>
    <xf numFmtId="0" fontId="68" fillId="0" borderId="0" xfId="0" applyFont="1" applyFill="1" applyBorder="1" applyAlignment="1">
      <alignment vertical="center"/>
    </xf>
    <xf numFmtId="0" fontId="0" fillId="0" borderId="0" xfId="91" applyFont="1" applyFill="1" applyBorder="1" applyAlignment="1">
      <alignment horizontal="center" vertical="center"/>
      <protection/>
    </xf>
    <xf numFmtId="0" fontId="0" fillId="0" borderId="0" xfId="91" applyFont="1" applyFill="1" applyBorder="1" applyAlignment="1" quotePrefix="1">
      <alignment horizontal="center" vertical="center"/>
      <protection/>
    </xf>
    <xf numFmtId="0" fontId="0" fillId="0" borderId="0" xfId="0" applyFont="1" applyFill="1" applyBorder="1" applyAlignment="1" quotePrefix="1">
      <alignment horizontal="center" vertical="center" wrapText="1"/>
    </xf>
    <xf numFmtId="0" fontId="0" fillId="0" borderId="0" xfId="0" applyFont="1" applyFill="1" applyBorder="1" applyAlignment="1">
      <alignment/>
    </xf>
    <xf numFmtId="170" fontId="0" fillId="0" borderId="0" xfId="91" applyNumberFormat="1" applyFont="1" applyFill="1">
      <alignment/>
      <protection/>
    </xf>
    <xf numFmtId="0" fontId="0" fillId="44" borderId="18" xfId="91" applyFont="1" applyFill="1" applyBorder="1">
      <alignment/>
      <protection/>
    </xf>
    <xf numFmtId="164" fontId="67" fillId="0" borderId="0" xfId="91" applyNumberFormat="1" applyFont="1" applyFill="1" applyAlignment="1">
      <alignment horizontal="right"/>
      <protection/>
    </xf>
    <xf numFmtId="0" fontId="40" fillId="0" borderId="0" xfId="91" applyFont="1" applyFill="1" applyAlignment="1">
      <alignment horizontal="center" vertical="center" wrapText="1"/>
      <protection/>
    </xf>
    <xf numFmtId="0" fontId="40" fillId="0" borderId="0" xfId="88" applyFont="1" applyFill="1" applyBorder="1" applyAlignment="1">
      <alignment horizontal="center" vertical="center" wrapText="1"/>
      <protection/>
    </xf>
    <xf numFmtId="0" fontId="40" fillId="0" borderId="0" xfId="0" applyFont="1" applyBorder="1" applyAlignment="1">
      <alignment horizontal="center" vertical="center" wrapText="1"/>
    </xf>
    <xf numFmtId="0" fontId="67" fillId="35" borderId="0" xfId="88" applyFont="1" applyFill="1" applyAlignment="1">
      <alignment horizontal="left" vertical="center" wrapText="1"/>
      <protection/>
    </xf>
  </cellXfs>
  <cellStyles count="9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Good" xfId="70"/>
    <cellStyle name="Heading 1" xfId="71"/>
    <cellStyle name="Heading 2" xfId="72"/>
    <cellStyle name="Heading 3" xfId="73"/>
    <cellStyle name="Heading 4" xfId="74"/>
    <cellStyle name="Input" xfId="75"/>
    <cellStyle name="Insatisfaisant" xfId="76"/>
    <cellStyle name="Lien hypertexte" xfId="77"/>
    <cellStyle name="Lien hypertexte 2" xfId="78"/>
    <cellStyle name="Linked Cell" xfId="79"/>
    <cellStyle name="Neutral" xfId="80"/>
    <cellStyle name="Neutre" xfId="81"/>
    <cellStyle name="Normal 2" xfId="82"/>
    <cellStyle name="Normal 2 2" xfId="83"/>
    <cellStyle name="Normal_2012.3572_src_EN_Chapter_1_Economy" xfId="84"/>
    <cellStyle name="Normal_2012.3572_src_EN_Chapter_13_Coastal_regions" xfId="85"/>
    <cellStyle name="Normal_2012.3572_src_EN_Chapter_5_Labour_market" xfId="86"/>
    <cellStyle name="Normal_2012.3572_src_EN_Chapter_7_Tourism" xfId="87"/>
    <cellStyle name="Normal_Chapter_2_Labour_market_maps-CORR" xfId="88"/>
    <cellStyle name="Normal_Chapter_7_GDP_maps-CORR" xfId="89"/>
    <cellStyle name="Normal_Chapter_9_SBS_maps_renumbered-CORR" xfId="90"/>
    <cellStyle name="Normal_Maps YB2010 Chapter 4 GDP_corr" xfId="91"/>
    <cellStyle name="Normal_REGIONS 2010 - graphs &amp; tables - ch.6 EN FR DE - v.25FEB10" xfId="92"/>
    <cellStyle name="Normal_transport_chapter_RY" xfId="93"/>
    <cellStyle name="Normal_Yearbook 2010 Ch 11 graphs_30032010" xfId="94"/>
    <cellStyle name="Note" xfId="95"/>
    <cellStyle name="Output" xfId="96"/>
    <cellStyle name="Percent" xfId="97"/>
    <cellStyle name="Satisfaisant" xfId="98"/>
    <cellStyle name="Sortie" xfId="99"/>
    <cellStyle name="Style 1" xfId="100"/>
    <cellStyle name="Texte explicatif" xfId="101"/>
    <cellStyle name="Title" xfId="102"/>
    <cellStyle name="Titre" xfId="103"/>
    <cellStyle name="Titre 1" xfId="104"/>
    <cellStyle name="Titre 2" xfId="105"/>
    <cellStyle name="Titre 3" xfId="106"/>
    <cellStyle name="Titre 4" xfId="107"/>
    <cellStyle name="Total" xfId="108"/>
    <cellStyle name="Vérification"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Motorisation rate (vehicles per 1 000 inhabitants) (</a:t>
            </a:r>
            <a:r>
              <a:rPr lang="en-US" cap="none" sz="900" b="1" i="0" u="none" baseline="30000">
                <a:solidFill>
                  <a:srgbClr val="000000"/>
                </a:solidFill>
                <a:latin typeface="Arial"/>
                <a:ea typeface="Arial"/>
                <a:cs typeface="Arial"/>
              </a:rPr>
              <a:t>2</a:t>
            </a:r>
            <a:r>
              <a:rPr lang="en-US" cap="none" sz="900" b="1" i="0" u="none" baseline="0">
                <a:solidFill>
                  <a:srgbClr val="000000"/>
                </a:solidFill>
                <a:latin typeface="Arial"/>
                <a:ea typeface="Arial"/>
                <a:cs typeface="Arial"/>
              </a:rPr>
              <a:t>)</a:t>
            </a:r>
          </a:p>
        </c:rich>
      </c:tx>
      <c:layout>
        <c:manualLayout>
          <c:xMode val="factor"/>
          <c:yMode val="factor"/>
          <c:x val="0.14525"/>
          <c:y val="-0.014"/>
        </c:manualLayout>
      </c:layout>
      <c:spPr>
        <a:noFill/>
        <a:ln w="3175">
          <a:noFill/>
        </a:ln>
      </c:spPr>
    </c:title>
    <c:plotArea>
      <c:layout>
        <c:manualLayout>
          <c:xMode val="edge"/>
          <c:yMode val="edge"/>
          <c:x val="0.056"/>
          <c:y val="0.04775"/>
          <c:w val="0.94075"/>
          <c:h val="0.927"/>
        </c:manualLayout>
      </c:layout>
      <c:barChart>
        <c:barDir val="bar"/>
        <c:grouping val="clustered"/>
        <c:varyColors val="0"/>
        <c:ser>
          <c:idx val="0"/>
          <c:order val="0"/>
          <c:tx>
            <c:strRef>
              <c:f>'Figure 1'!$D$10</c:f>
              <c:strCache>
                <c:ptCount val="1"/>
                <c:pt idx="0">
                  <c:v>(vehicles per 1 000 inhabitants)</c:v>
                </c:pt>
              </c:strCache>
            </c:strRef>
          </c:tx>
          <c:spPr>
            <a:solidFill>
              <a:srgbClr val="7B86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ED730"/>
              </a:solidFill>
              <a:ln w="3175">
                <a:noFill/>
              </a:ln>
            </c:spPr>
          </c:dPt>
          <c:cat>
            <c:strRef>
              <c:f>'Figure 1'!$C$11:$C$31</c:f>
              <c:strCache/>
            </c:strRef>
          </c:cat>
          <c:val>
            <c:numRef>
              <c:f>'Figure 1'!$D$11:$D$31</c:f>
              <c:numCache/>
            </c:numRef>
          </c:val>
        </c:ser>
        <c:axId val="40757813"/>
        <c:axId val="61193750"/>
      </c:barChart>
      <c:catAx>
        <c:axId val="40757813"/>
        <c:scaling>
          <c:orientation val="maxMin"/>
        </c:scaling>
        <c:axPos val="l"/>
        <c:delete val="0"/>
        <c:numFmt formatCode="General" sourceLinked="1"/>
        <c:majorTickMark val="out"/>
        <c:minorTickMark val="none"/>
        <c:tickLblPos val="nextTo"/>
        <c:spPr>
          <a:ln w="3175">
            <a:solidFill>
              <a:srgbClr val="000000"/>
            </a:solidFill>
          </a:ln>
        </c:spPr>
        <c:crossAx val="61193750"/>
        <c:crosses val="autoZero"/>
        <c:auto val="1"/>
        <c:lblOffset val="100"/>
        <c:tickLblSkip val="1"/>
        <c:noMultiLvlLbl val="0"/>
      </c:catAx>
      <c:valAx>
        <c:axId val="61193750"/>
        <c:scaling>
          <c:orientation val="minMax"/>
          <c:max val="1250"/>
        </c:scaling>
        <c:axPos val="t"/>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40757813"/>
        <c:crossesAt val="1"/>
        <c:crossBetween val="between"/>
        <c:dispUnits/>
        <c:majorUnit val="25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Equipment rate for public transport vehicles (vehicles per 1 000 inhabitants) (</a:t>
            </a:r>
            <a:r>
              <a:rPr lang="en-US" cap="none" sz="900" b="1" i="0" u="none" baseline="30000">
                <a:solidFill>
                  <a:srgbClr val="000000"/>
                </a:solidFill>
                <a:latin typeface="Arial"/>
                <a:ea typeface="Arial"/>
                <a:cs typeface="Arial"/>
              </a:rPr>
              <a:t>3</a:t>
            </a:r>
            <a:r>
              <a:rPr lang="en-US" cap="none" sz="900" b="1" i="0" u="none" baseline="0">
                <a:solidFill>
                  <a:srgbClr val="000000"/>
                </a:solidFill>
                <a:latin typeface="Arial"/>
                <a:ea typeface="Arial"/>
                <a:cs typeface="Arial"/>
              </a:rPr>
              <a:t>)</a:t>
            </a:r>
          </a:p>
        </c:rich>
      </c:tx>
      <c:layout>
        <c:manualLayout>
          <c:xMode val="factor"/>
          <c:yMode val="factor"/>
          <c:x val="0.14625"/>
          <c:y val="-0.01425"/>
        </c:manualLayout>
      </c:layout>
      <c:spPr>
        <a:noFill/>
        <a:ln w="3175">
          <a:noFill/>
        </a:ln>
      </c:spPr>
    </c:title>
    <c:plotArea>
      <c:layout>
        <c:manualLayout>
          <c:xMode val="edge"/>
          <c:yMode val="edge"/>
          <c:x val="-0.0065"/>
          <c:y val="0.04525"/>
          <c:w val="0.99025"/>
          <c:h val="0.927"/>
        </c:manualLayout>
      </c:layout>
      <c:barChart>
        <c:barDir val="bar"/>
        <c:grouping val="clustered"/>
        <c:varyColors val="0"/>
        <c:ser>
          <c:idx val="0"/>
          <c:order val="0"/>
          <c:tx>
            <c:strRef>
              <c:f>'Figure 1'!$D$10</c:f>
              <c:strCache>
                <c:ptCount val="1"/>
                <c:pt idx="0">
                  <c:v>(vehicles per 1 000 inhabitants)</c:v>
                </c:pt>
              </c:strCache>
            </c:strRef>
          </c:tx>
          <c:spPr>
            <a:solidFill>
              <a:srgbClr val="7B86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ED730"/>
              </a:solidFill>
              <a:ln w="3175">
                <a:noFill/>
              </a:ln>
            </c:spPr>
          </c:dPt>
          <c:cat>
            <c:strRef>
              <c:f>'Figure 1'!$C$34:$C$54</c:f>
              <c:strCache/>
            </c:strRef>
          </c:cat>
          <c:val>
            <c:numRef>
              <c:f>'Figure 1'!$D$34:$D$54</c:f>
              <c:numCache/>
            </c:numRef>
          </c:val>
        </c:ser>
        <c:axId val="30213719"/>
        <c:axId val="45049592"/>
      </c:barChart>
      <c:catAx>
        <c:axId val="30213719"/>
        <c:scaling>
          <c:orientation val="maxMin"/>
        </c:scaling>
        <c:axPos val="l"/>
        <c:delete val="0"/>
        <c:numFmt formatCode="General" sourceLinked="1"/>
        <c:majorTickMark val="out"/>
        <c:minorTickMark val="none"/>
        <c:tickLblPos val="nextTo"/>
        <c:spPr>
          <a:ln w="3175">
            <a:solidFill>
              <a:srgbClr val="000000"/>
            </a:solidFill>
          </a:ln>
        </c:spPr>
        <c:crossAx val="45049592"/>
        <c:crosses val="autoZero"/>
        <c:auto val="1"/>
        <c:lblOffset val="100"/>
        <c:tickLblSkip val="1"/>
        <c:noMultiLvlLbl val="0"/>
      </c:catAx>
      <c:valAx>
        <c:axId val="45049592"/>
        <c:scaling>
          <c:orientation val="minMax"/>
          <c:max val="5"/>
        </c:scaling>
        <c:axPos val="t"/>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30213719"/>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361950</xdr:colOff>
      <xdr:row>8</xdr:row>
      <xdr:rowOff>66675</xdr:rowOff>
    </xdr:from>
    <xdr:to>
      <xdr:col>19</xdr:col>
      <xdr:colOff>476250</xdr:colOff>
      <xdr:row>35</xdr:row>
      <xdr:rowOff>57150</xdr:rowOff>
    </xdr:to>
    <xdr:graphicFrame>
      <xdr:nvGraphicFramePr>
        <xdr:cNvPr id="1" name="Chart 1"/>
        <xdr:cNvGraphicFramePr/>
      </xdr:nvGraphicFramePr>
      <xdr:xfrm>
        <a:off x="7562850" y="1343025"/>
        <a:ext cx="9525000" cy="4143375"/>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381000</xdr:colOff>
      <xdr:row>35</xdr:row>
      <xdr:rowOff>142875</xdr:rowOff>
    </xdr:from>
    <xdr:to>
      <xdr:col>19</xdr:col>
      <xdr:colOff>495300</xdr:colOff>
      <xdr:row>62</xdr:row>
      <xdr:rowOff>95250</xdr:rowOff>
    </xdr:to>
    <xdr:graphicFrame>
      <xdr:nvGraphicFramePr>
        <xdr:cNvPr id="2" name="Chart 3"/>
        <xdr:cNvGraphicFramePr/>
      </xdr:nvGraphicFramePr>
      <xdr:xfrm>
        <a:off x="7581900" y="5572125"/>
        <a:ext cx="9525000" cy="41243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1066800</xdr:colOff>
      <xdr:row>12</xdr:row>
      <xdr:rowOff>95250</xdr:rowOff>
    </xdr:from>
    <xdr:to>
      <xdr:col>16</xdr:col>
      <xdr:colOff>352425</xdr:colOff>
      <xdr:row>21</xdr:row>
      <xdr:rowOff>38100</xdr:rowOff>
    </xdr:to>
    <xdr:pic>
      <xdr:nvPicPr>
        <xdr:cNvPr id="1" name="Picture 1"/>
        <xdr:cNvPicPr preferRelativeResize="1">
          <a:picLocks noChangeAspect="1"/>
        </xdr:cNvPicPr>
      </xdr:nvPicPr>
      <xdr:blipFill>
        <a:blip r:embed="rId1"/>
        <a:stretch>
          <a:fillRect/>
        </a:stretch>
      </xdr:blipFill>
      <xdr:spPr>
        <a:xfrm>
          <a:off x="12992100" y="2200275"/>
          <a:ext cx="22860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K26"/>
  <sheetViews>
    <sheetView showGridLines="0" tabSelected="1" zoomScalePageLayoutView="0" workbookViewId="0" topLeftCell="A1">
      <selection activeCell="A1" sqref="A1"/>
    </sheetView>
  </sheetViews>
  <sheetFormatPr defaultColWidth="9.140625" defaultRowHeight="12"/>
  <cols>
    <col min="1" max="1" width="13.421875" style="10" customWidth="1"/>
    <col min="2" max="6" width="9.140625" style="10" customWidth="1"/>
    <col min="7" max="7" width="20.57421875" style="10" customWidth="1"/>
    <col min="8" max="9" width="9.140625" style="10" customWidth="1"/>
    <col min="10" max="10" width="20.57421875" style="10" customWidth="1"/>
    <col min="11" max="16384" width="9.140625" style="10" customWidth="1"/>
  </cols>
  <sheetData>
    <row r="1" spans="1:6" ht="12">
      <c r="A1" s="4" t="s">
        <v>660</v>
      </c>
      <c r="B1" s="5"/>
      <c r="C1" s="6"/>
      <c r="D1" s="6"/>
      <c r="E1" s="6"/>
      <c r="F1" s="6"/>
    </row>
    <row r="2" spans="1:6" ht="12">
      <c r="A2" s="6"/>
      <c r="B2" s="6"/>
      <c r="C2" s="6"/>
      <c r="D2" s="6"/>
      <c r="E2" s="6"/>
      <c r="F2" s="6"/>
    </row>
    <row r="3" spans="1:6" ht="12">
      <c r="A3" s="6"/>
      <c r="B3" s="6"/>
      <c r="C3" s="6"/>
      <c r="D3" s="6"/>
      <c r="E3" s="6"/>
      <c r="F3" s="6"/>
    </row>
    <row r="4" spans="1:6" ht="12">
      <c r="A4" s="7" t="s">
        <v>15</v>
      </c>
      <c r="B4" s="5"/>
      <c r="C4" s="6"/>
      <c r="D4" s="6"/>
      <c r="E4" s="6"/>
      <c r="F4" s="6"/>
    </row>
    <row r="5" spans="1:6" ht="12">
      <c r="A5" s="6"/>
      <c r="B5" s="6"/>
      <c r="C5" s="6"/>
      <c r="D5" s="6"/>
      <c r="E5" s="6"/>
      <c r="F5" s="6"/>
    </row>
    <row r="6" spans="1:6" ht="12">
      <c r="A6" s="6"/>
      <c r="B6" s="6"/>
      <c r="C6" s="6"/>
      <c r="D6" s="6"/>
      <c r="E6" s="6"/>
      <c r="F6" s="6"/>
    </row>
    <row r="7" spans="1:6" ht="12">
      <c r="A7" s="6"/>
      <c r="B7" s="6"/>
      <c r="C7" s="6"/>
      <c r="D7" s="6"/>
      <c r="E7" s="6"/>
      <c r="F7" s="6"/>
    </row>
    <row r="8" spans="1:8" ht="12">
      <c r="A8" s="6"/>
      <c r="B8" s="8"/>
      <c r="C8" s="6"/>
      <c r="D8" s="6"/>
      <c r="E8" s="6"/>
      <c r="F8" s="6"/>
      <c r="G8" s="203"/>
      <c r="H8" s="11"/>
    </row>
    <row r="9" spans="1:6" ht="12">
      <c r="A9" s="6"/>
      <c r="B9" s="8"/>
      <c r="C9" s="6"/>
      <c r="D9" s="6"/>
      <c r="E9" s="6"/>
      <c r="F9" s="6"/>
    </row>
    <row r="10" spans="1:6" ht="12">
      <c r="A10" s="6"/>
      <c r="B10" s="6"/>
      <c r="C10" s="6"/>
      <c r="D10" s="6"/>
      <c r="E10" s="6"/>
      <c r="F10" s="6"/>
    </row>
    <row r="11" spans="1:6" ht="12">
      <c r="A11" s="6"/>
      <c r="B11" s="8"/>
      <c r="C11" s="6"/>
      <c r="D11" s="6"/>
      <c r="E11" s="6"/>
      <c r="F11" s="9"/>
    </row>
    <row r="12" spans="1:10" ht="12">
      <c r="A12" s="6"/>
      <c r="B12" s="8"/>
      <c r="C12" s="6"/>
      <c r="D12" s="8"/>
      <c r="E12" s="6"/>
      <c r="F12" s="222"/>
      <c r="G12" s="223"/>
      <c r="H12" s="224"/>
      <c r="I12" s="224"/>
      <c r="J12" s="224"/>
    </row>
    <row r="13" spans="1:11" ht="12">
      <c r="A13" s="12"/>
      <c r="B13" s="13"/>
      <c r="C13" s="12"/>
      <c r="D13" s="12"/>
      <c r="E13" s="12"/>
      <c r="F13" s="222"/>
      <c r="G13" s="225"/>
      <c r="H13" s="225"/>
      <c r="I13" s="225"/>
      <c r="J13" s="225"/>
      <c r="K13" s="12"/>
    </row>
    <row r="14" spans="6:10" ht="12">
      <c r="F14" s="222"/>
      <c r="G14" s="224"/>
      <c r="H14" s="224"/>
      <c r="I14" s="224"/>
      <c r="J14" s="224"/>
    </row>
    <row r="15" spans="6:10" ht="12">
      <c r="F15" s="224"/>
      <c r="G15" s="224"/>
      <c r="H15" s="224"/>
      <c r="I15" s="224"/>
      <c r="J15" s="224"/>
    </row>
    <row r="16" spans="6:10" ht="12">
      <c r="F16" s="224"/>
      <c r="G16" s="224"/>
      <c r="H16" s="224"/>
      <c r="I16" s="224"/>
      <c r="J16" s="224"/>
    </row>
    <row r="17" spans="6:10" ht="12" customHeight="1">
      <c r="F17" s="202"/>
      <c r="G17" s="224"/>
      <c r="H17" s="224"/>
      <c r="I17" s="224"/>
      <c r="J17" s="224"/>
    </row>
    <row r="18" spans="6:10" ht="12" customHeight="1">
      <c r="F18" s="202"/>
      <c r="G18" s="202"/>
      <c r="H18" s="224"/>
      <c r="I18" s="224"/>
      <c r="J18" s="224"/>
    </row>
    <row r="19" spans="6:10" ht="12" customHeight="1">
      <c r="F19" s="30"/>
      <c r="G19" s="224"/>
      <c r="H19" s="224"/>
      <c r="I19" s="224"/>
      <c r="J19" s="224"/>
    </row>
    <row r="20" spans="6:10" ht="12" customHeight="1">
      <c r="F20" s="224"/>
      <c r="G20" s="224"/>
      <c r="H20" s="229"/>
      <c r="I20" s="224"/>
      <c r="J20" s="224"/>
    </row>
    <row r="21" spans="6:10" ht="12" customHeight="1">
      <c r="F21" s="30"/>
      <c r="G21" s="30"/>
      <c r="H21" s="226"/>
      <c r="I21" s="224"/>
      <c r="J21" s="224"/>
    </row>
    <row r="22" spans="6:10" ht="12" customHeight="1">
      <c r="F22" s="227"/>
      <c r="G22" s="30"/>
      <c r="H22" s="226"/>
      <c r="I22" s="224"/>
      <c r="J22" s="224"/>
    </row>
    <row r="23" spans="6:10" ht="12" customHeight="1">
      <c r="F23" s="228"/>
      <c r="G23" s="228"/>
      <c r="H23" s="226"/>
      <c r="I23" s="224"/>
      <c r="J23" s="224"/>
    </row>
    <row r="24" spans="6:10" ht="12" customHeight="1">
      <c r="F24" s="228"/>
      <c r="G24" s="228"/>
      <c r="H24" s="226"/>
      <c r="I24" s="224"/>
      <c r="J24" s="224"/>
    </row>
    <row r="25" spans="6:10" ht="12" customHeight="1">
      <c r="F25" s="30"/>
      <c r="G25" s="30"/>
      <c r="H25" s="226"/>
      <c r="I25" s="224"/>
      <c r="J25" s="224"/>
    </row>
    <row r="26" spans="6:10" ht="12" customHeight="1">
      <c r="F26" s="30"/>
      <c r="G26" s="30"/>
      <c r="H26" s="226"/>
      <c r="I26" s="224"/>
      <c r="J26" s="224"/>
    </row>
  </sheetData>
  <sheetProtection/>
  <printOptions/>
  <pageMargins left="0.75" right="0.75" top="1" bottom="1" header="0.5" footer="0.5"/>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sheetPr>
    <tabColor theme="5" tint="0.5999900102615356"/>
  </sheetPr>
  <dimension ref="A1:V206"/>
  <sheetViews>
    <sheetView showGridLines="0" zoomScalePageLayoutView="0" workbookViewId="0" topLeftCell="A1">
      <selection activeCell="A1" sqref="A1"/>
    </sheetView>
  </sheetViews>
  <sheetFormatPr defaultColWidth="9.140625" defaultRowHeight="11.25" customHeight="1"/>
  <cols>
    <col min="1" max="1" width="8.7109375" style="18" customWidth="1"/>
    <col min="2" max="2" width="52.00390625" style="18" bestFit="1" customWidth="1"/>
    <col min="3" max="3" width="12.28125" style="44" customWidth="1"/>
    <col min="4" max="5" width="8.00390625" style="46" customWidth="1"/>
    <col min="6" max="6" width="11.7109375" style="44" customWidth="1"/>
    <col min="7" max="8" width="8.00390625" style="46" customWidth="1"/>
    <col min="9" max="10" width="14.28125" style="47" customWidth="1"/>
    <col min="11" max="11" width="10.00390625" style="18" customWidth="1"/>
    <col min="12" max="12" width="15.28125" style="18" customWidth="1"/>
    <col min="13" max="13" width="8.421875" style="18" customWidth="1"/>
    <col min="14" max="14" width="20.00390625" style="18" customWidth="1"/>
    <col min="15" max="15" width="17.421875" style="18" customWidth="1"/>
    <col min="16" max="16384" width="9.140625" style="18" customWidth="1"/>
  </cols>
  <sheetData>
    <row r="1" spans="1:12" ht="36" customHeight="1">
      <c r="A1" s="14" t="s">
        <v>374</v>
      </c>
      <c r="B1" s="14" t="s">
        <v>375</v>
      </c>
      <c r="C1" s="119" t="s">
        <v>690</v>
      </c>
      <c r="D1" s="15" t="s">
        <v>144</v>
      </c>
      <c r="E1" s="15" t="s">
        <v>743</v>
      </c>
      <c r="F1" s="119" t="s">
        <v>967</v>
      </c>
      <c r="G1" s="15" t="s">
        <v>144</v>
      </c>
      <c r="H1" s="15" t="s">
        <v>743</v>
      </c>
      <c r="I1" s="15" t="s">
        <v>831</v>
      </c>
      <c r="J1" s="15" t="s">
        <v>832</v>
      </c>
      <c r="K1" s="17"/>
      <c r="L1" s="204" t="s">
        <v>931</v>
      </c>
    </row>
    <row r="2" spans="1:10" ht="11.25" customHeight="1">
      <c r="A2" s="27" t="s">
        <v>259</v>
      </c>
      <c r="B2" s="27" t="s">
        <v>260</v>
      </c>
      <c r="C2" s="153">
        <v>0.4</v>
      </c>
      <c r="D2" s="20"/>
      <c r="E2" s="20"/>
      <c r="F2" s="155">
        <v>465</v>
      </c>
      <c r="G2" s="20"/>
      <c r="H2" s="20"/>
      <c r="I2" s="27">
        <f>IF(C2&lt;0.5,2)</f>
        <v>2</v>
      </c>
      <c r="J2" s="27">
        <f>IF(F2&lt;500,2)</f>
        <v>2</v>
      </c>
    </row>
    <row r="3" spans="1:11" ht="11.25" customHeight="1">
      <c r="A3" s="43" t="s">
        <v>298</v>
      </c>
      <c r="B3" s="43" t="s">
        <v>299</v>
      </c>
      <c r="C3" s="153">
        <v>6</v>
      </c>
      <c r="D3" s="20"/>
      <c r="E3" s="20"/>
      <c r="F3" s="155">
        <v>10330</v>
      </c>
      <c r="G3" s="20"/>
      <c r="H3" s="20"/>
      <c r="I3" s="27">
        <v>5</v>
      </c>
      <c r="J3" s="27">
        <v>5</v>
      </c>
      <c r="K3" s="21"/>
    </row>
    <row r="4" spans="1:10" ht="11.25" customHeight="1">
      <c r="A4" s="43" t="s">
        <v>370</v>
      </c>
      <c r="B4" s="43" t="s">
        <v>371</v>
      </c>
      <c r="C4" s="153">
        <v>13.1</v>
      </c>
      <c r="D4" s="20"/>
      <c r="E4" s="20"/>
      <c r="F4" s="155">
        <v>10720</v>
      </c>
      <c r="G4" s="20"/>
      <c r="H4" s="20"/>
      <c r="I4" s="27">
        <v>5</v>
      </c>
      <c r="J4" s="27">
        <v>5</v>
      </c>
    </row>
    <row r="5" spans="1:10" s="22" customFormat="1" ht="11.25" customHeight="1">
      <c r="A5" s="43" t="s">
        <v>18</v>
      </c>
      <c r="B5" s="43" t="s">
        <v>19</v>
      </c>
      <c r="C5" s="153">
        <v>3</v>
      </c>
      <c r="D5" s="20"/>
      <c r="E5" s="20"/>
      <c r="F5" s="155">
        <v>3653</v>
      </c>
      <c r="G5" s="20"/>
      <c r="H5" s="20"/>
      <c r="I5" s="27">
        <f>IF(C5&lt;5,4)</f>
        <v>4</v>
      </c>
      <c r="J5" s="27">
        <f>IF(F5&lt;5000,4)</f>
        <v>4</v>
      </c>
    </row>
    <row r="6" spans="1:10" ht="11.25" customHeight="1">
      <c r="A6" s="43" t="s">
        <v>20</v>
      </c>
      <c r="B6" s="43" t="s">
        <v>21</v>
      </c>
      <c r="C6" s="153">
        <v>3</v>
      </c>
      <c r="D6" s="20"/>
      <c r="E6" s="20"/>
      <c r="F6" s="155">
        <v>3774</v>
      </c>
      <c r="G6" s="20"/>
      <c r="H6" s="20"/>
      <c r="I6" s="27">
        <f>IF(C6&lt;5,4)</f>
        <v>4</v>
      </c>
      <c r="J6" s="27">
        <f>IF(F6&lt;5000,4)</f>
        <v>4</v>
      </c>
    </row>
    <row r="7" spans="1:10" ht="11.25" customHeight="1">
      <c r="A7" s="43" t="s">
        <v>23</v>
      </c>
      <c r="B7" s="43" t="s">
        <v>24</v>
      </c>
      <c r="C7" s="153">
        <v>8.5</v>
      </c>
      <c r="D7" s="20"/>
      <c r="E7" s="20"/>
      <c r="F7" s="155">
        <v>4908</v>
      </c>
      <c r="G7" s="20"/>
      <c r="H7" s="20"/>
      <c r="I7" s="27">
        <v>5</v>
      </c>
      <c r="J7" s="27">
        <f>IF(F7&lt;5000,4)</f>
        <v>4</v>
      </c>
    </row>
    <row r="8" spans="1:12" ht="11.25" customHeight="1">
      <c r="A8" s="27" t="s">
        <v>50</v>
      </c>
      <c r="B8" s="27" t="s">
        <v>51</v>
      </c>
      <c r="C8" s="153">
        <v>0.1</v>
      </c>
      <c r="D8" s="20"/>
      <c r="E8" s="20">
        <v>2009</v>
      </c>
      <c r="F8" s="155">
        <v>74</v>
      </c>
      <c r="G8" s="20"/>
      <c r="H8" s="20">
        <v>2009</v>
      </c>
      <c r="I8" s="27">
        <f>IF(C8&lt;0.5,2)</f>
        <v>2</v>
      </c>
      <c r="J8" s="27">
        <f>IF(F8&lt;500,2)</f>
        <v>2</v>
      </c>
      <c r="K8" s="129" t="s">
        <v>676</v>
      </c>
      <c r="L8" s="24"/>
    </row>
    <row r="9" spans="1:12" ht="11.25" customHeight="1">
      <c r="A9" s="27" t="s">
        <v>52</v>
      </c>
      <c r="B9" s="27" t="s">
        <v>53</v>
      </c>
      <c r="C9" s="153">
        <v>0</v>
      </c>
      <c r="D9" s="20"/>
      <c r="E9" s="20"/>
      <c r="F9" s="155">
        <v>57</v>
      </c>
      <c r="G9" s="20"/>
      <c r="H9" s="20"/>
      <c r="I9" s="27">
        <f>IF(C9&lt;0.1,1)</f>
        <v>1</v>
      </c>
      <c r="J9" s="27">
        <f>IF(F9&lt;500,2)</f>
        <v>2</v>
      </c>
      <c r="K9" s="129" t="s">
        <v>685</v>
      </c>
      <c r="L9" s="25"/>
    </row>
    <row r="10" spans="1:12" ht="11.25" customHeight="1">
      <c r="A10" s="27" t="s">
        <v>300</v>
      </c>
      <c r="B10" s="27" t="s">
        <v>301</v>
      </c>
      <c r="C10" s="153">
        <v>1.5</v>
      </c>
      <c r="D10" s="20"/>
      <c r="E10" s="20"/>
      <c r="F10" s="155">
        <v>2520</v>
      </c>
      <c r="G10" s="20"/>
      <c r="H10" s="20"/>
      <c r="I10" s="27">
        <f>IF(C10&lt;5,4)</f>
        <v>4</v>
      </c>
      <c r="J10" s="27">
        <f>IF(F10&lt;5000,4)</f>
        <v>4</v>
      </c>
      <c r="K10" s="26"/>
      <c r="L10" s="25"/>
    </row>
    <row r="11" spans="1:12" ht="17.25">
      <c r="A11" s="27" t="s">
        <v>306</v>
      </c>
      <c r="B11" s="27" t="s">
        <v>307</v>
      </c>
      <c r="C11" s="153">
        <v>0</v>
      </c>
      <c r="D11" s="20"/>
      <c r="E11" s="20">
        <v>2008</v>
      </c>
      <c r="F11" s="155">
        <v>12</v>
      </c>
      <c r="G11" s="20"/>
      <c r="H11" s="20">
        <v>2008</v>
      </c>
      <c r="I11" s="27">
        <f>IF(C11&lt;0.1,1)</f>
        <v>1</v>
      </c>
      <c r="J11" s="27">
        <f>IF(F11&lt;50,1)</f>
        <v>1</v>
      </c>
      <c r="K11" s="23" t="str">
        <f ca="1">"Map"&amp;MID(MID(CELL("filename",$A$1),FIND("]",CELL("filename",$A$1))+1,256),FIND(" ",MID(CELL("filename",$A$1),FIND("]",CELL("filename",$A$1))+1,256),"1"),256)&amp;":"</f>
        <v>Map 6:</v>
      </c>
      <c r="L11" s="128" t="s">
        <v>919</v>
      </c>
    </row>
    <row r="12" spans="1:12" ht="11.25" customHeight="1">
      <c r="A12" s="27" t="s">
        <v>308</v>
      </c>
      <c r="B12" s="27" t="s">
        <v>309</v>
      </c>
      <c r="C12" s="153">
        <v>2.8</v>
      </c>
      <c r="D12" s="20"/>
      <c r="E12" s="20"/>
      <c r="F12" s="155">
        <v>6962</v>
      </c>
      <c r="G12" s="20"/>
      <c r="H12" s="20"/>
      <c r="I12" s="27">
        <f>IF(C12&lt;5,4)</f>
        <v>4</v>
      </c>
      <c r="J12" s="27">
        <v>5</v>
      </c>
      <c r="K12" s="23"/>
      <c r="L12" s="25" t="s">
        <v>821</v>
      </c>
    </row>
    <row r="13" spans="1:12" ht="11.25" customHeight="1">
      <c r="A13" s="27" t="s">
        <v>334</v>
      </c>
      <c r="B13" s="27" t="s">
        <v>335</v>
      </c>
      <c r="C13" s="153">
        <v>3.9</v>
      </c>
      <c r="D13" s="20"/>
      <c r="E13" s="20"/>
      <c r="F13" s="155">
        <v>10965</v>
      </c>
      <c r="G13" s="20"/>
      <c r="H13" s="20"/>
      <c r="I13" s="27">
        <f>IF(C13&lt;5,4)</f>
        <v>4</v>
      </c>
      <c r="J13" s="27">
        <v>5</v>
      </c>
      <c r="K13" s="23"/>
      <c r="L13" s="24"/>
    </row>
    <row r="14" spans="1:12" ht="11.25" customHeight="1">
      <c r="A14" s="27" t="s">
        <v>338</v>
      </c>
      <c r="B14" s="27" t="s">
        <v>339</v>
      </c>
      <c r="C14" s="153">
        <v>8</v>
      </c>
      <c r="D14" s="20"/>
      <c r="E14" s="20"/>
      <c r="F14" s="155">
        <v>10575</v>
      </c>
      <c r="G14" s="20"/>
      <c r="H14" s="20"/>
      <c r="I14" s="27">
        <v>5</v>
      </c>
      <c r="J14" s="27">
        <v>5</v>
      </c>
      <c r="L14" s="25"/>
    </row>
    <row r="15" spans="1:10" ht="11.25" customHeight="1">
      <c r="A15" s="27" t="s">
        <v>342</v>
      </c>
      <c r="B15" s="27" t="s">
        <v>343</v>
      </c>
      <c r="C15" s="153">
        <v>0.8</v>
      </c>
      <c r="D15" s="20"/>
      <c r="E15" s="20"/>
      <c r="F15" s="155">
        <v>2757</v>
      </c>
      <c r="G15" s="20"/>
      <c r="H15" s="20"/>
      <c r="I15" s="27">
        <f>IF(C15&lt;1,3)</f>
        <v>3</v>
      </c>
      <c r="J15" s="27">
        <f>IF(F15&lt;5000,4)</f>
        <v>4</v>
      </c>
    </row>
    <row r="16" spans="1:10" ht="11.25" customHeight="1">
      <c r="A16" s="27" t="s">
        <v>255</v>
      </c>
      <c r="B16" s="27" t="s">
        <v>344</v>
      </c>
      <c r="C16" s="153">
        <v>2.6</v>
      </c>
      <c r="D16" s="20"/>
      <c r="E16" s="20"/>
      <c r="F16" s="155">
        <v>1617</v>
      </c>
      <c r="G16" s="20"/>
      <c r="H16" s="20"/>
      <c r="I16" s="27">
        <f>IF(C16&lt;5,4)</f>
        <v>4</v>
      </c>
      <c r="J16" s="27">
        <f>IF(F16&lt;5000,4)</f>
        <v>4</v>
      </c>
    </row>
    <row r="17" spans="1:10" ht="11.25" customHeight="1">
      <c r="A17" s="27" t="s">
        <v>256</v>
      </c>
      <c r="B17" s="27" t="s">
        <v>345</v>
      </c>
      <c r="C17" s="153">
        <v>0.1</v>
      </c>
      <c r="D17" s="20"/>
      <c r="E17" s="20"/>
      <c r="F17" s="155">
        <v>211</v>
      </c>
      <c r="G17" s="20"/>
      <c r="H17" s="20"/>
      <c r="I17" s="27">
        <f>IF(C17&lt;0.5,2)</f>
        <v>2</v>
      </c>
      <c r="J17" s="27">
        <f>IF(F17&lt;500,2)</f>
        <v>2</v>
      </c>
    </row>
    <row r="18" spans="1:10" ht="11.25" customHeight="1">
      <c r="A18" s="27" t="s">
        <v>225</v>
      </c>
      <c r="B18" s="27" t="s">
        <v>347</v>
      </c>
      <c r="C18" s="153">
        <v>1</v>
      </c>
      <c r="D18" s="20"/>
      <c r="E18" s="20"/>
      <c r="F18" s="155">
        <v>779</v>
      </c>
      <c r="G18" s="20"/>
      <c r="H18" s="20"/>
      <c r="I18" s="27">
        <f>IF(C18&lt;5,4)</f>
        <v>4</v>
      </c>
      <c r="J18" s="27">
        <f>IF(F18&lt;1500,3)</f>
        <v>3</v>
      </c>
    </row>
    <row r="19" spans="1:10" ht="11.25" customHeight="1">
      <c r="A19" s="27" t="s">
        <v>226</v>
      </c>
      <c r="B19" s="27" t="s">
        <v>348</v>
      </c>
      <c r="C19" s="153">
        <v>6.2</v>
      </c>
      <c r="D19" s="20"/>
      <c r="E19" s="20"/>
      <c r="F19" s="155">
        <v>2150</v>
      </c>
      <c r="G19" s="20"/>
      <c r="H19" s="20"/>
      <c r="I19" s="27">
        <v>5</v>
      </c>
      <c r="J19" s="27">
        <f>IF(F19&lt;5000,4)</f>
        <v>4</v>
      </c>
    </row>
    <row r="20" spans="1:14" ht="11.25" customHeight="1">
      <c r="A20" s="48" t="s">
        <v>227</v>
      </c>
      <c r="B20" s="27" t="s">
        <v>349</v>
      </c>
      <c r="C20" s="153">
        <v>13.1</v>
      </c>
      <c r="D20" s="20"/>
      <c r="E20" s="20"/>
      <c r="F20" s="155">
        <v>2768</v>
      </c>
      <c r="G20" s="20"/>
      <c r="H20" s="20"/>
      <c r="I20" s="27">
        <v>5</v>
      </c>
      <c r="J20" s="27">
        <f>IF(F20&lt;5000,4)</f>
        <v>4</v>
      </c>
      <c r="L20" s="36" t="s">
        <v>955</v>
      </c>
      <c r="M20" s="27"/>
      <c r="N20" s="36" t="s">
        <v>956</v>
      </c>
    </row>
    <row r="21" spans="1:20" ht="36">
      <c r="A21" s="27" t="s">
        <v>228</v>
      </c>
      <c r="B21" s="27" t="s">
        <v>350</v>
      </c>
      <c r="C21" s="153">
        <v>5.9</v>
      </c>
      <c r="D21" s="20"/>
      <c r="E21" s="20"/>
      <c r="F21" s="155">
        <v>4053</v>
      </c>
      <c r="G21" s="20"/>
      <c r="H21" s="20"/>
      <c r="I21" s="27">
        <v>5</v>
      </c>
      <c r="J21" s="27">
        <f>IF(F21&lt;5000,4)</f>
        <v>4</v>
      </c>
      <c r="L21" s="191" t="s">
        <v>959</v>
      </c>
      <c r="M21" s="192" t="s">
        <v>691</v>
      </c>
      <c r="N21" s="191" t="s">
        <v>967</v>
      </c>
      <c r="O21" s="193" t="s">
        <v>692</v>
      </c>
      <c r="P21" s="27"/>
      <c r="Q21" s="106" t="s">
        <v>667</v>
      </c>
      <c r="S21" s="43"/>
      <c r="T21" s="43"/>
    </row>
    <row r="22" spans="1:21" ht="11.25" customHeight="1">
      <c r="A22" s="27" t="s">
        <v>229</v>
      </c>
      <c r="B22" s="27" t="s">
        <v>351</v>
      </c>
      <c r="C22" s="153">
        <v>3</v>
      </c>
      <c r="D22" s="20"/>
      <c r="E22" s="20"/>
      <c r="F22" s="155">
        <v>1707</v>
      </c>
      <c r="G22" s="20"/>
      <c r="H22" s="20"/>
      <c r="I22" s="27">
        <f>IF(C22&lt;5,4)</f>
        <v>4</v>
      </c>
      <c r="J22" s="27">
        <f>IF(F22&lt;5000,4)</f>
        <v>4</v>
      </c>
      <c r="K22" s="22" t="s">
        <v>292</v>
      </c>
      <c r="L22" s="160" t="s">
        <v>921</v>
      </c>
      <c r="M22" s="149">
        <v>1</v>
      </c>
      <c r="N22" s="160" t="s">
        <v>926</v>
      </c>
      <c r="O22" s="149">
        <v>1</v>
      </c>
      <c r="Q22" s="190">
        <f>PERCENTILE(C$2:C$119,0)</f>
        <v>0</v>
      </c>
      <c r="R22" s="122" t="s">
        <v>668</v>
      </c>
      <c r="S22" s="169">
        <f>PERCENTILE(F$2:F$119,0)</f>
        <v>0</v>
      </c>
      <c r="T22" s="122" t="s">
        <v>668</v>
      </c>
      <c r="U22" s="131" t="s">
        <v>669</v>
      </c>
    </row>
    <row r="23" spans="1:22" ht="11.25" customHeight="1">
      <c r="A23" s="27" t="s">
        <v>230</v>
      </c>
      <c r="B23" s="27" t="s">
        <v>352</v>
      </c>
      <c r="C23" s="153">
        <v>0.5</v>
      </c>
      <c r="D23" s="20"/>
      <c r="E23" s="20"/>
      <c r="F23" s="155">
        <v>281</v>
      </c>
      <c r="G23" s="20"/>
      <c r="H23" s="20"/>
      <c r="I23" s="27">
        <f>IF(C23&lt;1,3)</f>
        <v>3</v>
      </c>
      <c r="J23" s="27">
        <f>IF(F23&lt;500,2)</f>
        <v>2</v>
      </c>
      <c r="L23" s="161" t="s">
        <v>922</v>
      </c>
      <c r="M23" s="149">
        <v>2</v>
      </c>
      <c r="N23" s="161" t="s">
        <v>927</v>
      </c>
      <c r="O23" s="149">
        <v>2</v>
      </c>
      <c r="Q23" s="190">
        <f>PERCENTILE(C$2:C$119,V$23)</f>
        <v>0</v>
      </c>
      <c r="R23" s="122" t="s">
        <v>670</v>
      </c>
      <c r="S23" s="169">
        <f>PERCENTILE(F$2:F$119,V$23)</f>
        <v>54.000000000000014</v>
      </c>
      <c r="T23" s="122" t="s">
        <v>670</v>
      </c>
      <c r="U23" s="131"/>
      <c r="V23" s="123">
        <v>0.2</v>
      </c>
    </row>
    <row r="24" spans="1:20" ht="11.25" customHeight="1">
      <c r="A24" s="27" t="s">
        <v>231</v>
      </c>
      <c r="B24" s="27" t="s">
        <v>353</v>
      </c>
      <c r="C24" s="153">
        <v>6.4</v>
      </c>
      <c r="D24" s="20"/>
      <c r="E24" s="20"/>
      <c r="F24" s="155">
        <v>25230</v>
      </c>
      <c r="G24" s="20"/>
      <c r="H24" s="20"/>
      <c r="I24" s="27">
        <v>5</v>
      </c>
      <c r="J24" s="27">
        <v>5</v>
      </c>
      <c r="L24" s="161" t="s">
        <v>923</v>
      </c>
      <c r="M24" s="149">
        <v>3</v>
      </c>
      <c r="N24" s="161" t="s">
        <v>928</v>
      </c>
      <c r="O24" s="149">
        <v>3</v>
      </c>
      <c r="P24" s="112"/>
      <c r="Q24" s="190">
        <f>PERCENTILE(C$2:C$119,(2*V$23))</f>
        <v>0.3</v>
      </c>
      <c r="R24" s="122" t="s">
        <v>671</v>
      </c>
      <c r="S24" s="169">
        <f>PERCENTILE(F$2:F$119,(2*V$23))</f>
        <v>430.6</v>
      </c>
      <c r="T24" s="122" t="s">
        <v>671</v>
      </c>
    </row>
    <row r="25" spans="1:20" ht="11.25" customHeight="1">
      <c r="A25" s="27" t="s">
        <v>232</v>
      </c>
      <c r="B25" s="27" t="s">
        <v>354</v>
      </c>
      <c r="C25" s="153">
        <v>4.8</v>
      </c>
      <c r="D25" s="20"/>
      <c r="E25" s="20"/>
      <c r="F25" s="155">
        <v>1001</v>
      </c>
      <c r="G25" s="20"/>
      <c r="H25" s="20"/>
      <c r="I25" s="27">
        <f>IF(C25&lt;5,4)</f>
        <v>4</v>
      </c>
      <c r="J25" s="27">
        <f>IF(F25&lt;1500,3)</f>
        <v>3</v>
      </c>
      <c r="L25" s="161" t="s">
        <v>924</v>
      </c>
      <c r="M25" s="149">
        <v>4</v>
      </c>
      <c r="N25" s="161" t="s">
        <v>929</v>
      </c>
      <c r="O25" s="149">
        <v>4</v>
      </c>
      <c r="P25" s="130"/>
      <c r="Q25" s="190">
        <f>PERCENTILE(C$2:C$119,(3*V$23))</f>
        <v>1.0200000000000018</v>
      </c>
      <c r="R25" s="122" t="s">
        <v>672</v>
      </c>
      <c r="S25" s="169">
        <f>PERCENTILE(F$2:F$119,(3*V$23))</f>
        <v>1635.0000000000016</v>
      </c>
      <c r="T25" s="122" t="s">
        <v>672</v>
      </c>
    </row>
    <row r="26" spans="1:20" ht="11.25" customHeight="1">
      <c r="A26" s="27" t="s">
        <v>233</v>
      </c>
      <c r="B26" s="27" t="s">
        <v>355</v>
      </c>
      <c r="C26" s="153">
        <v>18.2</v>
      </c>
      <c r="D26" s="20"/>
      <c r="E26" s="20"/>
      <c r="F26" s="155">
        <v>6249</v>
      </c>
      <c r="G26" s="20"/>
      <c r="H26" s="20"/>
      <c r="I26" s="27">
        <v>5</v>
      </c>
      <c r="J26" s="27">
        <v>5</v>
      </c>
      <c r="L26" s="160" t="s">
        <v>925</v>
      </c>
      <c r="M26" s="149">
        <v>5</v>
      </c>
      <c r="N26" s="160" t="s">
        <v>930</v>
      </c>
      <c r="O26" s="149">
        <v>5</v>
      </c>
      <c r="P26" s="112"/>
      <c r="Q26" s="190">
        <f>PERCENTILE(C$2:C$119,(4*V$23))</f>
        <v>3.420000000000006</v>
      </c>
      <c r="R26" s="122" t="s">
        <v>673</v>
      </c>
      <c r="S26" s="169">
        <f>PERCENTILE(F$2:F$119,(4*V$23))</f>
        <v>3642.2000000000003</v>
      </c>
      <c r="T26" s="122" t="s">
        <v>673</v>
      </c>
    </row>
    <row r="27" spans="1:20" ht="11.25" customHeight="1">
      <c r="A27" s="43" t="s">
        <v>234</v>
      </c>
      <c r="B27" s="43" t="s">
        <v>356</v>
      </c>
      <c r="C27" s="153">
        <v>3.7</v>
      </c>
      <c r="D27" s="20"/>
      <c r="E27" s="20"/>
      <c r="F27" s="155">
        <v>2301</v>
      </c>
      <c r="G27" s="20"/>
      <c r="H27" s="20"/>
      <c r="I27" s="27">
        <f>IF(C27&lt;5,4)</f>
        <v>4</v>
      </c>
      <c r="J27" s="27">
        <f>IF(F27&lt;5000,4)</f>
        <v>4</v>
      </c>
      <c r="L27" s="18" t="s">
        <v>0</v>
      </c>
      <c r="M27" s="31" t="s">
        <v>372</v>
      </c>
      <c r="N27" s="1" t="s">
        <v>0</v>
      </c>
      <c r="O27" s="31" t="s">
        <v>372</v>
      </c>
      <c r="Q27" s="190">
        <f>PERCENTILE(C$2:C$119,(5*V$23))</f>
        <v>143.9</v>
      </c>
      <c r="R27" s="122" t="s">
        <v>674</v>
      </c>
      <c r="S27" s="169">
        <f>PERCENTILE(F$2:F$119,(5*V$23))</f>
        <v>25230</v>
      </c>
      <c r="T27" s="122" t="s">
        <v>674</v>
      </c>
    </row>
    <row r="28" spans="1:16" ht="11.25" customHeight="1">
      <c r="A28" s="27" t="s">
        <v>357</v>
      </c>
      <c r="B28" s="27" t="s">
        <v>358</v>
      </c>
      <c r="C28" s="153">
        <v>0</v>
      </c>
      <c r="D28" s="20"/>
      <c r="E28" s="20"/>
      <c r="F28" s="155">
        <v>0</v>
      </c>
      <c r="G28" s="20"/>
      <c r="H28" s="20"/>
      <c r="I28" s="27">
        <f>IF(C28&lt;0.1,1)</f>
        <v>1</v>
      </c>
      <c r="J28" s="27">
        <f>IF(F28&lt;50,1)</f>
        <v>1</v>
      </c>
      <c r="K28" s="32"/>
      <c r="L28" s="32"/>
      <c r="O28" s="29"/>
      <c r="P28" s="27"/>
    </row>
    <row r="29" spans="1:14" ht="11.25" customHeight="1">
      <c r="A29" s="27" t="s">
        <v>359</v>
      </c>
      <c r="B29" s="27" t="s">
        <v>360</v>
      </c>
      <c r="C29" s="153">
        <v>0</v>
      </c>
      <c r="D29" s="20"/>
      <c r="E29" s="20"/>
      <c r="F29" s="155">
        <v>52</v>
      </c>
      <c r="G29" s="20"/>
      <c r="H29" s="20"/>
      <c r="I29" s="27">
        <f>IF(C29&lt;0.1,1)</f>
        <v>1</v>
      </c>
      <c r="J29" s="27">
        <f>IF(F29&lt;500,2)</f>
        <v>2</v>
      </c>
      <c r="K29" s="33" t="s">
        <v>22</v>
      </c>
      <c r="L29" s="34"/>
      <c r="M29" s="27"/>
      <c r="N29" s="27"/>
    </row>
    <row r="30" spans="1:14" ht="11.25" customHeight="1">
      <c r="A30" s="27" t="s">
        <v>361</v>
      </c>
      <c r="B30" s="27" t="s">
        <v>362</v>
      </c>
      <c r="C30" s="153">
        <v>0.3</v>
      </c>
      <c r="D30" s="20"/>
      <c r="E30" s="20"/>
      <c r="F30" s="155">
        <v>181</v>
      </c>
      <c r="G30" s="20"/>
      <c r="H30" s="20"/>
      <c r="I30" s="27">
        <f>IF(C30&lt;0.5,2)</f>
        <v>2</v>
      </c>
      <c r="J30" s="27">
        <f>IF(F30&lt;500,2)</f>
        <v>2</v>
      </c>
      <c r="K30" s="32"/>
      <c r="L30" s="165" t="s">
        <v>953</v>
      </c>
      <c r="M30" s="32"/>
      <c r="N30" s="32"/>
    </row>
    <row r="31" spans="1:14" ht="11.25" customHeight="1">
      <c r="A31" s="27" t="s">
        <v>363</v>
      </c>
      <c r="B31" s="27" t="s">
        <v>364</v>
      </c>
      <c r="C31" s="153">
        <v>0</v>
      </c>
      <c r="D31" s="20"/>
      <c r="E31" s="20"/>
      <c r="F31" s="155">
        <v>77</v>
      </c>
      <c r="G31" s="20"/>
      <c r="H31" s="20"/>
      <c r="I31" s="27">
        <f>IF(C31&lt;0.1,1)</f>
        <v>1</v>
      </c>
      <c r="J31" s="27">
        <f>IF(F31&lt;500,2)</f>
        <v>2</v>
      </c>
      <c r="K31" s="32"/>
      <c r="M31" s="32"/>
      <c r="N31" s="32"/>
    </row>
    <row r="32" spans="1:14" ht="11.25" customHeight="1">
      <c r="A32" s="27" t="s">
        <v>143</v>
      </c>
      <c r="B32" s="27" t="s">
        <v>646</v>
      </c>
      <c r="C32" s="153">
        <v>0.1</v>
      </c>
      <c r="D32" s="20"/>
      <c r="E32" s="20"/>
      <c r="F32" s="155">
        <v>865</v>
      </c>
      <c r="G32" s="20"/>
      <c r="H32" s="20"/>
      <c r="I32" s="27">
        <f>IF(C32&lt;0.5,2)</f>
        <v>2</v>
      </c>
      <c r="J32" s="27">
        <f>IF(F32&lt;1500,3)</f>
        <v>3</v>
      </c>
      <c r="K32" s="36" t="s">
        <v>41</v>
      </c>
      <c r="L32" s="32"/>
      <c r="M32" s="32"/>
      <c r="N32" s="32"/>
    </row>
    <row r="33" spans="1:14" ht="11.25" customHeight="1">
      <c r="A33" s="27" t="s">
        <v>647</v>
      </c>
      <c r="B33" s="27" t="s">
        <v>648</v>
      </c>
      <c r="C33" s="153">
        <v>0.1</v>
      </c>
      <c r="D33" s="20"/>
      <c r="E33" s="20"/>
      <c r="F33" s="155">
        <v>516</v>
      </c>
      <c r="G33" s="20"/>
      <c r="H33" s="20"/>
      <c r="I33" s="27">
        <f>IF(C33&lt;0.5,2)</f>
        <v>2</v>
      </c>
      <c r="J33" s="27">
        <f>IF(F33&lt;1500,3)</f>
        <v>3</v>
      </c>
      <c r="K33" s="32"/>
      <c r="L33" s="37" t="s">
        <v>687</v>
      </c>
      <c r="M33" s="32"/>
      <c r="N33" s="32"/>
    </row>
    <row r="34" spans="1:14" ht="11.25" customHeight="1">
      <c r="A34" s="27" t="s">
        <v>649</v>
      </c>
      <c r="B34" s="27" t="s">
        <v>650</v>
      </c>
      <c r="C34" s="153">
        <v>2.2</v>
      </c>
      <c r="D34" s="20"/>
      <c r="E34" s="20"/>
      <c r="F34" s="155">
        <v>2467</v>
      </c>
      <c r="G34" s="20"/>
      <c r="H34" s="20"/>
      <c r="I34" s="27">
        <f>IF(C34&lt;5,4)</f>
        <v>4</v>
      </c>
      <c r="J34" s="27">
        <f>IF(F34&lt;5000,4)</f>
        <v>4</v>
      </c>
      <c r="K34" s="32"/>
      <c r="L34" s="38"/>
      <c r="M34" s="32"/>
      <c r="N34" s="32"/>
    </row>
    <row r="35" spans="1:14" ht="11.25" customHeight="1">
      <c r="A35" s="27" t="s">
        <v>651</v>
      </c>
      <c r="B35" s="27" t="s">
        <v>652</v>
      </c>
      <c r="C35" s="153">
        <v>0.7</v>
      </c>
      <c r="D35" s="20"/>
      <c r="E35" s="20"/>
      <c r="F35" s="155">
        <v>5891</v>
      </c>
      <c r="G35" s="20"/>
      <c r="H35" s="20"/>
      <c r="I35" s="27">
        <f>IF(C35&lt;1,3)</f>
        <v>3</v>
      </c>
      <c r="J35" s="27">
        <v>5</v>
      </c>
      <c r="K35" s="36" t="s">
        <v>684</v>
      </c>
      <c r="M35" s="32"/>
      <c r="N35" s="32"/>
    </row>
    <row r="36" spans="1:14" ht="11.25" customHeight="1">
      <c r="A36" s="27" t="s">
        <v>653</v>
      </c>
      <c r="B36" s="27" t="s">
        <v>654</v>
      </c>
      <c r="C36" s="153">
        <v>0.2</v>
      </c>
      <c r="D36" s="20"/>
      <c r="E36" s="20"/>
      <c r="F36" s="155">
        <v>279</v>
      </c>
      <c r="G36" s="20"/>
      <c r="H36" s="20"/>
      <c r="I36" s="27">
        <f>IF(C36&lt;0.5,2)</f>
        <v>2</v>
      </c>
      <c r="J36" s="27">
        <f>IF(F36&lt;500,2)</f>
        <v>2</v>
      </c>
      <c r="K36" s="117" t="s">
        <v>733</v>
      </c>
      <c r="L36" s="41"/>
      <c r="M36" s="32"/>
      <c r="N36" s="32"/>
    </row>
    <row r="37" spans="1:14" ht="11.25" customHeight="1">
      <c r="A37" s="27" t="s">
        <v>655</v>
      </c>
      <c r="B37" s="27" t="s">
        <v>169</v>
      </c>
      <c r="C37" s="153">
        <v>22.3</v>
      </c>
      <c r="D37" s="20"/>
      <c r="E37" s="20"/>
      <c r="F37" s="155">
        <v>1870</v>
      </c>
      <c r="G37" s="20"/>
      <c r="H37" s="20"/>
      <c r="I37" s="27">
        <v>5</v>
      </c>
      <c r="J37" s="27">
        <f>IF(F37&lt;5000,4)</f>
        <v>4</v>
      </c>
      <c r="K37" s="150" t="s">
        <v>918</v>
      </c>
      <c r="L37" s="32"/>
      <c r="M37" s="32"/>
      <c r="N37" s="32"/>
    </row>
    <row r="38" spans="1:14" ht="11.25" customHeight="1">
      <c r="A38" s="165" t="s">
        <v>656</v>
      </c>
      <c r="B38" s="27" t="s">
        <v>170</v>
      </c>
      <c r="C38" s="111">
        <v>9.9</v>
      </c>
      <c r="F38" s="44">
        <v>808</v>
      </c>
      <c r="I38" s="27">
        <v>5</v>
      </c>
      <c r="J38" s="27">
        <f>IF(F38&lt;1500,3)</f>
        <v>3</v>
      </c>
      <c r="K38" s="1" t="s">
        <v>734</v>
      </c>
      <c r="M38" s="32"/>
      <c r="N38" s="32"/>
    </row>
    <row r="39" spans="1:14" ht="11.25" customHeight="1">
      <c r="A39" s="27" t="s">
        <v>657</v>
      </c>
      <c r="B39" s="27" t="s">
        <v>171</v>
      </c>
      <c r="C39" s="153">
        <v>1.6</v>
      </c>
      <c r="D39" s="20"/>
      <c r="E39" s="20"/>
      <c r="F39" s="155">
        <v>3356</v>
      </c>
      <c r="G39" s="20"/>
      <c r="H39" s="20"/>
      <c r="I39" s="27">
        <f>IF(C39&lt;5,4)</f>
        <v>4</v>
      </c>
      <c r="J39" s="27">
        <f>IF(F39&lt;5000,4)</f>
        <v>4</v>
      </c>
      <c r="K39" s="150" t="s">
        <v>717</v>
      </c>
      <c r="M39" s="32"/>
      <c r="N39" s="32"/>
    </row>
    <row r="40" spans="1:14" ht="11.25" customHeight="1">
      <c r="A40" s="27" t="s">
        <v>400</v>
      </c>
      <c r="B40" s="27" t="s">
        <v>401</v>
      </c>
      <c r="C40" s="153">
        <v>0.2</v>
      </c>
      <c r="D40" s="20"/>
      <c r="E40" s="20"/>
      <c r="F40" s="155">
        <v>407</v>
      </c>
      <c r="G40" s="20"/>
      <c r="H40" s="20"/>
      <c r="I40" s="27">
        <f>IF(C40&lt;0.5,2)</f>
        <v>2</v>
      </c>
      <c r="J40" s="27">
        <f>IF(F40&lt;500,2)</f>
        <v>2</v>
      </c>
      <c r="K40" s="1" t="s">
        <v>735</v>
      </c>
      <c r="M40" s="32"/>
      <c r="N40" s="32"/>
    </row>
    <row r="41" spans="1:14" ht="11.25" customHeight="1">
      <c r="A41" s="27" t="s">
        <v>403</v>
      </c>
      <c r="B41" s="27" t="s">
        <v>404</v>
      </c>
      <c r="C41" s="153">
        <v>1</v>
      </c>
      <c r="D41" s="20"/>
      <c r="E41" s="20"/>
      <c r="F41" s="155">
        <v>1467</v>
      </c>
      <c r="G41" s="20"/>
      <c r="H41" s="20"/>
      <c r="I41" s="27">
        <f>IF(C41&lt;5,4)</f>
        <v>4</v>
      </c>
      <c r="J41" s="27">
        <f>IF(F41&lt;1500,3)</f>
        <v>3</v>
      </c>
      <c r="K41" s="150" t="s">
        <v>718</v>
      </c>
      <c r="M41" s="32"/>
      <c r="N41" s="32"/>
    </row>
    <row r="42" spans="1:14" ht="11.25" customHeight="1">
      <c r="A42" s="27" t="s">
        <v>407</v>
      </c>
      <c r="B42" s="27" t="s">
        <v>408</v>
      </c>
      <c r="C42" s="153">
        <v>2.9</v>
      </c>
      <c r="D42" s="20"/>
      <c r="E42" s="20"/>
      <c r="F42" s="155">
        <v>11937</v>
      </c>
      <c r="G42" s="20"/>
      <c r="H42" s="20"/>
      <c r="I42" s="27">
        <f>IF(C42&lt;5,4)</f>
        <v>4</v>
      </c>
      <c r="J42" s="27">
        <v>5</v>
      </c>
      <c r="M42" s="32"/>
      <c r="N42" s="32"/>
    </row>
    <row r="43" spans="1:14" ht="11.25" customHeight="1">
      <c r="A43" s="27" t="s">
        <v>415</v>
      </c>
      <c r="B43" s="27" t="s">
        <v>416</v>
      </c>
      <c r="C43" s="153">
        <v>0</v>
      </c>
      <c r="D43" s="20"/>
      <c r="E43" s="20"/>
      <c r="F43" s="155">
        <v>0</v>
      </c>
      <c r="G43" s="20"/>
      <c r="H43" s="20"/>
      <c r="I43" s="27">
        <f>IF(C43&lt;0.1,1)</f>
        <v>1</v>
      </c>
      <c r="J43" s="27">
        <f>IF(F43&lt;50,1)</f>
        <v>1</v>
      </c>
      <c r="K43" s="151"/>
      <c r="L43" s="42"/>
      <c r="M43" s="32"/>
      <c r="N43" s="32"/>
    </row>
    <row r="44" spans="1:14" ht="11.25" customHeight="1">
      <c r="A44" s="27" t="s">
        <v>417</v>
      </c>
      <c r="B44" s="27" t="s">
        <v>418</v>
      </c>
      <c r="C44" s="153">
        <v>0.2</v>
      </c>
      <c r="D44" s="20"/>
      <c r="E44" s="20"/>
      <c r="F44" s="155">
        <v>512</v>
      </c>
      <c r="G44" s="20"/>
      <c r="H44" s="20"/>
      <c r="I44" s="27">
        <f>IF(C44&lt;0.5,2)</f>
        <v>2</v>
      </c>
      <c r="J44" s="27">
        <f>IF(F44&lt;1500,3)</f>
        <v>3</v>
      </c>
      <c r="K44" s="32"/>
      <c r="L44" s="32"/>
      <c r="M44" s="32"/>
      <c r="N44" s="32"/>
    </row>
    <row r="45" spans="1:10" ht="11.25" customHeight="1">
      <c r="A45" s="27" t="s">
        <v>419</v>
      </c>
      <c r="B45" s="27" t="s">
        <v>420</v>
      </c>
      <c r="C45" s="153">
        <v>0</v>
      </c>
      <c r="D45" s="20"/>
      <c r="E45" s="20">
        <v>2011</v>
      </c>
      <c r="F45" s="155">
        <v>0</v>
      </c>
      <c r="G45" s="20"/>
      <c r="H45" s="20">
        <v>2011</v>
      </c>
      <c r="I45" s="27">
        <f>IF(C45&lt;0.1,1)</f>
        <v>1</v>
      </c>
      <c r="J45" s="27">
        <f>IF(F45&lt;50,1)</f>
        <v>1</v>
      </c>
    </row>
    <row r="46" spans="1:10" ht="11.25" customHeight="1">
      <c r="A46" s="27" t="s">
        <v>421</v>
      </c>
      <c r="B46" s="27" t="s">
        <v>422</v>
      </c>
      <c r="C46" s="153">
        <v>0</v>
      </c>
      <c r="D46" s="20"/>
      <c r="E46" s="20">
        <v>2011</v>
      </c>
      <c r="F46" s="155">
        <v>0</v>
      </c>
      <c r="G46" s="20"/>
      <c r="H46" s="20">
        <v>2011</v>
      </c>
      <c r="I46" s="27">
        <f>IF(C46&lt;0.1,1)</f>
        <v>1</v>
      </c>
      <c r="J46" s="27">
        <f>IF(F46&lt;50,1)</f>
        <v>1</v>
      </c>
    </row>
    <row r="47" spans="1:10" ht="11.25" customHeight="1">
      <c r="A47" s="27" t="s">
        <v>431</v>
      </c>
      <c r="B47" s="27" t="s">
        <v>432</v>
      </c>
      <c r="C47" s="153">
        <v>0</v>
      </c>
      <c r="D47" s="20"/>
      <c r="E47" s="20"/>
      <c r="F47" s="155">
        <v>96</v>
      </c>
      <c r="G47" s="20"/>
      <c r="H47" s="20"/>
      <c r="I47" s="27">
        <f>IF(C47&lt;0.1,1)</f>
        <v>1</v>
      </c>
      <c r="J47" s="27">
        <f>IF(F47&lt;500,2)</f>
        <v>2</v>
      </c>
    </row>
    <row r="48" spans="1:10" ht="11.25" customHeight="1">
      <c r="A48" s="27" t="s">
        <v>433</v>
      </c>
      <c r="B48" s="27" t="s">
        <v>434</v>
      </c>
      <c r="C48" s="153">
        <v>0.7</v>
      </c>
      <c r="D48" s="20"/>
      <c r="E48" s="20"/>
      <c r="F48" s="155">
        <v>3626</v>
      </c>
      <c r="G48" s="20"/>
      <c r="H48" s="20"/>
      <c r="I48" s="27">
        <f>IF(C48&lt;1,3)</f>
        <v>3</v>
      </c>
      <c r="J48" s="27">
        <f>IF(F48&lt;5000,4)</f>
        <v>4</v>
      </c>
    </row>
    <row r="49" spans="1:10" ht="11.25" customHeight="1">
      <c r="A49" s="27" t="s">
        <v>435</v>
      </c>
      <c r="B49" s="27" t="s">
        <v>436</v>
      </c>
      <c r="C49" s="153">
        <v>8.6</v>
      </c>
      <c r="D49" s="20"/>
      <c r="E49" s="20"/>
      <c r="F49" s="155">
        <v>2744</v>
      </c>
      <c r="G49" s="20"/>
      <c r="H49" s="20"/>
      <c r="I49" s="27">
        <v>5</v>
      </c>
      <c r="J49" s="27">
        <f>IF(F49&lt;5000,4)</f>
        <v>4</v>
      </c>
    </row>
    <row r="50" spans="1:12" ht="11.25" customHeight="1">
      <c r="A50" s="27" t="s">
        <v>437</v>
      </c>
      <c r="B50" s="27" t="s">
        <v>173</v>
      </c>
      <c r="C50" s="153">
        <v>1.5</v>
      </c>
      <c r="D50" s="20"/>
      <c r="E50" s="20"/>
      <c r="F50" s="155">
        <v>674</v>
      </c>
      <c r="G50" s="20"/>
      <c r="H50" s="20"/>
      <c r="I50" s="27">
        <f>IF(C50&lt;5,4)</f>
        <v>4</v>
      </c>
      <c r="J50" s="27">
        <f>IF(F50&lt;1500,3)</f>
        <v>3</v>
      </c>
      <c r="L50" s="35"/>
    </row>
    <row r="51" spans="1:12" ht="11.25" customHeight="1">
      <c r="A51" s="27" t="s">
        <v>438</v>
      </c>
      <c r="B51" s="27" t="s">
        <v>174</v>
      </c>
      <c r="C51" s="153">
        <v>0.3</v>
      </c>
      <c r="D51" s="20"/>
      <c r="E51" s="20"/>
      <c r="F51" s="155">
        <v>110</v>
      </c>
      <c r="G51" s="20"/>
      <c r="H51" s="20"/>
      <c r="I51" s="27">
        <f>IF(C51&lt;0.5,2)</f>
        <v>2</v>
      </c>
      <c r="J51" s="27">
        <f>IF(F51&lt;500,2)</f>
        <v>2</v>
      </c>
      <c r="L51" s="35"/>
    </row>
    <row r="52" spans="1:12" ht="11.25" customHeight="1">
      <c r="A52" s="27" t="s">
        <v>440</v>
      </c>
      <c r="B52" s="27" t="s">
        <v>176</v>
      </c>
      <c r="C52" s="153">
        <v>0</v>
      </c>
      <c r="D52" s="20"/>
      <c r="E52" s="20"/>
      <c r="F52" s="155">
        <v>22</v>
      </c>
      <c r="G52" s="20"/>
      <c r="H52" s="20"/>
      <c r="I52" s="27">
        <f>IF(C52&lt;0.1,1)</f>
        <v>1</v>
      </c>
      <c r="J52" s="27">
        <f>IF(F52&lt;50,1)</f>
        <v>1</v>
      </c>
      <c r="L52" s="35"/>
    </row>
    <row r="53" spans="1:12" ht="11.25" customHeight="1">
      <c r="A53" s="27" t="s">
        <v>112</v>
      </c>
      <c r="B53" s="27" t="s">
        <v>113</v>
      </c>
      <c r="C53" s="153">
        <v>9.3</v>
      </c>
      <c r="D53" s="20"/>
      <c r="E53" s="20"/>
      <c r="F53" s="155">
        <v>13050</v>
      </c>
      <c r="G53" s="20"/>
      <c r="H53" s="20"/>
      <c r="I53" s="27">
        <v>5</v>
      </c>
      <c r="J53" s="27">
        <v>5</v>
      </c>
      <c r="L53" s="35"/>
    </row>
    <row r="54" spans="1:12" ht="11.25" customHeight="1">
      <c r="A54" s="27" t="s">
        <v>445</v>
      </c>
      <c r="B54" s="27" t="s">
        <v>446</v>
      </c>
      <c r="C54" s="153">
        <v>1.3</v>
      </c>
      <c r="D54" s="20"/>
      <c r="E54" s="20"/>
      <c r="F54" s="155">
        <v>1981</v>
      </c>
      <c r="G54" s="20"/>
      <c r="H54" s="20"/>
      <c r="I54" s="27">
        <f>IF(C54&lt;5,4)</f>
        <v>4</v>
      </c>
      <c r="J54" s="27">
        <f>IF(F54&lt;5000,4)</f>
        <v>4</v>
      </c>
      <c r="L54" s="35"/>
    </row>
    <row r="55" spans="1:12" ht="11.25" customHeight="1">
      <c r="A55" s="27" t="s">
        <v>458</v>
      </c>
      <c r="B55" s="27" t="s">
        <v>459</v>
      </c>
      <c r="C55" s="153">
        <v>0.6</v>
      </c>
      <c r="D55" s="20"/>
      <c r="E55" s="20"/>
      <c r="F55" s="155">
        <v>194</v>
      </c>
      <c r="G55" s="20"/>
      <c r="H55" s="20"/>
      <c r="I55" s="27">
        <f>IF(C55&lt;1,3)</f>
        <v>3</v>
      </c>
      <c r="J55" s="27">
        <f>IF(F55&lt;500,2)</f>
        <v>2</v>
      </c>
      <c r="L55" s="35"/>
    </row>
    <row r="56" spans="1:14" ht="11.25" customHeight="1">
      <c r="A56" s="27" t="s">
        <v>460</v>
      </c>
      <c r="B56" s="27" t="s">
        <v>461</v>
      </c>
      <c r="C56" s="153">
        <v>2</v>
      </c>
      <c r="D56" s="20"/>
      <c r="E56" s="20"/>
      <c r="F56" s="155">
        <v>11664</v>
      </c>
      <c r="G56" s="20"/>
      <c r="H56" s="20"/>
      <c r="I56" s="27">
        <f>IF(C56&lt;5,4)</f>
        <v>4</v>
      </c>
      <c r="J56" s="27">
        <v>5</v>
      </c>
      <c r="K56" s="32"/>
      <c r="M56" s="32"/>
      <c r="N56" s="32"/>
    </row>
    <row r="57" spans="1:14" ht="11.25" customHeight="1">
      <c r="A57" s="27" t="s">
        <v>462</v>
      </c>
      <c r="B57" s="27" t="s">
        <v>463</v>
      </c>
      <c r="C57" s="153">
        <v>0.5</v>
      </c>
      <c r="D57" s="20"/>
      <c r="E57" s="20"/>
      <c r="F57" s="155">
        <v>1963</v>
      </c>
      <c r="G57" s="20"/>
      <c r="H57" s="20"/>
      <c r="I57" s="27">
        <f>IF(C57&lt;1,3)</f>
        <v>3</v>
      </c>
      <c r="J57" s="27">
        <f>IF(F57&lt;5000,4)</f>
        <v>4</v>
      </c>
      <c r="K57" s="32"/>
      <c r="M57" s="32"/>
      <c r="N57" s="32"/>
    </row>
    <row r="58" spans="1:14" ht="11.25" customHeight="1">
      <c r="A58" s="27" t="s">
        <v>466</v>
      </c>
      <c r="B58" s="27" t="s">
        <v>467</v>
      </c>
      <c r="C58" s="153">
        <v>4</v>
      </c>
      <c r="D58" s="20"/>
      <c r="E58" s="20"/>
      <c r="F58" s="155">
        <v>7760</v>
      </c>
      <c r="G58" s="20"/>
      <c r="H58" s="20"/>
      <c r="I58" s="27">
        <f>IF(C58&lt;5,4)</f>
        <v>4</v>
      </c>
      <c r="J58" s="27">
        <v>5</v>
      </c>
      <c r="K58" s="32"/>
      <c r="L58" s="35"/>
      <c r="M58" s="32"/>
      <c r="N58" s="32"/>
    </row>
    <row r="59" spans="1:14" ht="11.25" customHeight="1">
      <c r="A59" s="108" t="s">
        <v>468</v>
      </c>
      <c r="B59" s="108" t="s">
        <v>469</v>
      </c>
      <c r="C59" s="153">
        <v>2.3</v>
      </c>
      <c r="D59" s="20"/>
      <c r="E59" s="20"/>
      <c r="F59" s="155">
        <v>11395</v>
      </c>
      <c r="G59" s="20"/>
      <c r="H59" s="20"/>
      <c r="I59" s="27">
        <f>IF(C59&lt;5,4)</f>
        <v>4</v>
      </c>
      <c r="J59" s="27">
        <v>5</v>
      </c>
      <c r="K59" s="32"/>
      <c r="L59" s="35"/>
      <c r="M59" s="32"/>
      <c r="N59" s="32"/>
    </row>
    <row r="60" spans="1:10" ht="11.25" customHeight="1">
      <c r="A60" s="108" t="s">
        <v>470</v>
      </c>
      <c r="B60" s="108" t="s">
        <v>471</v>
      </c>
      <c r="C60" s="153">
        <v>4.1</v>
      </c>
      <c r="D60" s="20"/>
      <c r="E60" s="20"/>
      <c r="F60" s="155">
        <v>6702</v>
      </c>
      <c r="G60" s="20"/>
      <c r="H60" s="20"/>
      <c r="I60" s="27">
        <f>IF(C60&lt;5,4)</f>
        <v>4</v>
      </c>
      <c r="J60" s="27">
        <v>5</v>
      </c>
    </row>
    <row r="61" spans="1:10" ht="11.25" customHeight="1">
      <c r="A61" s="27" t="s">
        <v>237</v>
      </c>
      <c r="B61" s="27" t="s">
        <v>449</v>
      </c>
      <c r="C61" s="153">
        <v>0</v>
      </c>
      <c r="D61" s="20"/>
      <c r="E61" s="20"/>
      <c r="F61" s="155">
        <v>220</v>
      </c>
      <c r="G61" s="20"/>
      <c r="H61" s="20"/>
      <c r="I61" s="27">
        <f>IF(C61&lt;0.1,1)</f>
        <v>1</v>
      </c>
      <c r="J61" s="27">
        <f>IF(F61&lt;500,2)</f>
        <v>2</v>
      </c>
    </row>
    <row r="62" spans="1:10" ht="11.25" customHeight="1">
      <c r="A62" s="27" t="s">
        <v>240</v>
      </c>
      <c r="B62" s="27" t="s">
        <v>452</v>
      </c>
      <c r="C62" s="153">
        <v>1.6</v>
      </c>
      <c r="D62" s="20"/>
      <c r="E62" s="20"/>
      <c r="F62" s="155">
        <v>5813</v>
      </c>
      <c r="G62" s="20"/>
      <c r="H62" s="20"/>
      <c r="I62" s="27">
        <f>IF(C62&lt;5,4)</f>
        <v>4</v>
      </c>
      <c r="J62" s="27">
        <v>5</v>
      </c>
    </row>
    <row r="63" spans="1:10" ht="11.25" customHeight="1">
      <c r="A63" s="27" t="s">
        <v>242</v>
      </c>
      <c r="B63" s="27" t="s">
        <v>454</v>
      </c>
      <c r="C63" s="153">
        <v>0.7</v>
      </c>
      <c r="D63" s="20"/>
      <c r="E63" s="20"/>
      <c r="F63" s="155">
        <v>1065</v>
      </c>
      <c r="G63" s="20"/>
      <c r="H63" s="20"/>
      <c r="I63" s="27">
        <f>IF(C63&lt;1,3)</f>
        <v>3</v>
      </c>
      <c r="J63" s="27">
        <f>IF(F63&lt;1500,3)</f>
        <v>3</v>
      </c>
    </row>
    <row r="64" spans="1:10" ht="11.25" customHeight="1">
      <c r="A64" s="27" t="s">
        <v>243</v>
      </c>
      <c r="B64" s="27" t="s">
        <v>455</v>
      </c>
      <c r="C64" s="153">
        <v>0.4</v>
      </c>
      <c r="D64" s="20"/>
      <c r="E64" s="20"/>
      <c r="F64" s="155">
        <v>2037</v>
      </c>
      <c r="G64" s="20"/>
      <c r="H64" s="20"/>
      <c r="I64" s="27">
        <f>IF(C64&lt;0.5,2)</f>
        <v>2</v>
      </c>
      <c r="J64" s="27">
        <f>IF(F64&lt;5000,4)</f>
        <v>4</v>
      </c>
    </row>
    <row r="65" spans="1:10" ht="11.25" customHeight="1">
      <c r="A65" s="27" t="s">
        <v>472</v>
      </c>
      <c r="B65" s="27" t="s">
        <v>165</v>
      </c>
      <c r="C65" s="153">
        <v>0</v>
      </c>
      <c r="D65" s="20"/>
      <c r="E65" s="20"/>
      <c r="F65" s="155">
        <v>0</v>
      </c>
      <c r="G65" s="20"/>
      <c r="H65" s="20"/>
      <c r="I65" s="27">
        <f>IF(C65&lt;0.1,1)</f>
        <v>1</v>
      </c>
      <c r="J65" s="27">
        <f>IF(F65&lt;50,1)</f>
        <v>1</v>
      </c>
    </row>
    <row r="66" spans="1:10" ht="11.25" customHeight="1">
      <c r="A66" s="27" t="s">
        <v>473</v>
      </c>
      <c r="B66" s="27" t="s">
        <v>164</v>
      </c>
      <c r="C66" s="153">
        <v>0.4</v>
      </c>
      <c r="D66" s="20"/>
      <c r="E66" s="20"/>
      <c r="F66" s="155">
        <v>732</v>
      </c>
      <c r="G66" s="20"/>
      <c r="H66" s="20"/>
      <c r="I66" s="27">
        <f>IF(C66&lt;0.5,2)</f>
        <v>2</v>
      </c>
      <c r="J66" s="27">
        <f>IF(F66&lt;1500,3)</f>
        <v>3</v>
      </c>
    </row>
    <row r="67" spans="1:10" ht="11.25" customHeight="1">
      <c r="A67" s="27" t="s">
        <v>474</v>
      </c>
      <c r="B67" s="27" t="s">
        <v>163</v>
      </c>
      <c r="C67" s="153">
        <v>0.1</v>
      </c>
      <c r="D67" s="20"/>
      <c r="E67" s="20"/>
      <c r="F67" s="155">
        <v>286</v>
      </c>
      <c r="G67" s="20"/>
      <c r="H67" s="20"/>
      <c r="I67" s="27">
        <f>IF(C67&lt;0.5,2)</f>
        <v>2</v>
      </c>
      <c r="J67" s="27">
        <f>IF(F67&lt;500,2)</f>
        <v>2</v>
      </c>
    </row>
    <row r="68" spans="1:10" ht="11.25" customHeight="1">
      <c r="A68" s="27" t="s">
        <v>491</v>
      </c>
      <c r="B68" s="27" t="s">
        <v>492</v>
      </c>
      <c r="C68" s="153">
        <v>7.6</v>
      </c>
      <c r="D68" s="20"/>
      <c r="E68" s="20"/>
      <c r="F68" s="155">
        <v>3191</v>
      </c>
      <c r="G68" s="20"/>
      <c r="H68" s="20"/>
      <c r="I68" s="27">
        <v>5</v>
      </c>
      <c r="J68" s="27">
        <f>IF(F68&lt;5000,4)</f>
        <v>4</v>
      </c>
    </row>
    <row r="69" spans="1:10" ht="11.25" customHeight="1">
      <c r="A69" s="27" t="s">
        <v>493</v>
      </c>
      <c r="B69" s="27" t="s">
        <v>494</v>
      </c>
      <c r="C69" s="153">
        <v>0</v>
      </c>
      <c r="D69" s="20"/>
      <c r="E69" s="20"/>
      <c r="F69" s="155">
        <v>1</v>
      </c>
      <c r="G69" s="20"/>
      <c r="H69" s="20"/>
      <c r="I69" s="27">
        <f>IF(C69&lt;0.1,1)</f>
        <v>1</v>
      </c>
      <c r="J69" s="27">
        <f>IF(F69&lt;50,1)</f>
        <v>1</v>
      </c>
    </row>
    <row r="70" spans="1:10" ht="11.25" customHeight="1">
      <c r="A70" s="27" t="s">
        <v>495</v>
      </c>
      <c r="B70" s="27" t="s">
        <v>496</v>
      </c>
      <c r="C70" s="153">
        <v>0</v>
      </c>
      <c r="D70" s="20"/>
      <c r="E70" s="20"/>
      <c r="F70" s="155">
        <v>0</v>
      </c>
      <c r="G70" s="20"/>
      <c r="H70" s="20"/>
      <c r="I70" s="27">
        <f>IF(C70&lt;0.1,1)</f>
        <v>1</v>
      </c>
      <c r="J70" s="27">
        <f>IF(F70&lt;50,1)</f>
        <v>1</v>
      </c>
    </row>
    <row r="71" spans="1:10" ht="11.25" customHeight="1">
      <c r="A71" s="27" t="s">
        <v>507</v>
      </c>
      <c r="B71" s="27" t="s">
        <v>508</v>
      </c>
      <c r="C71" s="153">
        <v>0.2</v>
      </c>
      <c r="D71" s="20"/>
      <c r="E71" s="20"/>
      <c r="F71" s="155">
        <v>520</v>
      </c>
      <c r="G71" s="20"/>
      <c r="H71" s="20"/>
      <c r="I71" s="27">
        <f>IF(C71&lt;0.5,2)</f>
        <v>2</v>
      </c>
      <c r="J71" s="27">
        <f>IF(F71&lt;1500,3)</f>
        <v>3</v>
      </c>
    </row>
    <row r="72" spans="1:10" ht="11.25" customHeight="1">
      <c r="A72" s="27" t="s">
        <v>509</v>
      </c>
      <c r="B72" s="27" t="s">
        <v>510</v>
      </c>
      <c r="C72" s="153">
        <v>0.3</v>
      </c>
      <c r="D72" s="20"/>
      <c r="E72" s="20"/>
      <c r="F72" s="155">
        <v>1182</v>
      </c>
      <c r="G72" s="20"/>
      <c r="H72" s="20"/>
      <c r="I72" s="27">
        <f>IF(C72&lt;0.5,2)</f>
        <v>2</v>
      </c>
      <c r="J72" s="27">
        <f>IF(F72&lt;1500,3)</f>
        <v>3</v>
      </c>
    </row>
    <row r="73" spans="1:10" ht="11.25" customHeight="1">
      <c r="A73" s="43" t="s">
        <v>511</v>
      </c>
      <c r="B73" s="27" t="s">
        <v>512</v>
      </c>
      <c r="C73" s="153">
        <v>0</v>
      </c>
      <c r="D73" s="20"/>
      <c r="E73" s="20"/>
      <c r="F73" s="155">
        <v>3</v>
      </c>
      <c r="G73" s="20"/>
      <c r="H73" s="20"/>
      <c r="I73" s="27">
        <f>IF(C73&lt;0.1,1)</f>
        <v>1</v>
      </c>
      <c r="J73" s="27">
        <f>IF(F73&lt;50,1)</f>
        <v>1</v>
      </c>
    </row>
    <row r="74" spans="1:10" ht="11.25" customHeight="1">
      <c r="A74" s="43" t="s">
        <v>513</v>
      </c>
      <c r="B74" s="43" t="s">
        <v>514</v>
      </c>
      <c r="C74" s="153">
        <v>0</v>
      </c>
      <c r="D74" s="20"/>
      <c r="E74" s="20"/>
      <c r="F74" s="155">
        <v>0</v>
      </c>
      <c r="G74" s="20"/>
      <c r="H74" s="20"/>
      <c r="I74" s="27">
        <f>IF(C74&lt;0.1,1)</f>
        <v>1</v>
      </c>
      <c r="J74" s="27">
        <f>IF(F74&lt;50,1)</f>
        <v>1</v>
      </c>
    </row>
    <row r="75" spans="1:10" ht="11.25" customHeight="1">
      <c r="A75" s="27" t="s">
        <v>549</v>
      </c>
      <c r="B75" s="27" t="s">
        <v>550</v>
      </c>
      <c r="C75" s="153">
        <v>0.5</v>
      </c>
      <c r="D75" s="20"/>
      <c r="E75" s="20"/>
      <c r="F75" s="155">
        <v>901</v>
      </c>
      <c r="G75" s="20"/>
      <c r="H75" s="20"/>
      <c r="I75" s="27">
        <f>IF(C75&lt;1,3)</f>
        <v>3</v>
      </c>
      <c r="J75" s="27">
        <f>IF(F75&lt;1500,3)</f>
        <v>3</v>
      </c>
    </row>
    <row r="76" spans="1:10" ht="11.25" customHeight="1">
      <c r="A76" s="27" t="s">
        <v>559</v>
      </c>
      <c r="B76" s="27" t="s">
        <v>560</v>
      </c>
      <c r="C76" s="153">
        <v>0.4</v>
      </c>
      <c r="D76" s="20"/>
      <c r="E76" s="20"/>
      <c r="F76" s="155">
        <v>939</v>
      </c>
      <c r="G76" s="20"/>
      <c r="H76" s="20"/>
      <c r="I76" s="27">
        <f>IF(C76&lt;0.5,2)</f>
        <v>2</v>
      </c>
      <c r="J76" s="27">
        <f>IF(F76&lt;1500,3)</f>
        <v>3</v>
      </c>
    </row>
    <row r="77" spans="1:10" ht="11.25" customHeight="1">
      <c r="A77" s="27" t="s">
        <v>572</v>
      </c>
      <c r="B77" s="27" t="s">
        <v>393</v>
      </c>
      <c r="C77" s="153">
        <v>1</v>
      </c>
      <c r="D77" s="20"/>
      <c r="E77" s="20"/>
      <c r="F77" s="155">
        <v>255</v>
      </c>
      <c r="G77" s="20"/>
      <c r="H77" s="20"/>
      <c r="I77" s="27">
        <f>IF(C77&lt;5,4)</f>
        <v>4</v>
      </c>
      <c r="J77" s="27">
        <f>IF(F77&lt;500,2)</f>
        <v>2</v>
      </c>
    </row>
    <row r="78" spans="1:10" ht="11.25" customHeight="1">
      <c r="A78" s="27" t="s">
        <v>601</v>
      </c>
      <c r="B78" s="27" t="s">
        <v>602</v>
      </c>
      <c r="C78" s="153">
        <v>0.1</v>
      </c>
      <c r="D78" s="20"/>
      <c r="E78" s="20"/>
      <c r="F78" s="155">
        <v>75</v>
      </c>
      <c r="G78" s="20"/>
      <c r="H78" s="20"/>
      <c r="I78" s="27">
        <f>IF(C78&lt;0.5,2)</f>
        <v>2</v>
      </c>
      <c r="J78" s="27">
        <f>IF(F78&lt;500,2)</f>
        <v>2</v>
      </c>
    </row>
    <row r="79" spans="1:10" ht="11.25" customHeight="1">
      <c r="A79" s="27" t="s">
        <v>246</v>
      </c>
      <c r="B79" s="27" t="s">
        <v>248</v>
      </c>
      <c r="C79" s="153">
        <v>6.9</v>
      </c>
      <c r="D79" s="20"/>
      <c r="E79" s="20"/>
      <c r="F79" s="155">
        <v>10634</v>
      </c>
      <c r="G79" s="20"/>
      <c r="H79" s="20"/>
      <c r="I79" s="27">
        <v>5</v>
      </c>
      <c r="J79" s="27">
        <v>5</v>
      </c>
    </row>
    <row r="80" spans="1:10" ht="11.25" customHeight="1">
      <c r="A80" s="27" t="s">
        <v>247</v>
      </c>
      <c r="B80" s="27" t="s">
        <v>600</v>
      </c>
      <c r="C80" s="153">
        <v>2.9</v>
      </c>
      <c r="D80" s="20"/>
      <c r="E80" s="20"/>
      <c r="F80" s="155">
        <v>3375</v>
      </c>
      <c r="G80" s="20"/>
      <c r="H80" s="20"/>
      <c r="I80" s="27">
        <f>IF(C80&lt;5,4)</f>
        <v>4</v>
      </c>
      <c r="J80" s="27">
        <f>IF(F80&lt;5000,4)</f>
        <v>4</v>
      </c>
    </row>
    <row r="81" spans="1:10" ht="11.25" customHeight="1">
      <c r="A81" s="43" t="s">
        <v>603</v>
      </c>
      <c r="B81" s="43" t="s">
        <v>604</v>
      </c>
      <c r="C81" s="153">
        <v>143.9</v>
      </c>
      <c r="D81" s="20"/>
      <c r="E81" s="20"/>
      <c r="F81" s="155">
        <v>4081</v>
      </c>
      <c r="G81" s="20"/>
      <c r="H81" s="20"/>
      <c r="I81" s="27">
        <v>5</v>
      </c>
      <c r="J81" s="27">
        <f>IF(F81&lt;5000,4)</f>
        <v>4</v>
      </c>
    </row>
    <row r="82" spans="1:10" ht="11.25" customHeight="1">
      <c r="A82" s="43" t="s">
        <v>605</v>
      </c>
      <c r="B82" s="43" t="s">
        <v>606</v>
      </c>
      <c r="C82" s="153">
        <v>5.2</v>
      </c>
      <c r="D82" s="20"/>
      <c r="E82" s="20"/>
      <c r="F82" s="155">
        <v>10844</v>
      </c>
      <c r="G82" s="20"/>
      <c r="H82" s="20"/>
      <c r="I82" s="27">
        <v>5</v>
      </c>
      <c r="J82" s="27">
        <v>5</v>
      </c>
    </row>
    <row r="83" spans="1:10" ht="11.25" customHeight="1">
      <c r="A83" s="43" t="s">
        <v>609</v>
      </c>
      <c r="B83" s="43" t="s">
        <v>610</v>
      </c>
      <c r="C83" s="153">
        <v>2</v>
      </c>
      <c r="D83" s="20"/>
      <c r="E83" s="20"/>
      <c r="F83" s="155">
        <v>1590</v>
      </c>
      <c r="G83" s="20"/>
      <c r="H83" s="20"/>
      <c r="I83" s="27">
        <f>IF(C83&lt;5,4)</f>
        <v>4</v>
      </c>
      <c r="J83" s="27">
        <f>IF(F83&lt;5000,4)</f>
        <v>4</v>
      </c>
    </row>
    <row r="84" spans="1:10" ht="11.25" customHeight="1">
      <c r="A84" s="43" t="s">
        <v>611</v>
      </c>
      <c r="B84" s="43" t="s">
        <v>612</v>
      </c>
      <c r="C84" s="153">
        <v>8.6</v>
      </c>
      <c r="D84" s="20"/>
      <c r="E84" s="20"/>
      <c r="F84" s="155">
        <v>12028</v>
      </c>
      <c r="G84" s="20"/>
      <c r="H84" s="20"/>
      <c r="I84" s="27">
        <v>5</v>
      </c>
      <c r="J84" s="27">
        <v>5</v>
      </c>
    </row>
    <row r="85" spans="1:10" ht="11.25" customHeight="1">
      <c r="A85" s="43" t="s">
        <v>613</v>
      </c>
      <c r="B85" s="43" t="s">
        <v>614</v>
      </c>
      <c r="C85" s="153">
        <v>1.4</v>
      </c>
      <c r="D85" s="20"/>
      <c r="E85" s="20"/>
      <c r="F85" s="155">
        <v>2734</v>
      </c>
      <c r="G85" s="20"/>
      <c r="H85" s="20"/>
      <c r="I85" s="27">
        <f>IF(C85&lt;5,4)</f>
        <v>4</v>
      </c>
      <c r="J85" s="27">
        <f>IF(F85&lt;5000,4)</f>
        <v>4</v>
      </c>
    </row>
    <row r="86" spans="1:10" ht="11.25" customHeight="1">
      <c r="A86" s="43" t="s">
        <v>621</v>
      </c>
      <c r="B86" s="43" t="s">
        <v>622</v>
      </c>
      <c r="C86" s="153">
        <v>0</v>
      </c>
      <c r="D86" s="20"/>
      <c r="E86" s="20"/>
      <c r="F86" s="155">
        <v>3</v>
      </c>
      <c r="G86" s="20"/>
      <c r="H86" s="20"/>
      <c r="I86" s="27">
        <f>IF(C86&lt;0.1,1)</f>
        <v>1</v>
      </c>
      <c r="J86" s="27">
        <f>IF(F86&lt;50,1)</f>
        <v>1</v>
      </c>
    </row>
    <row r="87" spans="1:10" ht="11.25" customHeight="1">
      <c r="A87" s="43" t="s">
        <v>623</v>
      </c>
      <c r="B87" s="43" t="s">
        <v>624</v>
      </c>
      <c r="C87" s="153">
        <v>0.4</v>
      </c>
      <c r="D87" s="20"/>
      <c r="E87" s="20"/>
      <c r="F87" s="155">
        <v>579</v>
      </c>
      <c r="G87" s="20"/>
      <c r="H87" s="20"/>
      <c r="I87" s="27">
        <f>IF(C87&lt;0.5,2)</f>
        <v>2</v>
      </c>
      <c r="J87" s="27">
        <f>IF(F87&lt;1500,3)</f>
        <v>3</v>
      </c>
    </row>
    <row r="88" spans="1:10" ht="11.25" customHeight="1">
      <c r="A88" s="43" t="s">
        <v>625</v>
      </c>
      <c r="B88" s="43" t="s">
        <v>626</v>
      </c>
      <c r="C88" s="153">
        <v>0</v>
      </c>
      <c r="D88" s="20"/>
      <c r="E88" s="20">
        <v>2009</v>
      </c>
      <c r="F88" s="155">
        <v>1</v>
      </c>
      <c r="G88" s="20"/>
      <c r="H88" s="20">
        <v>2009</v>
      </c>
      <c r="I88" s="27">
        <f>IF(C88&lt;0.1,1)</f>
        <v>1</v>
      </c>
      <c r="J88" s="27">
        <f>IF(F88&lt;50,1)</f>
        <v>1</v>
      </c>
    </row>
    <row r="89" spans="1:10" ht="11.25" customHeight="1">
      <c r="A89" s="43" t="s">
        <v>630</v>
      </c>
      <c r="B89" s="43" t="s">
        <v>631</v>
      </c>
      <c r="C89" s="153">
        <v>0.2</v>
      </c>
      <c r="D89" s="20"/>
      <c r="E89" s="20"/>
      <c r="F89" s="155">
        <v>275</v>
      </c>
      <c r="G89" s="20"/>
      <c r="H89" s="20"/>
      <c r="I89" s="27">
        <f>IF(C89&lt;0.5,2)</f>
        <v>2</v>
      </c>
      <c r="J89" s="27">
        <f>IF(F89&lt;500,2)</f>
        <v>2</v>
      </c>
    </row>
    <row r="90" spans="1:10" ht="11.25" customHeight="1">
      <c r="A90" s="27" t="s">
        <v>252</v>
      </c>
      <c r="B90" s="27" t="s">
        <v>632</v>
      </c>
      <c r="C90" s="153">
        <v>0.4</v>
      </c>
      <c r="D90" s="20"/>
      <c r="E90" s="20"/>
      <c r="F90" s="155">
        <v>598</v>
      </c>
      <c r="G90" s="20"/>
      <c r="H90" s="20"/>
      <c r="I90" s="27">
        <f>IF(C90&lt;0.5,2)</f>
        <v>2</v>
      </c>
      <c r="J90" s="27">
        <f>IF(F90&lt;1500,3)</f>
        <v>3</v>
      </c>
    </row>
    <row r="91" spans="1:10" ht="11.25" customHeight="1">
      <c r="A91" s="27" t="s">
        <v>633</v>
      </c>
      <c r="B91" s="27" t="s">
        <v>634</v>
      </c>
      <c r="C91" s="153">
        <v>1.1</v>
      </c>
      <c r="D91" s="20"/>
      <c r="E91" s="20"/>
      <c r="F91" s="155">
        <v>1030</v>
      </c>
      <c r="G91" s="20"/>
      <c r="H91" s="20"/>
      <c r="I91" s="27">
        <f>IF(C91&lt;5,4)</f>
        <v>4</v>
      </c>
      <c r="J91" s="27">
        <f>IF(F91&lt;1500,3)</f>
        <v>3</v>
      </c>
    </row>
    <row r="92" spans="1:10" ht="11.25" customHeight="1">
      <c r="A92" s="27" t="s">
        <v>128</v>
      </c>
      <c r="B92" s="43" t="s">
        <v>129</v>
      </c>
      <c r="C92" s="153">
        <v>0</v>
      </c>
      <c r="D92" s="20"/>
      <c r="E92" s="20"/>
      <c r="F92" s="155">
        <v>9</v>
      </c>
      <c r="G92" s="20"/>
      <c r="H92" s="20"/>
      <c r="I92" s="27">
        <f>IF(C92&lt;0.1,1)</f>
        <v>1</v>
      </c>
      <c r="J92" s="27">
        <f>IF(F92&lt;50,1)</f>
        <v>1</v>
      </c>
    </row>
    <row r="93" spans="1:10" ht="11.25" customHeight="1">
      <c r="A93" s="43" t="s">
        <v>132</v>
      </c>
      <c r="B93" s="43" t="s">
        <v>133</v>
      </c>
      <c r="C93" s="153">
        <v>0.4</v>
      </c>
      <c r="D93" s="20"/>
      <c r="E93" s="20"/>
      <c r="F93" s="155">
        <v>615</v>
      </c>
      <c r="G93" s="20"/>
      <c r="H93" s="20"/>
      <c r="I93" s="27">
        <f>IF(C93&lt;0.5,2)</f>
        <v>2</v>
      </c>
      <c r="J93" s="27">
        <f>IF(F93&lt;1500,3)</f>
        <v>3</v>
      </c>
    </row>
    <row r="94" spans="1:10" ht="11.25" customHeight="1">
      <c r="A94" s="43" t="s">
        <v>134</v>
      </c>
      <c r="B94" s="43" t="s">
        <v>135</v>
      </c>
      <c r="C94" s="153">
        <v>0</v>
      </c>
      <c r="D94" s="20"/>
      <c r="E94" s="20"/>
      <c r="F94" s="155">
        <v>14</v>
      </c>
      <c r="G94" s="20"/>
      <c r="H94" s="20"/>
      <c r="I94" s="27">
        <f>IF(C94&lt;0.1,1)</f>
        <v>1</v>
      </c>
      <c r="J94" s="27">
        <f>IF(F94&lt;50,1)</f>
        <v>1</v>
      </c>
    </row>
    <row r="95" spans="1:10" ht="11.25" customHeight="1">
      <c r="A95" s="43" t="s">
        <v>179</v>
      </c>
      <c r="B95" s="43" t="s">
        <v>180</v>
      </c>
      <c r="C95" s="153">
        <v>0.1</v>
      </c>
      <c r="D95" s="20"/>
      <c r="E95" s="20"/>
      <c r="F95" s="155">
        <v>267</v>
      </c>
      <c r="G95" s="20"/>
      <c r="H95" s="20"/>
      <c r="I95" s="27">
        <f>IF(C95&lt;0.5,2)</f>
        <v>2</v>
      </c>
      <c r="J95" s="27">
        <f>IF(F95&lt;500,2)</f>
        <v>2</v>
      </c>
    </row>
    <row r="96" spans="1:10" ht="11.25" customHeight="1">
      <c r="A96" s="43" t="s">
        <v>181</v>
      </c>
      <c r="B96" s="43" t="s">
        <v>182</v>
      </c>
      <c r="C96" s="153">
        <v>1</v>
      </c>
      <c r="D96" s="20"/>
      <c r="E96" s="20"/>
      <c r="F96" s="155">
        <v>1937</v>
      </c>
      <c r="G96" s="20"/>
      <c r="H96" s="20"/>
      <c r="I96" s="27">
        <f>IF(C96&lt;5,4)</f>
        <v>4</v>
      </c>
      <c r="J96" s="27">
        <f>IF(F96&lt;5000,4)</f>
        <v>4</v>
      </c>
    </row>
    <row r="97" spans="1:10" ht="11.25" customHeight="1">
      <c r="A97" s="43" t="s">
        <v>183</v>
      </c>
      <c r="B97" s="43" t="s">
        <v>184</v>
      </c>
      <c r="C97" s="153">
        <v>7</v>
      </c>
      <c r="D97" s="20"/>
      <c r="E97" s="20"/>
      <c r="F97" s="155">
        <v>12004</v>
      </c>
      <c r="G97" s="20"/>
      <c r="H97" s="20"/>
      <c r="I97" s="27">
        <v>5</v>
      </c>
      <c r="J97" s="27">
        <v>5</v>
      </c>
    </row>
    <row r="98" spans="1:10" ht="11.25" customHeight="1">
      <c r="A98" s="27" t="s">
        <v>187</v>
      </c>
      <c r="B98" s="27" t="s">
        <v>188</v>
      </c>
      <c r="C98" s="153">
        <v>0.3</v>
      </c>
      <c r="D98" s="20"/>
      <c r="E98" s="20"/>
      <c r="F98" s="155">
        <v>421</v>
      </c>
      <c r="G98" s="20"/>
      <c r="H98" s="20"/>
      <c r="I98" s="27">
        <f>IF(C98&lt;0.5,2)</f>
        <v>2</v>
      </c>
      <c r="J98" s="27">
        <f>IF(F98&lt;500,2)</f>
        <v>2</v>
      </c>
    </row>
    <row r="99" spans="1:10" ht="11.25" customHeight="1">
      <c r="A99" s="27" t="s">
        <v>191</v>
      </c>
      <c r="B99" s="27" t="s">
        <v>192</v>
      </c>
      <c r="C99" s="153">
        <v>0.4</v>
      </c>
      <c r="D99" s="20"/>
      <c r="E99" s="20"/>
      <c r="F99" s="155">
        <v>433</v>
      </c>
      <c r="G99" s="20"/>
      <c r="H99" s="20"/>
      <c r="I99" s="27">
        <f>IF(C99&lt;0.5,2)</f>
        <v>2</v>
      </c>
      <c r="J99" s="27">
        <f>IF(F99&lt;500,2)</f>
        <v>2</v>
      </c>
    </row>
    <row r="100" spans="1:10" ht="11.25" customHeight="1">
      <c r="A100" s="27" t="s">
        <v>193</v>
      </c>
      <c r="B100" s="27" t="s">
        <v>194</v>
      </c>
      <c r="C100" s="153">
        <v>1.4</v>
      </c>
      <c r="D100" s="20"/>
      <c r="E100" s="20"/>
      <c r="F100" s="155">
        <v>2591</v>
      </c>
      <c r="G100" s="20"/>
      <c r="H100" s="20"/>
      <c r="I100" s="27">
        <f>IF(C100&lt;5,4)</f>
        <v>4</v>
      </c>
      <c r="J100" s="27">
        <f>IF(F100&lt;5000,4)</f>
        <v>4</v>
      </c>
    </row>
    <row r="101" spans="1:10" ht="11.25" customHeight="1">
      <c r="A101" s="30" t="s">
        <v>197</v>
      </c>
      <c r="B101" s="30" t="s">
        <v>198</v>
      </c>
      <c r="C101" s="153">
        <v>0</v>
      </c>
      <c r="D101" s="20"/>
      <c r="E101" s="20"/>
      <c r="F101" s="155">
        <v>1</v>
      </c>
      <c r="G101" s="20"/>
      <c r="H101" s="20"/>
      <c r="I101" s="27">
        <f>IF(C101&lt;0.1,1)</f>
        <v>1</v>
      </c>
      <c r="J101" s="27">
        <f>IF(F101&lt;50,1)</f>
        <v>1</v>
      </c>
    </row>
    <row r="102" spans="1:10" ht="11.25" customHeight="1">
      <c r="A102" s="30" t="s">
        <v>199</v>
      </c>
      <c r="B102" s="30" t="s">
        <v>4</v>
      </c>
      <c r="C102" s="153">
        <v>0.8</v>
      </c>
      <c r="D102" s="20"/>
      <c r="E102" s="20"/>
      <c r="F102" s="155">
        <v>1810</v>
      </c>
      <c r="G102" s="20"/>
      <c r="H102" s="20"/>
      <c r="I102" s="27">
        <f>IF(C102&lt;1,3)</f>
        <v>3</v>
      </c>
      <c r="J102" s="27">
        <f>IF(F102&lt;5000,4)</f>
        <v>4</v>
      </c>
    </row>
    <row r="103" spans="1:10" ht="11.25" customHeight="1">
      <c r="A103" s="30" t="s">
        <v>80</v>
      </c>
      <c r="B103" s="30" t="s">
        <v>177</v>
      </c>
      <c r="C103" s="153">
        <v>1.1</v>
      </c>
      <c r="D103" s="20"/>
      <c r="E103" s="20"/>
      <c r="F103" s="155">
        <v>2054</v>
      </c>
      <c r="G103" s="20"/>
      <c r="H103" s="20"/>
      <c r="I103" s="27">
        <f>IF(C103&lt;5,4)</f>
        <v>4</v>
      </c>
      <c r="J103" s="27">
        <f>IF(F103&lt;5000,4)</f>
        <v>4</v>
      </c>
    </row>
    <row r="104" spans="1:10" ht="11.25" customHeight="1">
      <c r="A104" s="30" t="s">
        <v>83</v>
      </c>
      <c r="B104" s="30" t="s">
        <v>84</v>
      </c>
      <c r="C104" s="153">
        <v>2.1</v>
      </c>
      <c r="D104" s="20"/>
      <c r="E104" s="20"/>
      <c r="F104" s="155">
        <v>2462</v>
      </c>
      <c r="G104" s="20"/>
      <c r="H104" s="20"/>
      <c r="I104" s="27">
        <f>IF(C104&lt;5,4)</f>
        <v>4</v>
      </c>
      <c r="J104" s="27">
        <f>IF(F104&lt;5000,4)</f>
        <v>4</v>
      </c>
    </row>
    <row r="105" spans="1:10" ht="11.25" customHeight="1">
      <c r="A105" s="30" t="s">
        <v>87</v>
      </c>
      <c r="B105" s="30" t="s">
        <v>88</v>
      </c>
      <c r="C105" s="153">
        <v>1.9</v>
      </c>
      <c r="D105" s="20"/>
      <c r="E105" s="20"/>
      <c r="F105" s="155">
        <v>1813</v>
      </c>
      <c r="G105" s="20"/>
      <c r="H105" s="20"/>
      <c r="I105" s="27">
        <f>IF(C105&lt;5,4)</f>
        <v>4</v>
      </c>
      <c r="J105" s="27">
        <f>IF(F105&lt;5000,4)</f>
        <v>4</v>
      </c>
    </row>
    <row r="106" spans="1:10" ht="11.25" customHeight="1">
      <c r="A106" s="30" t="s">
        <v>89</v>
      </c>
      <c r="B106" s="30" t="s">
        <v>90</v>
      </c>
      <c r="C106" s="153">
        <v>1.9</v>
      </c>
      <c r="D106" s="20"/>
      <c r="E106" s="20"/>
      <c r="F106" s="155">
        <v>1389</v>
      </c>
      <c r="G106" s="20"/>
      <c r="H106" s="20"/>
      <c r="I106" s="27">
        <f>IF(C106&lt;5,4)</f>
        <v>4</v>
      </c>
      <c r="J106" s="27">
        <f>IF(F106&lt;1500,3)</f>
        <v>3</v>
      </c>
    </row>
    <row r="107" spans="1:10" ht="11.25" customHeight="1">
      <c r="A107" s="30" t="s">
        <v>91</v>
      </c>
      <c r="B107" s="30" t="s">
        <v>92</v>
      </c>
      <c r="C107" s="153">
        <v>0.1</v>
      </c>
      <c r="D107" s="20"/>
      <c r="E107" s="20"/>
      <c r="F107" s="155">
        <v>82</v>
      </c>
      <c r="G107" s="20"/>
      <c r="H107" s="20"/>
      <c r="I107" s="27">
        <f>IF(C107&lt;0.5,2)</f>
        <v>2</v>
      </c>
      <c r="J107" s="27">
        <f>IF(F107&lt;500,2)</f>
        <v>2</v>
      </c>
    </row>
    <row r="108" spans="1:10" ht="11.25" customHeight="1">
      <c r="A108" s="30" t="s">
        <v>114</v>
      </c>
      <c r="B108" s="30" t="s">
        <v>145</v>
      </c>
      <c r="C108" s="153">
        <v>0</v>
      </c>
      <c r="D108" s="20"/>
      <c r="E108" s="20"/>
      <c r="F108" s="155">
        <v>227</v>
      </c>
      <c r="G108" s="20"/>
      <c r="H108" s="20"/>
      <c r="I108" s="27">
        <f>IF(C108&lt;0.1,1)</f>
        <v>1</v>
      </c>
      <c r="J108" s="27">
        <f>IF(F108&lt;500,2)</f>
        <v>2</v>
      </c>
    </row>
    <row r="109" spans="1:10" ht="11.25" customHeight="1">
      <c r="A109" s="30" t="s">
        <v>115</v>
      </c>
      <c r="B109" s="30" t="s">
        <v>146</v>
      </c>
      <c r="C109" s="153">
        <v>0</v>
      </c>
      <c r="D109" s="20"/>
      <c r="E109" s="20"/>
      <c r="F109" s="155">
        <v>6</v>
      </c>
      <c r="G109" s="20"/>
      <c r="H109" s="20"/>
      <c r="I109" s="27">
        <f>IF(C109&lt;0.1,1)</f>
        <v>1</v>
      </c>
      <c r="J109" s="27">
        <f>IF(F109&lt;50,1)</f>
        <v>1</v>
      </c>
    </row>
    <row r="110" spans="1:10" ht="11.25" customHeight="1">
      <c r="A110" s="30" t="s">
        <v>116</v>
      </c>
      <c r="B110" s="30" t="s">
        <v>147</v>
      </c>
      <c r="C110" s="153">
        <v>0.1</v>
      </c>
      <c r="D110" s="20"/>
      <c r="E110" s="20"/>
      <c r="F110" s="155">
        <v>96</v>
      </c>
      <c r="G110" s="20"/>
      <c r="H110" s="20"/>
      <c r="I110" s="27">
        <f>IF(C110&lt;0.5,2)</f>
        <v>2</v>
      </c>
      <c r="J110" s="27">
        <f>IF(F110&lt;500,2)</f>
        <v>2</v>
      </c>
    </row>
    <row r="111" spans="1:10" ht="11.25" customHeight="1">
      <c r="A111" s="30" t="s">
        <v>117</v>
      </c>
      <c r="B111" s="30" t="s">
        <v>148</v>
      </c>
      <c r="C111" s="153">
        <v>0</v>
      </c>
      <c r="D111" s="20"/>
      <c r="E111" s="20"/>
      <c r="F111" s="155">
        <v>154</v>
      </c>
      <c r="G111" s="20"/>
      <c r="H111" s="20"/>
      <c r="I111" s="27">
        <f>IF(C111&lt;0.1,1)</f>
        <v>1</v>
      </c>
      <c r="J111" s="27">
        <f>IF(F111&lt;500,2)</f>
        <v>2</v>
      </c>
    </row>
    <row r="112" spans="1:10" ht="11.25" customHeight="1">
      <c r="A112" s="30" t="s">
        <v>118</v>
      </c>
      <c r="B112" s="30" t="s">
        <v>149</v>
      </c>
      <c r="C112" s="153">
        <v>0.2</v>
      </c>
      <c r="D112" s="20"/>
      <c r="E112" s="20"/>
      <c r="F112" s="155">
        <v>619</v>
      </c>
      <c r="G112" s="20"/>
      <c r="H112" s="20"/>
      <c r="I112" s="27">
        <f>IF(C112&lt;0.5,2)</f>
        <v>2</v>
      </c>
      <c r="J112" s="27">
        <f>IF(F112&lt;1500,3)</f>
        <v>3</v>
      </c>
    </row>
    <row r="113" spans="1:10" ht="11.25" customHeight="1">
      <c r="A113" s="30" t="s">
        <v>120</v>
      </c>
      <c r="B113" s="30" t="s">
        <v>151</v>
      </c>
      <c r="C113" s="153">
        <v>0</v>
      </c>
      <c r="D113" s="20"/>
      <c r="E113" s="20"/>
      <c r="F113" s="155">
        <v>1</v>
      </c>
      <c r="G113" s="20"/>
      <c r="H113" s="20"/>
      <c r="I113" s="27">
        <f aca="true" t="shared" si="0" ref="I113:I119">IF(C113&lt;0.1,1)</f>
        <v>1</v>
      </c>
      <c r="J113" s="27">
        <f>IF(F113&lt;50,1)</f>
        <v>1</v>
      </c>
    </row>
    <row r="114" spans="1:10" ht="11.25" customHeight="1">
      <c r="A114" s="30" t="s">
        <v>204</v>
      </c>
      <c r="B114" s="30" t="s">
        <v>11</v>
      </c>
      <c r="C114" s="153">
        <v>0</v>
      </c>
      <c r="D114" s="20"/>
      <c r="E114" s="20"/>
      <c r="F114" s="155">
        <v>1</v>
      </c>
      <c r="G114" s="20"/>
      <c r="H114" s="20"/>
      <c r="I114" s="27">
        <f t="shared" si="0"/>
        <v>1</v>
      </c>
      <c r="J114" s="27">
        <f>IF(F114&lt;50,1)</f>
        <v>1</v>
      </c>
    </row>
    <row r="115" spans="1:10" ht="11.25" customHeight="1">
      <c r="A115" s="30" t="s">
        <v>209</v>
      </c>
      <c r="B115" s="30" t="s">
        <v>12</v>
      </c>
      <c r="C115" s="153">
        <v>0</v>
      </c>
      <c r="D115" s="20"/>
      <c r="E115" s="20"/>
      <c r="F115" s="155">
        <v>48</v>
      </c>
      <c r="G115" s="20"/>
      <c r="H115" s="20"/>
      <c r="I115" s="27">
        <f t="shared" si="0"/>
        <v>1</v>
      </c>
      <c r="J115" s="27">
        <f>IF(F115&lt;50,1)</f>
        <v>1</v>
      </c>
    </row>
    <row r="116" spans="1:10" ht="11.25" customHeight="1">
      <c r="A116" s="30" t="s">
        <v>210</v>
      </c>
      <c r="B116" s="30" t="s">
        <v>13</v>
      </c>
      <c r="C116" s="153">
        <v>0</v>
      </c>
      <c r="D116" s="20"/>
      <c r="E116" s="20"/>
      <c r="F116" s="155">
        <v>162</v>
      </c>
      <c r="G116" s="20"/>
      <c r="H116" s="20"/>
      <c r="I116" s="27">
        <f t="shared" si="0"/>
        <v>1</v>
      </c>
      <c r="J116" s="27">
        <f>IF(F116&lt;500,2)</f>
        <v>2</v>
      </c>
    </row>
    <row r="117" spans="1:10" ht="11.25" customHeight="1">
      <c r="A117" s="30" t="s">
        <v>214</v>
      </c>
      <c r="B117" s="30" t="s">
        <v>154</v>
      </c>
      <c r="C117" s="153">
        <v>0</v>
      </c>
      <c r="D117" s="20"/>
      <c r="E117" s="20"/>
      <c r="F117" s="155">
        <v>32</v>
      </c>
      <c r="G117" s="20"/>
      <c r="H117" s="20"/>
      <c r="I117" s="27">
        <f t="shared" si="0"/>
        <v>1</v>
      </c>
      <c r="J117" s="27">
        <f>IF(F117&lt;50,1)</f>
        <v>1</v>
      </c>
    </row>
    <row r="118" spans="1:10" ht="11.25" customHeight="1">
      <c r="A118" s="30" t="s">
        <v>216</v>
      </c>
      <c r="B118" s="30" t="s">
        <v>253</v>
      </c>
      <c r="C118" s="153">
        <v>0</v>
      </c>
      <c r="D118" s="20"/>
      <c r="E118" s="20"/>
      <c r="F118" s="155">
        <v>0</v>
      </c>
      <c r="G118" s="20"/>
      <c r="H118" s="20"/>
      <c r="I118" s="27">
        <f t="shared" si="0"/>
        <v>1</v>
      </c>
      <c r="J118" s="27">
        <f>IF(F118&lt;50,1)</f>
        <v>1</v>
      </c>
    </row>
    <row r="119" spans="1:10" ht="11.25" customHeight="1">
      <c r="A119" s="30" t="s">
        <v>217</v>
      </c>
      <c r="B119" s="30" t="s">
        <v>156</v>
      </c>
      <c r="C119" s="153">
        <v>0</v>
      </c>
      <c r="D119" s="20"/>
      <c r="E119" s="20"/>
      <c r="F119" s="155">
        <v>29</v>
      </c>
      <c r="G119" s="20"/>
      <c r="H119" s="20"/>
      <c r="I119" s="27">
        <f t="shared" si="0"/>
        <v>1</v>
      </c>
      <c r="J119" s="27">
        <f>IF(F119&lt;50,1)</f>
        <v>1</v>
      </c>
    </row>
    <row r="142" spans="1:10" ht="11.25" customHeight="1">
      <c r="A142" s="30"/>
      <c r="B142" s="30"/>
      <c r="C142" s="153"/>
      <c r="D142" s="20"/>
      <c r="E142" s="20"/>
      <c r="F142" s="155"/>
      <c r="G142" s="20"/>
      <c r="H142" s="20"/>
      <c r="I142" s="155"/>
      <c r="J142" s="155"/>
    </row>
    <row r="143" spans="1:10" ht="11.25" customHeight="1">
      <c r="A143" s="30"/>
      <c r="B143" s="30"/>
      <c r="C143" s="153"/>
      <c r="D143" s="20"/>
      <c r="E143" s="20"/>
      <c r="F143" s="155"/>
      <c r="G143" s="20"/>
      <c r="H143" s="20"/>
      <c r="I143" s="155"/>
      <c r="J143" s="155"/>
    </row>
    <row r="144" spans="1:10" ht="11.25" customHeight="1">
      <c r="A144" s="30"/>
      <c r="B144" s="30"/>
      <c r="C144" s="153"/>
      <c r="D144" s="20"/>
      <c r="E144" s="20"/>
      <c r="F144" s="155"/>
      <c r="G144" s="20"/>
      <c r="H144" s="20"/>
      <c r="I144" s="155"/>
      <c r="J144" s="155"/>
    </row>
    <row r="145" spans="1:10" ht="11.25" customHeight="1">
      <c r="A145" s="30"/>
      <c r="B145" s="30"/>
      <c r="C145" s="153"/>
      <c r="D145" s="20"/>
      <c r="E145" s="20"/>
      <c r="F145" s="155"/>
      <c r="G145" s="20"/>
      <c r="H145" s="20"/>
      <c r="I145" s="155"/>
      <c r="J145" s="155"/>
    </row>
    <row r="146" spans="1:10" ht="11.25" customHeight="1">
      <c r="A146" s="30"/>
      <c r="B146" s="30"/>
      <c r="C146" s="153"/>
      <c r="D146" s="20"/>
      <c r="E146" s="20"/>
      <c r="F146" s="155"/>
      <c r="G146" s="20"/>
      <c r="H146" s="20"/>
      <c r="I146" s="155"/>
      <c r="J146" s="155"/>
    </row>
    <row r="147" spans="1:10" ht="11.25" customHeight="1">
      <c r="A147" s="109"/>
      <c r="B147" s="109"/>
      <c r="C147" s="153"/>
      <c r="D147" s="20"/>
      <c r="E147" s="20"/>
      <c r="F147" s="155"/>
      <c r="G147" s="20"/>
      <c r="H147" s="20"/>
      <c r="I147" s="155"/>
      <c r="J147" s="155"/>
    </row>
    <row r="148" spans="1:10" ht="11.25" customHeight="1">
      <c r="A148" s="109"/>
      <c r="B148" s="109"/>
      <c r="C148" s="153"/>
      <c r="D148" s="20"/>
      <c r="E148" s="20"/>
      <c r="F148" s="155"/>
      <c r="G148" s="20"/>
      <c r="H148" s="20"/>
      <c r="I148" s="155"/>
      <c r="J148" s="155"/>
    </row>
    <row r="180" spans="11:12" ht="11.25" customHeight="1">
      <c r="K180" s="20"/>
      <c r="L180" s="20"/>
    </row>
    <row r="181" spans="11:12" ht="11.25" customHeight="1">
      <c r="K181" s="20"/>
      <c r="L181" s="20"/>
    </row>
    <row r="182" spans="11:12" ht="11.25" customHeight="1">
      <c r="K182" s="20"/>
      <c r="L182" s="20"/>
    </row>
    <row r="204" spans="11:13" ht="11.25" customHeight="1">
      <c r="K204" s="16"/>
      <c r="L204" s="16"/>
      <c r="M204" s="16"/>
    </row>
    <row r="205" spans="11:13" ht="11.25" customHeight="1">
      <c r="K205" s="16"/>
      <c r="L205" s="16"/>
      <c r="M205" s="16"/>
    </row>
    <row r="206" spans="11:13" ht="11.25" customHeight="1">
      <c r="K206" s="16"/>
      <c r="L206" s="16"/>
      <c r="M206" s="16"/>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AA778"/>
  <sheetViews>
    <sheetView showGridLines="0" zoomScalePageLayoutView="0" workbookViewId="0" topLeftCell="A1">
      <selection activeCell="A1" sqref="A1"/>
    </sheetView>
  </sheetViews>
  <sheetFormatPr defaultColWidth="9.140625" defaultRowHeight="11.25" customHeight="1"/>
  <cols>
    <col min="1" max="1" width="8.7109375" style="18" customWidth="1"/>
    <col min="2" max="2" width="52.00390625" style="18" bestFit="1" customWidth="1"/>
    <col min="3" max="3" width="12.140625" style="20" customWidth="1"/>
    <col min="4" max="5" width="8.00390625" style="46" customWidth="1"/>
    <col min="6" max="6" width="17.140625" style="44" customWidth="1"/>
    <col min="7" max="8" width="8.00390625" style="46" customWidth="1"/>
    <col min="9" max="10" width="14.28125" style="47" customWidth="1"/>
    <col min="11" max="11" width="10.00390625" style="18" customWidth="1"/>
    <col min="12" max="12" width="16.7109375" style="18" customWidth="1"/>
    <col min="13" max="13" width="19.140625" style="18" customWidth="1"/>
    <col min="14" max="16" width="9.7109375" style="18" customWidth="1"/>
    <col min="17" max="19" width="14.57421875" style="18" customWidth="1"/>
    <col min="20" max="16384" width="9.140625" style="18" customWidth="1"/>
  </cols>
  <sheetData>
    <row r="1" spans="1:16" s="121" customFormat="1" ht="24" customHeight="1">
      <c r="A1" s="118" t="s">
        <v>374</v>
      </c>
      <c r="B1" s="118" t="s">
        <v>375</v>
      </c>
      <c r="C1" s="119" t="s">
        <v>666</v>
      </c>
      <c r="D1" s="119" t="s">
        <v>144</v>
      </c>
      <c r="E1" s="119" t="s">
        <v>743</v>
      </c>
      <c r="F1" s="119" t="s">
        <v>744</v>
      </c>
      <c r="G1" s="119" t="s">
        <v>144</v>
      </c>
      <c r="H1" s="119" t="s">
        <v>743</v>
      </c>
      <c r="I1" s="119" t="s">
        <v>663</v>
      </c>
      <c r="J1" s="119"/>
      <c r="K1" s="120"/>
      <c r="L1" s="204" t="s">
        <v>935</v>
      </c>
      <c r="N1" s="211"/>
      <c r="O1" s="212"/>
      <c r="P1" s="211"/>
    </row>
    <row r="2" spans="1:16" ht="12" customHeight="1">
      <c r="A2" s="27" t="s">
        <v>377</v>
      </c>
      <c r="B2" s="27" t="s">
        <v>378</v>
      </c>
      <c r="C2" s="155">
        <v>434</v>
      </c>
      <c r="D2" s="20" t="s">
        <v>741</v>
      </c>
      <c r="E2" s="81"/>
      <c r="F2" s="111">
        <v>-8.05084745762712</v>
      </c>
      <c r="G2" s="20"/>
      <c r="H2" s="20" t="s">
        <v>745</v>
      </c>
      <c r="I2" s="43">
        <v>4</v>
      </c>
      <c r="J2" s="27"/>
      <c r="N2" s="112"/>
      <c r="O2" s="212"/>
      <c r="P2" s="213"/>
    </row>
    <row r="3" spans="1:16" ht="12" customHeight="1">
      <c r="A3" s="27" t="s">
        <v>379</v>
      </c>
      <c r="B3" s="27" t="s">
        <v>380</v>
      </c>
      <c r="C3" s="155">
        <v>484</v>
      </c>
      <c r="D3" s="20" t="s">
        <v>741</v>
      </c>
      <c r="E3" s="81"/>
      <c r="F3" s="111">
        <v>3.418803418803429</v>
      </c>
      <c r="G3" s="20"/>
      <c r="H3" s="20"/>
      <c r="I3" s="43">
        <v>5</v>
      </c>
      <c r="J3" s="27"/>
      <c r="K3" s="21"/>
      <c r="N3" s="212"/>
      <c r="O3" s="214"/>
      <c r="P3" s="214"/>
    </row>
    <row r="4" spans="1:24" ht="11.25" customHeight="1">
      <c r="A4" s="27" t="s">
        <v>381</v>
      </c>
      <c r="B4" s="27" t="s">
        <v>382</v>
      </c>
      <c r="C4" s="155">
        <v>517</v>
      </c>
      <c r="D4" s="20" t="s">
        <v>741</v>
      </c>
      <c r="E4" s="81"/>
      <c r="F4" s="111">
        <v>6.378600823045266</v>
      </c>
      <c r="G4" s="20"/>
      <c r="H4" s="20"/>
      <c r="I4" s="43">
        <v>5</v>
      </c>
      <c r="J4" s="27"/>
      <c r="W4" s="112"/>
      <c r="X4" s="112"/>
    </row>
    <row r="5" spans="1:24" s="22" customFormat="1" ht="11.25" customHeight="1">
      <c r="A5" s="27" t="s">
        <v>1</v>
      </c>
      <c r="B5" s="27" t="s">
        <v>2</v>
      </c>
      <c r="C5" s="155">
        <v>471</v>
      </c>
      <c r="D5" s="20" t="s">
        <v>741</v>
      </c>
      <c r="E5" s="81"/>
      <c r="F5" s="111">
        <v>4.666666666666663</v>
      </c>
      <c r="G5" s="20"/>
      <c r="H5" s="20"/>
      <c r="I5" s="43">
        <v>5</v>
      </c>
      <c r="J5" s="27"/>
      <c r="W5" s="215"/>
      <c r="X5" s="216"/>
    </row>
    <row r="6" spans="1:24" ht="11.25" customHeight="1">
      <c r="A6" s="27" t="s">
        <v>3</v>
      </c>
      <c r="B6" s="27" t="s">
        <v>258</v>
      </c>
      <c r="C6" s="155">
        <v>602</v>
      </c>
      <c r="D6" s="20" t="s">
        <v>741</v>
      </c>
      <c r="E6" s="81"/>
      <c r="F6" s="111">
        <v>6.548672566371683</v>
      </c>
      <c r="G6" s="20"/>
      <c r="H6" s="20"/>
      <c r="I6" s="43">
        <v>8</v>
      </c>
      <c r="J6" s="27"/>
      <c r="W6" s="215"/>
      <c r="X6" s="112"/>
    </row>
    <row r="7" spans="1:24" ht="11.25" customHeight="1">
      <c r="A7" s="27" t="s">
        <v>259</v>
      </c>
      <c r="B7" s="27" t="s">
        <v>260</v>
      </c>
      <c r="C7" s="155">
        <v>490</v>
      </c>
      <c r="D7" s="20" t="s">
        <v>741</v>
      </c>
      <c r="E7" s="81"/>
      <c r="F7" s="111">
        <v>6.521739130434789</v>
      </c>
      <c r="G7" s="20"/>
      <c r="H7" s="20"/>
      <c r="I7" s="43">
        <v>5</v>
      </c>
      <c r="J7" s="27"/>
      <c r="W7" s="215"/>
      <c r="X7" s="112"/>
    </row>
    <row r="8" spans="1:24" ht="11.25" customHeight="1">
      <c r="A8" s="27" t="s">
        <v>261</v>
      </c>
      <c r="B8" s="27" t="s">
        <v>262</v>
      </c>
      <c r="C8" s="155">
        <v>507</v>
      </c>
      <c r="D8" s="20" t="s">
        <v>741</v>
      </c>
      <c r="E8" s="81"/>
      <c r="F8" s="111">
        <v>5.405405405405395</v>
      </c>
      <c r="G8" s="20"/>
      <c r="H8" s="20"/>
      <c r="I8" s="43">
        <v>5</v>
      </c>
      <c r="J8" s="27"/>
      <c r="K8" s="129" t="s">
        <v>676</v>
      </c>
      <c r="L8" s="51"/>
      <c r="W8" s="215"/>
      <c r="X8" s="112"/>
    </row>
    <row r="9" spans="1:24" ht="11.25" customHeight="1">
      <c r="A9" s="27" t="s">
        <v>263</v>
      </c>
      <c r="B9" s="27" t="s">
        <v>264</v>
      </c>
      <c r="C9" s="155">
        <v>461</v>
      </c>
      <c r="D9" s="20" t="s">
        <v>741</v>
      </c>
      <c r="E9" s="81"/>
      <c r="F9" s="111">
        <v>7.20930232558139</v>
      </c>
      <c r="G9" s="20"/>
      <c r="H9" s="20"/>
      <c r="I9" s="43">
        <v>5</v>
      </c>
      <c r="J9" s="27"/>
      <c r="K9" s="129" t="s">
        <v>677</v>
      </c>
      <c r="L9" s="52"/>
      <c r="W9" s="112"/>
      <c r="X9" s="112"/>
    </row>
    <row r="10" spans="1:24" ht="11.25" customHeight="1">
      <c r="A10" s="27" t="s">
        <v>265</v>
      </c>
      <c r="B10" s="27" t="s">
        <v>266</v>
      </c>
      <c r="C10" s="155">
        <v>461</v>
      </c>
      <c r="D10" s="20" t="s">
        <v>741</v>
      </c>
      <c r="E10" s="81"/>
      <c r="F10" s="111">
        <v>5.251141552511407</v>
      </c>
      <c r="G10" s="20"/>
      <c r="H10" s="20"/>
      <c r="I10" s="43">
        <v>5</v>
      </c>
      <c r="J10" s="27"/>
      <c r="K10" s="26"/>
      <c r="M10" s="19"/>
      <c r="W10" s="112"/>
      <c r="X10" s="112"/>
    </row>
    <row r="11" spans="1:12" ht="17.25">
      <c r="A11" s="43" t="s">
        <v>267</v>
      </c>
      <c r="B11" s="43" t="s">
        <v>268</v>
      </c>
      <c r="C11" s="155">
        <v>480</v>
      </c>
      <c r="D11" s="20" t="s">
        <v>741</v>
      </c>
      <c r="E11" s="81"/>
      <c r="F11" s="111">
        <v>5.263157894736836</v>
      </c>
      <c r="G11" s="20"/>
      <c r="H11" s="20"/>
      <c r="I11" s="43">
        <v>5</v>
      </c>
      <c r="J11" s="43"/>
      <c r="K11" s="23" t="str">
        <f ca="1">"Map"&amp;MID(MID(CELL("filename",$A$1),FIND("]",CELL("filename",$A$1))+1,256),FIND(" ",MID(CELL("filename",$A$1),FIND("]",CELL("filename",$A$1))+1,256),"1"),256)&amp;":"</f>
        <v>Map 1:</v>
      </c>
      <c r="L11" s="105" t="s">
        <v>761</v>
      </c>
    </row>
    <row r="12" spans="1:12" ht="11.25" customHeight="1">
      <c r="A12" s="43" t="s">
        <v>269</v>
      </c>
      <c r="B12" s="43" t="s">
        <v>270</v>
      </c>
      <c r="C12" s="155">
        <v>471</v>
      </c>
      <c r="D12" s="20" t="s">
        <v>741</v>
      </c>
      <c r="E12" s="81"/>
      <c r="F12" s="111">
        <v>7.78032036613272</v>
      </c>
      <c r="G12" s="20"/>
      <c r="H12" s="20"/>
      <c r="I12" s="43">
        <v>5</v>
      </c>
      <c r="J12" s="43"/>
      <c r="K12" s="23"/>
      <c r="L12" s="2" t="s">
        <v>960</v>
      </c>
    </row>
    <row r="13" spans="1:13" ht="11.25" customHeight="1">
      <c r="A13" s="43" t="s">
        <v>271</v>
      </c>
      <c r="B13" s="43" t="s">
        <v>272</v>
      </c>
      <c r="C13" s="155">
        <v>376</v>
      </c>
      <c r="D13" s="20" t="s">
        <v>741</v>
      </c>
      <c r="E13" s="81"/>
      <c r="F13" s="111">
        <v>29.655172413793096</v>
      </c>
      <c r="G13" s="20"/>
      <c r="H13" s="20"/>
      <c r="I13" s="43">
        <v>3</v>
      </c>
      <c r="J13" s="43"/>
      <c r="K13" s="26"/>
      <c r="M13" s="19"/>
    </row>
    <row r="14" spans="1:12" ht="11.25" customHeight="1">
      <c r="A14" s="43" t="s">
        <v>273</v>
      </c>
      <c r="B14" s="43" t="s">
        <v>274</v>
      </c>
      <c r="C14" s="155">
        <v>380</v>
      </c>
      <c r="D14" s="20" t="s">
        <v>741</v>
      </c>
      <c r="E14" s="81"/>
      <c r="F14" s="111">
        <v>32.867132867132874</v>
      </c>
      <c r="G14" s="20"/>
      <c r="H14" s="20"/>
      <c r="I14" s="43">
        <v>3</v>
      </c>
      <c r="J14" s="43"/>
      <c r="K14" s="23"/>
      <c r="L14" s="51"/>
    </row>
    <row r="15" spans="1:12" ht="11.25" customHeight="1">
      <c r="A15" s="43" t="s">
        <v>275</v>
      </c>
      <c r="B15" s="43" t="s">
        <v>276</v>
      </c>
      <c r="C15" s="155">
        <v>379</v>
      </c>
      <c r="D15" s="20" t="s">
        <v>741</v>
      </c>
      <c r="E15" s="81"/>
      <c r="F15" s="111">
        <v>20.700636942675168</v>
      </c>
      <c r="G15" s="20"/>
      <c r="H15" s="20"/>
      <c r="I15" s="43">
        <v>3</v>
      </c>
      <c r="J15" s="43"/>
      <c r="L15" s="52"/>
    </row>
    <row r="16" spans="1:17" ht="11.25" customHeight="1">
      <c r="A16" s="43" t="s">
        <v>277</v>
      </c>
      <c r="B16" s="43" t="s">
        <v>278</v>
      </c>
      <c r="C16" s="155">
        <v>335</v>
      </c>
      <c r="D16" s="20" t="s">
        <v>741</v>
      </c>
      <c r="E16" s="81"/>
      <c r="F16" s="111">
        <v>19.217081850533813</v>
      </c>
      <c r="G16" s="20"/>
      <c r="H16" s="20"/>
      <c r="I16" s="43">
        <v>3</v>
      </c>
      <c r="J16" s="43"/>
      <c r="Q16" s="1"/>
    </row>
    <row r="17" spans="1:17" ht="11.25" customHeight="1">
      <c r="A17" s="43" t="s">
        <v>279</v>
      </c>
      <c r="B17" s="43" t="s">
        <v>280</v>
      </c>
      <c r="C17" s="155">
        <v>453</v>
      </c>
      <c r="D17" s="20" t="s">
        <v>741</v>
      </c>
      <c r="E17" s="81"/>
      <c r="F17" s="111">
        <v>6.839622641509435</v>
      </c>
      <c r="G17" s="20"/>
      <c r="H17" s="20"/>
      <c r="I17" s="43">
        <v>5</v>
      </c>
      <c r="J17" s="43"/>
      <c r="Q17" s="1"/>
    </row>
    <row r="18" spans="1:17" ht="11.25" customHeight="1">
      <c r="A18" s="43" t="s">
        <v>281</v>
      </c>
      <c r="B18" s="43" t="s">
        <v>282</v>
      </c>
      <c r="C18" s="155">
        <v>335</v>
      </c>
      <c r="D18" s="20" t="s">
        <v>741</v>
      </c>
      <c r="E18" s="81"/>
      <c r="F18" s="111">
        <v>14.334470989761083</v>
      </c>
      <c r="G18" s="20"/>
      <c r="H18" s="20"/>
      <c r="I18" s="43">
        <v>2</v>
      </c>
      <c r="J18" s="43"/>
      <c r="Q18" s="1"/>
    </row>
    <row r="19" spans="1:10" ht="11.25" customHeight="1">
      <c r="A19" s="43" t="s">
        <v>283</v>
      </c>
      <c r="B19" s="43" t="s">
        <v>284</v>
      </c>
      <c r="C19" s="155">
        <v>559</v>
      </c>
      <c r="D19" s="20" t="s">
        <v>741</v>
      </c>
      <c r="E19" s="81"/>
      <c r="F19" s="111">
        <v>10.039370078740163</v>
      </c>
      <c r="G19" s="20"/>
      <c r="H19" s="20"/>
      <c r="I19" s="43">
        <v>8</v>
      </c>
      <c r="J19" s="43"/>
    </row>
    <row r="20" spans="1:10" ht="11.25" customHeight="1">
      <c r="A20" s="43" t="s">
        <v>285</v>
      </c>
      <c r="B20" s="43" t="s">
        <v>166</v>
      </c>
      <c r="C20" s="155">
        <v>474</v>
      </c>
      <c r="D20" s="20" t="s">
        <v>741</v>
      </c>
      <c r="E20" s="81"/>
      <c r="F20" s="111">
        <v>12.056737588652489</v>
      </c>
      <c r="G20" s="20"/>
      <c r="H20" s="20"/>
      <c r="I20" s="43">
        <v>5</v>
      </c>
      <c r="J20" s="43"/>
    </row>
    <row r="21" spans="1:18" ht="24" customHeight="1">
      <c r="A21" s="43" t="s">
        <v>286</v>
      </c>
      <c r="B21" s="43" t="s">
        <v>287</v>
      </c>
      <c r="C21" s="155">
        <v>486</v>
      </c>
      <c r="D21" s="20" t="s">
        <v>741</v>
      </c>
      <c r="E21" s="81"/>
      <c r="F21" s="111">
        <v>15.165876777251185</v>
      </c>
      <c r="G21" s="20"/>
      <c r="H21" s="20"/>
      <c r="I21" s="43">
        <v>6</v>
      </c>
      <c r="J21" s="43"/>
      <c r="L21" s="22" t="s">
        <v>838</v>
      </c>
      <c r="M21" s="27"/>
      <c r="N21" s="241" t="s">
        <v>760</v>
      </c>
      <c r="O21" s="242"/>
      <c r="P21" s="242"/>
      <c r="R21" s="237"/>
    </row>
    <row r="22" spans="1:25" ht="24" customHeight="1">
      <c r="A22" s="43" t="s">
        <v>288</v>
      </c>
      <c r="B22" s="43" t="s">
        <v>289</v>
      </c>
      <c r="C22" s="155">
        <v>424</v>
      </c>
      <c r="D22" s="20" t="s">
        <v>741</v>
      </c>
      <c r="E22" s="81"/>
      <c r="F22" s="111">
        <v>16.483516483516492</v>
      </c>
      <c r="G22" s="20"/>
      <c r="H22" s="20"/>
      <c r="I22" s="43">
        <v>6</v>
      </c>
      <c r="J22" s="43"/>
      <c r="L22" s="22"/>
      <c r="M22" s="27"/>
      <c r="N22" s="162" t="s">
        <v>757</v>
      </c>
      <c r="O22" s="163" t="s">
        <v>758</v>
      </c>
      <c r="P22" s="164" t="s">
        <v>759</v>
      </c>
      <c r="V22" s="106"/>
      <c r="X22" s="43"/>
      <c r="Y22" s="43"/>
    </row>
    <row r="23" spans="1:27" ht="24" customHeight="1">
      <c r="A23" s="43" t="s">
        <v>290</v>
      </c>
      <c r="B23" s="43" t="s">
        <v>291</v>
      </c>
      <c r="C23" s="155">
        <v>443</v>
      </c>
      <c r="D23" s="1" t="s">
        <v>741</v>
      </c>
      <c r="E23" s="81"/>
      <c r="F23" s="111">
        <v>15.06493506493507</v>
      </c>
      <c r="G23" s="1"/>
      <c r="H23" s="1"/>
      <c r="I23" s="43">
        <v>6</v>
      </c>
      <c r="J23" s="43"/>
      <c r="K23" s="22" t="s">
        <v>292</v>
      </c>
      <c r="L23" s="240" t="s">
        <v>961</v>
      </c>
      <c r="M23" s="160" t="s">
        <v>754</v>
      </c>
      <c r="N23" s="238">
        <v>1</v>
      </c>
      <c r="O23" s="116">
        <v>2</v>
      </c>
      <c r="P23" s="205">
        <v>3</v>
      </c>
      <c r="Q23" s="217" t="s">
        <v>958</v>
      </c>
      <c r="R23" s="210" t="s">
        <v>932</v>
      </c>
      <c r="S23" s="217" t="s">
        <v>938</v>
      </c>
      <c r="V23" s="159">
        <f>PERCENTILE(C$2:C$312,0)</f>
        <v>20</v>
      </c>
      <c r="W23" s="126" t="s">
        <v>668</v>
      </c>
      <c r="X23" s="159">
        <f>PERCENTILE(F$2:F$312,0)</f>
        <v>-15.866388308977031</v>
      </c>
      <c r="Y23" s="126" t="s">
        <v>668</v>
      </c>
      <c r="Z23" s="243" t="s">
        <v>669</v>
      </c>
      <c r="AA23" s="127"/>
    </row>
    <row r="24" spans="1:27" ht="24" customHeight="1">
      <c r="A24" s="43" t="s">
        <v>293</v>
      </c>
      <c r="B24" s="43" t="s">
        <v>294</v>
      </c>
      <c r="C24" s="155">
        <v>425</v>
      </c>
      <c r="D24" s="1" t="s">
        <v>741</v>
      </c>
      <c r="E24" s="81"/>
      <c r="F24" s="111">
        <v>17.07988980716253</v>
      </c>
      <c r="G24" s="1"/>
      <c r="H24" s="1"/>
      <c r="I24" s="43">
        <v>6</v>
      </c>
      <c r="J24" s="106"/>
      <c r="L24" s="240"/>
      <c r="M24" s="161" t="s">
        <v>755</v>
      </c>
      <c r="N24" s="206">
        <v>4</v>
      </c>
      <c r="O24" s="114">
        <v>5</v>
      </c>
      <c r="P24" s="207">
        <v>6</v>
      </c>
      <c r="Q24" s="217" t="s">
        <v>936</v>
      </c>
      <c r="R24" s="210" t="s">
        <v>933</v>
      </c>
      <c r="S24" s="210" t="s">
        <v>957</v>
      </c>
      <c r="V24" s="159">
        <f>PERCENTILE(C$2:C$312,AA$24)</f>
        <v>434</v>
      </c>
      <c r="W24" s="126" t="s">
        <v>670</v>
      </c>
      <c r="X24" s="159">
        <f>PERCENTILE(F$2:F$312,AA$24)</f>
        <v>1.5625119443488877</v>
      </c>
      <c r="Y24" s="126" t="s">
        <v>670</v>
      </c>
      <c r="Z24" s="243"/>
      <c r="AA24" s="125">
        <v>0.3333333333333333</v>
      </c>
    </row>
    <row r="25" spans="1:25" ht="24" customHeight="1">
      <c r="A25" s="27" t="s">
        <v>295</v>
      </c>
      <c r="B25" s="27" t="s">
        <v>167</v>
      </c>
      <c r="C25" s="155">
        <v>393</v>
      </c>
      <c r="D25" s="1" t="s">
        <v>741</v>
      </c>
      <c r="E25" s="81"/>
      <c r="F25" s="111">
        <v>20.923076923076934</v>
      </c>
      <c r="G25" s="1"/>
      <c r="H25" s="1"/>
      <c r="I25" s="43">
        <v>3</v>
      </c>
      <c r="J25" s="106"/>
      <c r="L25" s="240"/>
      <c r="M25" s="161" t="s">
        <v>756</v>
      </c>
      <c r="N25" s="208">
        <v>7</v>
      </c>
      <c r="O25" s="115">
        <v>8</v>
      </c>
      <c r="P25" s="209">
        <v>9</v>
      </c>
      <c r="Q25" s="217" t="s">
        <v>937</v>
      </c>
      <c r="R25" s="210" t="s">
        <v>939</v>
      </c>
      <c r="S25" s="210" t="s">
        <v>934</v>
      </c>
      <c r="V25" s="159">
        <f>PERCENTILE(C$2:C$312,(2*AA$24))</f>
        <v>519</v>
      </c>
      <c r="W25" s="126" t="s">
        <v>671</v>
      </c>
      <c r="X25" s="159">
        <f>PERCENTILE(F$2:F$312,(2*AA$24))</f>
        <v>12.072603804718618</v>
      </c>
      <c r="Y25" s="126" t="s">
        <v>671</v>
      </c>
    </row>
    <row r="26" spans="1:25" ht="11.25" customHeight="1">
      <c r="A26" s="27" t="s">
        <v>296</v>
      </c>
      <c r="B26" s="27" t="s">
        <v>297</v>
      </c>
      <c r="C26" s="155">
        <v>382</v>
      </c>
      <c r="D26" s="1" t="s">
        <v>741</v>
      </c>
      <c r="E26" s="81"/>
      <c r="F26" s="111">
        <v>20.88607594936709</v>
      </c>
      <c r="G26" s="1"/>
      <c r="H26" s="1"/>
      <c r="I26" s="43">
        <v>3</v>
      </c>
      <c r="J26" s="106"/>
      <c r="M26" s="113" t="s">
        <v>0</v>
      </c>
      <c r="N26" s="31" t="s">
        <v>372</v>
      </c>
      <c r="P26" s="53"/>
      <c r="Q26" s="210" t="s">
        <v>372</v>
      </c>
      <c r="V26" s="159">
        <f>PERCENTILE(C$2:C$312,(3*AA$24))</f>
        <v>1204.59309783799</v>
      </c>
      <c r="W26" s="126" t="s">
        <v>674</v>
      </c>
      <c r="X26" s="159">
        <f>PERCENTILE(F$2:F$312,(3*AA$24))</f>
        <v>80.32786885245902</v>
      </c>
      <c r="Y26" s="126" t="s">
        <v>674</v>
      </c>
    </row>
    <row r="27" spans="1:25" ht="11.25" customHeight="1">
      <c r="A27" s="27" t="s">
        <v>298</v>
      </c>
      <c r="B27" s="27" t="s">
        <v>299</v>
      </c>
      <c r="C27" s="155">
        <v>345</v>
      </c>
      <c r="D27" s="201" t="s">
        <v>741</v>
      </c>
      <c r="E27" s="157">
        <v>2008</v>
      </c>
      <c r="F27" s="111" t="s">
        <v>372</v>
      </c>
      <c r="G27" s="201"/>
      <c r="H27" s="201"/>
      <c r="I27" s="111" t="s">
        <v>372</v>
      </c>
      <c r="J27" s="106"/>
      <c r="L27" s="28"/>
      <c r="M27" s="112"/>
      <c r="O27" s="53"/>
      <c r="P27" s="30"/>
      <c r="V27" s="29"/>
      <c r="X27" s="124"/>
      <c r="Y27" s="124"/>
    </row>
    <row r="28" spans="1:25" ht="11.25" customHeight="1">
      <c r="A28" s="27" t="s">
        <v>370</v>
      </c>
      <c r="B28" s="27" t="s">
        <v>371</v>
      </c>
      <c r="C28" s="155">
        <v>400</v>
      </c>
      <c r="D28" s="20" t="s">
        <v>741</v>
      </c>
      <c r="E28" s="157">
        <v>2008</v>
      </c>
      <c r="F28" s="111" t="s">
        <v>372</v>
      </c>
      <c r="G28" s="20"/>
      <c r="H28" s="20"/>
      <c r="I28" s="111" t="s">
        <v>372</v>
      </c>
      <c r="J28" s="107"/>
      <c r="O28" s="53"/>
      <c r="P28" s="30"/>
      <c r="V28" s="29"/>
      <c r="X28" s="124"/>
      <c r="Y28" s="124"/>
    </row>
    <row r="29" spans="1:16" ht="11.25" customHeight="1">
      <c r="A29" s="27" t="s">
        <v>18</v>
      </c>
      <c r="B29" s="27" t="s">
        <v>19</v>
      </c>
      <c r="C29" s="155">
        <v>398</v>
      </c>
      <c r="D29" s="20" t="s">
        <v>741</v>
      </c>
      <c r="E29" s="157">
        <v>2008</v>
      </c>
      <c r="F29" s="111" t="s">
        <v>372</v>
      </c>
      <c r="G29" s="20"/>
      <c r="H29" s="20"/>
      <c r="I29" s="111" t="s">
        <v>372</v>
      </c>
      <c r="J29" s="27"/>
      <c r="K29" s="32"/>
      <c r="L29" s="32"/>
      <c r="O29" s="53"/>
      <c r="P29" s="27"/>
    </row>
    <row r="30" spans="1:14" ht="11.25" customHeight="1">
      <c r="A30" s="27" t="s">
        <v>20</v>
      </c>
      <c r="B30" s="27" t="s">
        <v>21</v>
      </c>
      <c r="C30" s="155">
        <v>388</v>
      </c>
      <c r="D30" s="20" t="s">
        <v>741</v>
      </c>
      <c r="E30" s="157">
        <v>2008</v>
      </c>
      <c r="F30" s="111" t="s">
        <v>372</v>
      </c>
      <c r="G30" s="20"/>
      <c r="H30" s="20"/>
      <c r="I30" s="111" t="s">
        <v>372</v>
      </c>
      <c r="J30" s="27"/>
      <c r="K30" s="33" t="s">
        <v>22</v>
      </c>
      <c r="L30" s="34"/>
      <c r="M30" s="27"/>
      <c r="N30" s="27"/>
    </row>
    <row r="31" spans="1:14" ht="11.25" customHeight="1">
      <c r="A31" s="27" t="s">
        <v>23</v>
      </c>
      <c r="B31" s="27" t="s">
        <v>24</v>
      </c>
      <c r="C31" s="155">
        <v>391</v>
      </c>
      <c r="D31" s="20" t="s">
        <v>741</v>
      </c>
      <c r="E31" s="157">
        <v>2008</v>
      </c>
      <c r="F31" s="111" t="s">
        <v>372</v>
      </c>
      <c r="G31" s="20"/>
      <c r="H31" s="20"/>
      <c r="I31" s="111" t="s">
        <v>372</v>
      </c>
      <c r="J31" s="27"/>
      <c r="K31" s="32"/>
      <c r="L31" s="1" t="s">
        <v>944</v>
      </c>
      <c r="N31" s="32"/>
    </row>
    <row r="32" spans="1:14" ht="11.25" customHeight="1">
      <c r="A32" s="27" t="s">
        <v>25</v>
      </c>
      <c r="B32" s="27" t="s">
        <v>26</v>
      </c>
      <c r="C32" s="155">
        <v>556</v>
      </c>
      <c r="D32" s="20" t="s">
        <v>741</v>
      </c>
      <c r="E32" s="157"/>
      <c r="F32" s="111">
        <v>-5.922165820642977</v>
      </c>
      <c r="G32" s="20"/>
      <c r="H32" s="20"/>
      <c r="I32" s="43">
        <v>7</v>
      </c>
      <c r="J32" s="27"/>
      <c r="K32" s="32"/>
      <c r="L32" s="54"/>
      <c r="N32" s="32"/>
    </row>
    <row r="33" spans="1:14" ht="11.25" customHeight="1">
      <c r="A33" s="27" t="s">
        <v>27</v>
      </c>
      <c r="B33" s="27" t="s">
        <v>28</v>
      </c>
      <c r="C33" s="155">
        <v>528</v>
      </c>
      <c r="D33" s="20" t="s">
        <v>741</v>
      </c>
      <c r="E33" s="157"/>
      <c r="F33" s="111">
        <v>-5.714285714285716</v>
      </c>
      <c r="G33" s="20"/>
      <c r="H33" s="20"/>
      <c r="I33" s="43">
        <v>4</v>
      </c>
      <c r="J33" s="27"/>
      <c r="K33" s="36" t="s">
        <v>41</v>
      </c>
      <c r="L33" s="32"/>
      <c r="N33" s="32"/>
    </row>
    <row r="34" spans="1:14" ht="11.25" customHeight="1">
      <c r="A34" s="27" t="s">
        <v>29</v>
      </c>
      <c r="B34" s="27" t="s">
        <v>30</v>
      </c>
      <c r="C34" s="155">
        <v>532</v>
      </c>
      <c r="D34" s="20" t="s">
        <v>741</v>
      </c>
      <c r="E34" s="157"/>
      <c r="F34" s="111">
        <v>-4.144144144144146</v>
      </c>
      <c r="G34" s="20"/>
      <c r="H34" s="20"/>
      <c r="I34" s="43">
        <v>4</v>
      </c>
      <c r="J34" s="27"/>
      <c r="K34" s="32"/>
      <c r="L34" s="37" t="s">
        <v>661</v>
      </c>
      <c r="N34" s="32"/>
    </row>
    <row r="35" spans="1:14" ht="11.25" customHeight="1">
      <c r="A35" s="27" t="s">
        <v>31</v>
      </c>
      <c r="B35" s="27" t="s">
        <v>32</v>
      </c>
      <c r="C35" s="155">
        <v>557</v>
      </c>
      <c r="D35" s="20" t="s">
        <v>741</v>
      </c>
      <c r="E35" s="157"/>
      <c r="F35" s="111">
        <v>-2.7923211169284423</v>
      </c>
      <c r="G35" s="20"/>
      <c r="H35" s="20"/>
      <c r="I35" s="43">
        <v>7</v>
      </c>
      <c r="J35" s="27"/>
      <c r="K35" s="32"/>
      <c r="L35" s="38"/>
      <c r="N35" s="32"/>
    </row>
    <row r="36" spans="1:14" ht="11.25" customHeight="1">
      <c r="A36" s="27" t="s">
        <v>33</v>
      </c>
      <c r="B36" s="27" t="s">
        <v>34</v>
      </c>
      <c r="C36" s="155">
        <v>546</v>
      </c>
      <c r="D36" s="20" t="s">
        <v>741</v>
      </c>
      <c r="E36" s="157"/>
      <c r="F36" s="111">
        <v>-7.14285714285714</v>
      </c>
      <c r="G36" s="20"/>
      <c r="H36" s="20"/>
      <c r="I36" s="43">
        <v>4</v>
      </c>
      <c r="J36" s="27"/>
      <c r="K36" s="36" t="s">
        <v>684</v>
      </c>
      <c r="L36" s="39"/>
      <c r="M36" s="32"/>
      <c r="N36" s="32"/>
    </row>
    <row r="37" spans="1:14" ht="11.25" customHeight="1">
      <c r="A37" s="27" t="s">
        <v>35</v>
      </c>
      <c r="B37" s="27" t="s">
        <v>36</v>
      </c>
      <c r="C37" s="155">
        <v>583</v>
      </c>
      <c r="D37" s="20" t="s">
        <v>741</v>
      </c>
      <c r="E37" s="157"/>
      <c r="F37" s="111">
        <v>-2.9950083194675514</v>
      </c>
      <c r="G37" s="20"/>
      <c r="H37" s="20"/>
      <c r="I37" s="43">
        <v>7</v>
      </c>
      <c r="J37" s="27"/>
      <c r="K37" s="117" t="s">
        <v>738</v>
      </c>
      <c r="L37" s="32"/>
      <c r="M37" s="27"/>
      <c r="N37" s="32"/>
    </row>
    <row r="38" spans="1:14" ht="11.25" customHeight="1">
      <c r="A38" s="27" t="s">
        <v>37</v>
      </c>
      <c r="B38" s="27" t="s">
        <v>38</v>
      </c>
      <c r="C38" s="155">
        <v>590</v>
      </c>
      <c r="D38" s="20" t="s">
        <v>741</v>
      </c>
      <c r="E38" s="157"/>
      <c r="F38" s="111">
        <v>-1.6666666666666718</v>
      </c>
      <c r="G38" s="20"/>
      <c r="H38" s="20"/>
      <c r="I38" s="43">
        <v>7</v>
      </c>
      <c r="J38" s="27"/>
      <c r="K38" s="150" t="s">
        <v>693</v>
      </c>
      <c r="L38" s="32"/>
      <c r="M38" s="32"/>
      <c r="N38" s="32"/>
    </row>
    <row r="39" spans="1:14" ht="11.25" customHeight="1">
      <c r="A39" s="27" t="s">
        <v>39</v>
      </c>
      <c r="B39" s="27" t="s">
        <v>40</v>
      </c>
      <c r="C39" s="155">
        <v>586</v>
      </c>
      <c r="D39" s="20" t="s">
        <v>741</v>
      </c>
      <c r="E39" s="157"/>
      <c r="F39" s="111">
        <v>-2.006688963210701</v>
      </c>
      <c r="G39" s="20"/>
      <c r="H39" s="20"/>
      <c r="I39" s="43">
        <v>7</v>
      </c>
      <c r="J39" s="27"/>
      <c r="K39" s="1" t="s">
        <v>736</v>
      </c>
      <c r="M39" s="32"/>
      <c r="N39" s="32"/>
    </row>
    <row r="40" spans="1:14" ht="11.25" customHeight="1">
      <c r="A40" s="27" t="s">
        <v>42</v>
      </c>
      <c r="B40" s="27" t="s">
        <v>43</v>
      </c>
      <c r="C40" s="155">
        <v>533</v>
      </c>
      <c r="D40" s="20" t="s">
        <v>741</v>
      </c>
      <c r="E40" s="157"/>
      <c r="F40" s="111">
        <v>-4.651162790697672</v>
      </c>
      <c r="G40" s="20"/>
      <c r="H40" s="20"/>
      <c r="I40" s="43">
        <v>4</v>
      </c>
      <c r="J40" s="27"/>
      <c r="K40" s="150" t="s">
        <v>694</v>
      </c>
      <c r="M40" s="32"/>
      <c r="N40" s="32"/>
    </row>
    <row r="41" spans="1:14" ht="11.25" customHeight="1">
      <c r="A41" s="27" t="s">
        <v>44</v>
      </c>
      <c r="B41" s="27" t="s">
        <v>45</v>
      </c>
      <c r="C41" s="155">
        <v>585</v>
      </c>
      <c r="D41" s="20" t="s">
        <v>741</v>
      </c>
      <c r="E41" s="157"/>
      <c r="F41" s="111">
        <v>-0.34071550255536653</v>
      </c>
      <c r="G41" s="20"/>
      <c r="H41" s="20"/>
      <c r="I41" s="43">
        <v>7</v>
      </c>
      <c r="J41" s="27"/>
      <c r="K41" s="1" t="s">
        <v>737</v>
      </c>
      <c r="M41" s="32"/>
      <c r="N41" s="32"/>
    </row>
    <row r="42" spans="1:14" ht="11.25" customHeight="1">
      <c r="A42" s="27" t="s">
        <v>46</v>
      </c>
      <c r="B42" s="27" t="s">
        <v>47</v>
      </c>
      <c r="C42" s="155">
        <v>562</v>
      </c>
      <c r="D42" s="20" t="s">
        <v>741</v>
      </c>
      <c r="E42" s="157"/>
      <c r="F42" s="111">
        <v>-2.430555555555558</v>
      </c>
      <c r="G42" s="20"/>
      <c r="H42" s="20"/>
      <c r="I42" s="43">
        <v>7</v>
      </c>
      <c r="J42" s="27"/>
      <c r="K42" s="150" t="s">
        <v>695</v>
      </c>
      <c r="M42" s="32"/>
      <c r="N42" s="32"/>
    </row>
    <row r="43" spans="1:14" ht="11.25" customHeight="1">
      <c r="A43" s="27" t="s">
        <v>48</v>
      </c>
      <c r="B43" s="27" t="s">
        <v>49</v>
      </c>
      <c r="C43" s="155">
        <v>320</v>
      </c>
      <c r="D43" s="20" t="s">
        <v>741</v>
      </c>
      <c r="E43" s="157"/>
      <c r="F43" s="111">
        <v>-10.863509749303624</v>
      </c>
      <c r="G43" s="20"/>
      <c r="H43" s="20"/>
      <c r="I43" s="43">
        <v>1</v>
      </c>
      <c r="J43" s="27"/>
      <c r="K43" s="117" t="s">
        <v>696</v>
      </c>
      <c r="L43" s="41"/>
      <c r="M43" s="32"/>
      <c r="N43" s="32"/>
    </row>
    <row r="44" spans="1:14" ht="11.25" customHeight="1">
      <c r="A44" s="27" t="s">
        <v>383</v>
      </c>
      <c r="B44" s="27" t="s">
        <v>385</v>
      </c>
      <c r="C44" s="155">
        <v>534</v>
      </c>
      <c r="D44" s="20" t="s">
        <v>741</v>
      </c>
      <c r="E44" s="157"/>
      <c r="F44" s="111" t="s">
        <v>372</v>
      </c>
      <c r="G44" s="20"/>
      <c r="H44" s="20"/>
      <c r="I44" s="111" t="s">
        <v>372</v>
      </c>
      <c r="J44" s="27"/>
      <c r="K44" s="150"/>
      <c r="L44" s="42"/>
      <c r="M44" s="32"/>
      <c r="N44" s="32"/>
    </row>
    <row r="45" spans="1:14" ht="11.25" customHeight="1">
      <c r="A45" s="27" t="s">
        <v>50</v>
      </c>
      <c r="B45" s="27" t="s">
        <v>51</v>
      </c>
      <c r="C45" s="155">
        <v>407</v>
      </c>
      <c r="D45" s="20" t="s">
        <v>741</v>
      </c>
      <c r="E45" s="157"/>
      <c r="F45" s="111">
        <v>-7.709750566893425</v>
      </c>
      <c r="G45" s="20"/>
      <c r="H45" s="20"/>
      <c r="I45" s="43">
        <v>4</v>
      </c>
      <c r="J45" s="27"/>
      <c r="K45" s="32"/>
      <c r="L45" s="32"/>
      <c r="M45" s="32"/>
      <c r="N45" s="32"/>
    </row>
    <row r="46" spans="1:11" ht="11.25" customHeight="1">
      <c r="A46" s="27" t="s">
        <v>52</v>
      </c>
      <c r="B46" s="27" t="s">
        <v>53</v>
      </c>
      <c r="C46" s="155">
        <v>403</v>
      </c>
      <c r="D46" s="20" t="s">
        <v>741</v>
      </c>
      <c r="E46" s="157"/>
      <c r="F46" s="111">
        <v>-15.866388308977031</v>
      </c>
      <c r="G46" s="20"/>
      <c r="H46" s="20"/>
      <c r="I46" s="43">
        <v>4</v>
      </c>
      <c r="J46" s="27"/>
      <c r="K46" s="1" t="s">
        <v>920</v>
      </c>
    </row>
    <row r="47" spans="1:11" ht="11.25" customHeight="1">
      <c r="A47" s="27" t="s">
        <v>54</v>
      </c>
      <c r="B47" s="27" t="s">
        <v>55</v>
      </c>
      <c r="C47" s="155">
        <v>547</v>
      </c>
      <c r="D47" s="20" t="s">
        <v>741</v>
      </c>
      <c r="E47" s="157"/>
      <c r="F47" s="111">
        <v>-7.2881355932203356</v>
      </c>
      <c r="G47" s="20"/>
      <c r="H47" s="20"/>
      <c r="I47" s="43">
        <v>4</v>
      </c>
      <c r="J47" s="27"/>
      <c r="K47" s="150" t="s">
        <v>698</v>
      </c>
    </row>
    <row r="48" spans="1:11" ht="11.25" customHeight="1">
      <c r="A48" s="27" t="s">
        <v>56</v>
      </c>
      <c r="B48" s="27" t="s">
        <v>57</v>
      </c>
      <c r="C48" s="155">
        <v>561</v>
      </c>
      <c r="D48" s="20" t="s">
        <v>741</v>
      </c>
      <c r="E48" s="157"/>
      <c r="F48" s="111">
        <v>-3.1088082901554404</v>
      </c>
      <c r="G48" s="20"/>
      <c r="H48" s="20"/>
      <c r="I48" s="43">
        <v>7</v>
      </c>
      <c r="J48" s="27"/>
      <c r="K48" s="1" t="s">
        <v>701</v>
      </c>
    </row>
    <row r="49" spans="1:11" ht="11.25" customHeight="1">
      <c r="A49" s="27" t="s">
        <v>58</v>
      </c>
      <c r="B49" s="27" t="s">
        <v>59</v>
      </c>
      <c r="C49" s="155">
        <v>557</v>
      </c>
      <c r="D49" s="20" t="s">
        <v>741</v>
      </c>
      <c r="E49" s="157"/>
      <c r="F49" s="111">
        <v>-3.298611111111116</v>
      </c>
      <c r="G49" s="20"/>
      <c r="H49" s="20"/>
      <c r="I49" s="43">
        <v>7</v>
      </c>
      <c r="J49" s="27"/>
      <c r="K49" s="150" t="s">
        <v>699</v>
      </c>
    </row>
    <row r="50" spans="1:11" ht="11.25" customHeight="1">
      <c r="A50" s="27" t="s">
        <v>300</v>
      </c>
      <c r="B50" s="27" t="s">
        <v>301</v>
      </c>
      <c r="C50" s="155">
        <v>503</v>
      </c>
      <c r="D50" s="20" t="s">
        <v>741</v>
      </c>
      <c r="E50" s="157"/>
      <c r="F50" s="111">
        <v>-4.190476190476189</v>
      </c>
      <c r="G50" s="20"/>
      <c r="H50" s="20"/>
      <c r="I50" s="43">
        <v>4</v>
      </c>
      <c r="J50" s="27"/>
      <c r="K50" s="1" t="s">
        <v>702</v>
      </c>
    </row>
    <row r="51" spans="1:11" ht="11.25" customHeight="1">
      <c r="A51" s="27" t="s">
        <v>302</v>
      </c>
      <c r="B51" s="27" t="s">
        <v>303</v>
      </c>
      <c r="C51" s="155">
        <v>560</v>
      </c>
      <c r="D51" s="20" t="s">
        <v>741</v>
      </c>
      <c r="E51" s="157"/>
      <c r="F51" s="111">
        <v>-3.4482758620689613</v>
      </c>
      <c r="G51" s="20"/>
      <c r="H51" s="20"/>
      <c r="I51" s="43">
        <v>7</v>
      </c>
      <c r="J51" s="27"/>
      <c r="K51" s="150" t="s">
        <v>700</v>
      </c>
    </row>
    <row r="52" spans="1:10" ht="11.25" customHeight="1">
      <c r="A52" s="27" t="s">
        <v>304</v>
      </c>
      <c r="B52" s="27" t="s">
        <v>305</v>
      </c>
      <c r="C52" s="155">
        <v>507</v>
      </c>
      <c r="D52" s="20" t="s">
        <v>741</v>
      </c>
      <c r="E52" s="157"/>
      <c r="F52" s="111">
        <v>-5.762081784386619</v>
      </c>
      <c r="G52" s="20"/>
      <c r="H52" s="20"/>
      <c r="I52" s="43">
        <v>4</v>
      </c>
      <c r="J52" s="27"/>
    </row>
    <row r="53" spans="1:10" ht="11.25" customHeight="1">
      <c r="A53" s="27" t="s">
        <v>306</v>
      </c>
      <c r="B53" s="27" t="s">
        <v>307</v>
      </c>
      <c r="C53" s="155">
        <v>563</v>
      </c>
      <c r="D53" s="20" t="s">
        <v>741</v>
      </c>
      <c r="E53" s="157"/>
      <c r="F53" s="111">
        <v>-3.7606837606837584</v>
      </c>
      <c r="G53" s="20"/>
      <c r="H53" s="20"/>
      <c r="I53" s="43">
        <v>7</v>
      </c>
      <c r="J53" s="27"/>
    </row>
    <row r="54" spans="1:10" ht="11.25" customHeight="1">
      <c r="A54" s="27" t="s">
        <v>308</v>
      </c>
      <c r="B54" s="27" t="s">
        <v>309</v>
      </c>
      <c r="C54" s="155">
        <v>532</v>
      </c>
      <c r="D54" s="20" t="s">
        <v>741</v>
      </c>
      <c r="E54" s="157"/>
      <c r="F54" s="111">
        <v>-2.025782688766109</v>
      </c>
      <c r="G54" s="20"/>
      <c r="H54" s="20"/>
      <c r="I54" s="43">
        <v>4</v>
      </c>
      <c r="J54" s="27"/>
    </row>
    <row r="55" spans="1:10" ht="11.25" customHeight="1">
      <c r="A55" s="27" t="s">
        <v>310</v>
      </c>
      <c r="B55" s="27" t="s">
        <v>311</v>
      </c>
      <c r="C55" s="155">
        <v>502</v>
      </c>
      <c r="D55" s="20" t="s">
        <v>741</v>
      </c>
      <c r="E55" s="157"/>
      <c r="F55" s="111">
        <v>-4.92424242424242</v>
      </c>
      <c r="G55" s="20"/>
      <c r="H55" s="20"/>
      <c r="I55" s="43">
        <v>4</v>
      </c>
      <c r="J55" s="27"/>
    </row>
    <row r="56" spans="1:10" ht="11.25" customHeight="1">
      <c r="A56" s="27" t="s">
        <v>312</v>
      </c>
      <c r="B56" s="27" t="s">
        <v>313</v>
      </c>
      <c r="C56" s="155">
        <v>507</v>
      </c>
      <c r="D56" s="20" t="s">
        <v>741</v>
      </c>
      <c r="E56" s="157"/>
      <c r="F56" s="111">
        <v>-8.318264014466548</v>
      </c>
      <c r="G56" s="20"/>
      <c r="H56" s="20"/>
      <c r="I56" s="43">
        <v>4</v>
      </c>
      <c r="J56" s="27"/>
    </row>
    <row r="57" spans="1:14" ht="11.25" customHeight="1">
      <c r="A57" s="27" t="s">
        <v>314</v>
      </c>
      <c r="B57" s="27" t="s">
        <v>315</v>
      </c>
      <c r="C57" s="155">
        <v>512</v>
      </c>
      <c r="D57" s="20" t="s">
        <v>741</v>
      </c>
      <c r="E57" s="157"/>
      <c r="F57" s="111">
        <v>-3.5781544256120568</v>
      </c>
      <c r="G57" s="20"/>
      <c r="H57" s="20"/>
      <c r="I57" s="43">
        <v>4</v>
      </c>
      <c r="J57" s="27"/>
      <c r="K57" s="32"/>
      <c r="L57" s="32"/>
      <c r="M57" s="32"/>
      <c r="N57" s="32"/>
    </row>
    <row r="58" spans="1:14" ht="11.25" customHeight="1">
      <c r="A58" s="27" t="s">
        <v>316</v>
      </c>
      <c r="B58" s="27" t="s">
        <v>317</v>
      </c>
      <c r="C58" s="155">
        <v>548</v>
      </c>
      <c r="D58" s="20" t="s">
        <v>741</v>
      </c>
      <c r="E58" s="157"/>
      <c r="F58" s="111">
        <v>-3.180212014134276</v>
      </c>
      <c r="G58" s="20"/>
      <c r="H58" s="20"/>
      <c r="I58" s="43">
        <v>4</v>
      </c>
      <c r="J58" s="27"/>
      <c r="K58" s="32"/>
      <c r="L58" s="32"/>
      <c r="M58" s="32"/>
      <c r="N58" s="32"/>
    </row>
    <row r="59" spans="1:14" ht="11.25" customHeight="1">
      <c r="A59" s="27" t="s">
        <v>318</v>
      </c>
      <c r="B59" s="27" t="s">
        <v>319</v>
      </c>
      <c r="C59" s="155">
        <v>516</v>
      </c>
      <c r="D59" s="20" t="s">
        <v>741</v>
      </c>
      <c r="E59" s="157"/>
      <c r="F59" s="111">
        <v>-2.457466918714557</v>
      </c>
      <c r="G59" s="20"/>
      <c r="H59" s="20"/>
      <c r="I59" s="43">
        <v>4</v>
      </c>
      <c r="J59" s="27"/>
      <c r="K59" s="32"/>
      <c r="L59" s="32"/>
      <c r="M59" s="32"/>
      <c r="N59" s="32"/>
    </row>
    <row r="60" spans="1:14" ht="11.25" customHeight="1">
      <c r="A60" s="27" t="s">
        <v>320</v>
      </c>
      <c r="B60" s="27" t="s">
        <v>321</v>
      </c>
      <c r="C60" s="155">
        <v>588</v>
      </c>
      <c r="D60" s="20" t="s">
        <v>741</v>
      </c>
      <c r="E60" s="157"/>
      <c r="F60" s="111">
        <v>-1.6722408026755842</v>
      </c>
      <c r="G60" s="20"/>
      <c r="H60" s="20"/>
      <c r="I60" s="43">
        <v>7</v>
      </c>
      <c r="J60" s="27"/>
      <c r="K60" s="32"/>
      <c r="L60" s="32"/>
      <c r="M60" s="32"/>
      <c r="N60" s="32"/>
    </row>
    <row r="61" spans="1:10" ht="11.25" customHeight="1">
      <c r="A61" s="27" t="s">
        <v>322</v>
      </c>
      <c r="B61" s="27" t="s">
        <v>323</v>
      </c>
      <c r="C61" s="155">
        <v>576</v>
      </c>
      <c r="D61" s="20" t="s">
        <v>741</v>
      </c>
      <c r="E61" s="157"/>
      <c r="F61" s="111">
        <v>-2.538071065989844</v>
      </c>
      <c r="G61" s="20"/>
      <c r="H61" s="20"/>
      <c r="I61" s="43">
        <v>7</v>
      </c>
      <c r="J61" s="27"/>
    </row>
    <row r="62" spans="1:10" ht="11.25" customHeight="1">
      <c r="A62" s="27" t="s">
        <v>324</v>
      </c>
      <c r="B62" s="27" t="s">
        <v>325</v>
      </c>
      <c r="C62" s="155">
        <v>561</v>
      </c>
      <c r="D62" s="20" t="s">
        <v>741</v>
      </c>
      <c r="E62" s="157"/>
      <c r="F62" s="111">
        <v>-3.4423407917383853</v>
      </c>
      <c r="G62" s="20"/>
      <c r="H62" s="20"/>
      <c r="I62" s="43">
        <v>7</v>
      </c>
      <c r="J62" s="27"/>
    </row>
    <row r="63" spans="1:10" ht="11.25" customHeight="1">
      <c r="A63" s="27" t="s">
        <v>326</v>
      </c>
      <c r="B63" s="27" t="s">
        <v>327</v>
      </c>
      <c r="C63" s="155">
        <v>589</v>
      </c>
      <c r="D63" s="20" t="s">
        <v>741</v>
      </c>
      <c r="E63" s="157"/>
      <c r="F63" s="111">
        <v>-2.8052805280528004</v>
      </c>
      <c r="G63" s="20"/>
      <c r="H63" s="20"/>
      <c r="I63" s="43">
        <v>7</v>
      </c>
      <c r="J63" s="27"/>
    </row>
    <row r="64" spans="1:10" ht="11.25" customHeight="1">
      <c r="A64" s="27" t="s">
        <v>329</v>
      </c>
      <c r="B64" s="27" t="s">
        <v>330</v>
      </c>
      <c r="C64" s="155">
        <v>494</v>
      </c>
      <c r="D64" s="20" t="s">
        <v>741</v>
      </c>
      <c r="E64" s="157"/>
      <c r="F64" s="111">
        <v>-6.9679849340866244</v>
      </c>
      <c r="G64" s="20"/>
      <c r="H64" s="20"/>
      <c r="I64" s="43">
        <v>4</v>
      </c>
      <c r="J64" s="27"/>
    </row>
    <row r="65" spans="1:10" ht="11.25" customHeight="1">
      <c r="A65" s="27" t="s">
        <v>384</v>
      </c>
      <c r="B65" s="27" t="s">
        <v>328</v>
      </c>
      <c r="C65" s="155">
        <v>548</v>
      </c>
      <c r="D65" s="20" t="s">
        <v>741</v>
      </c>
      <c r="E65" s="157"/>
      <c r="F65" s="111" t="s">
        <v>372</v>
      </c>
      <c r="G65" s="20"/>
      <c r="H65" s="20"/>
      <c r="I65" s="111" t="s">
        <v>372</v>
      </c>
      <c r="J65" s="27"/>
    </row>
    <row r="66" spans="1:10" ht="11.25" customHeight="1">
      <c r="A66" s="48" t="s">
        <v>394</v>
      </c>
      <c r="B66" s="27" t="s">
        <v>331</v>
      </c>
      <c r="C66" s="155">
        <v>454</v>
      </c>
      <c r="D66" s="20" t="s">
        <v>741</v>
      </c>
      <c r="E66" s="157"/>
      <c r="F66" s="111" t="s">
        <v>372</v>
      </c>
      <c r="G66" s="20"/>
      <c r="H66" s="20"/>
      <c r="I66" s="111" t="s">
        <v>372</v>
      </c>
      <c r="J66" s="48"/>
    </row>
    <row r="67" spans="1:10" ht="11.25" customHeight="1">
      <c r="A67" s="27" t="s">
        <v>332</v>
      </c>
      <c r="B67" s="27" t="s">
        <v>333</v>
      </c>
      <c r="C67" s="155">
        <v>519</v>
      </c>
      <c r="D67" s="20" t="s">
        <v>741</v>
      </c>
      <c r="E67" s="157"/>
      <c r="F67" s="111">
        <v>-2.8089887640449396</v>
      </c>
      <c r="G67" s="20"/>
      <c r="H67" s="20"/>
      <c r="I67" s="43">
        <v>4</v>
      </c>
      <c r="J67" s="27"/>
    </row>
    <row r="68" spans="1:10" ht="11.25" customHeight="1">
      <c r="A68" s="27" t="s">
        <v>334</v>
      </c>
      <c r="B68" s="27" t="s">
        <v>335</v>
      </c>
      <c r="C68" s="155">
        <v>528</v>
      </c>
      <c r="D68" s="20" t="s">
        <v>741</v>
      </c>
      <c r="E68" s="157"/>
      <c r="F68" s="111">
        <v>-4.693140794223827</v>
      </c>
      <c r="G68" s="20"/>
      <c r="H68" s="20"/>
      <c r="I68" s="43">
        <v>4</v>
      </c>
      <c r="J68" s="27"/>
    </row>
    <row r="69" spans="1:10" ht="11.25" customHeight="1">
      <c r="A69" s="27" t="s">
        <v>336</v>
      </c>
      <c r="B69" s="27" t="s">
        <v>337</v>
      </c>
      <c r="C69" s="155">
        <v>525</v>
      </c>
      <c r="D69" s="20" t="s">
        <v>741</v>
      </c>
      <c r="E69" s="157"/>
      <c r="F69" s="111">
        <v>-4.371584699453557</v>
      </c>
      <c r="G69" s="20"/>
      <c r="H69" s="20"/>
      <c r="I69" s="43">
        <v>4</v>
      </c>
      <c r="J69" s="27"/>
    </row>
    <row r="70" spans="1:10" ht="11.25" customHeight="1">
      <c r="A70" s="27" t="s">
        <v>338</v>
      </c>
      <c r="B70" s="27" t="s">
        <v>339</v>
      </c>
      <c r="C70" s="155">
        <v>456</v>
      </c>
      <c r="D70" s="20" t="s">
        <v>741</v>
      </c>
      <c r="E70" s="157"/>
      <c r="F70" s="111">
        <v>24.250681198910073</v>
      </c>
      <c r="G70" s="20"/>
      <c r="H70" s="20"/>
      <c r="I70" s="43">
        <v>6</v>
      </c>
      <c r="J70" s="27"/>
    </row>
    <row r="71" spans="1:10" ht="11.25" customHeight="1">
      <c r="A71" s="27" t="s">
        <v>340</v>
      </c>
      <c r="B71" s="27" t="s">
        <v>341</v>
      </c>
      <c r="C71" s="155">
        <v>405</v>
      </c>
      <c r="D71" s="20" t="s">
        <v>741</v>
      </c>
      <c r="E71" s="157"/>
      <c r="F71" s="111">
        <v>8.288770053475947</v>
      </c>
      <c r="G71" s="20"/>
      <c r="H71" s="20"/>
      <c r="I71" s="43">
        <v>5</v>
      </c>
      <c r="J71" s="27"/>
    </row>
    <row r="72" spans="1:10" ht="11.25" customHeight="1">
      <c r="A72" s="27" t="s">
        <v>342</v>
      </c>
      <c r="B72" s="27" t="s">
        <v>343</v>
      </c>
      <c r="C72" s="155">
        <v>432</v>
      </c>
      <c r="D72" s="20" t="s">
        <v>741</v>
      </c>
      <c r="E72" s="157"/>
      <c r="F72" s="111">
        <v>7.196029776674928</v>
      </c>
      <c r="G72" s="20"/>
      <c r="H72" s="20"/>
      <c r="I72" s="43">
        <v>5</v>
      </c>
      <c r="J72" s="27"/>
    </row>
    <row r="73" spans="1:10" ht="11.25" customHeight="1">
      <c r="A73" s="43" t="s">
        <v>255</v>
      </c>
      <c r="B73" s="43" t="s">
        <v>344</v>
      </c>
      <c r="C73" s="155">
        <v>348</v>
      </c>
      <c r="D73" s="20" t="s">
        <v>742</v>
      </c>
      <c r="E73" s="157">
        <v>2010</v>
      </c>
      <c r="F73" s="111">
        <v>22.968197879858664</v>
      </c>
      <c r="G73" s="20" t="s">
        <v>742</v>
      </c>
      <c r="H73" s="20" t="s">
        <v>746</v>
      </c>
      <c r="I73" s="43">
        <v>3</v>
      </c>
      <c r="J73" s="43"/>
    </row>
    <row r="74" spans="1:10" ht="11.25" customHeight="1">
      <c r="A74" s="27" t="s">
        <v>256</v>
      </c>
      <c r="B74" s="27" t="s">
        <v>345</v>
      </c>
      <c r="C74" s="155">
        <v>402</v>
      </c>
      <c r="D74" s="20" t="s">
        <v>742</v>
      </c>
      <c r="E74" s="157">
        <v>2010</v>
      </c>
      <c r="F74" s="111">
        <v>18.23529411764706</v>
      </c>
      <c r="G74" s="20" t="s">
        <v>742</v>
      </c>
      <c r="H74" s="20" t="s">
        <v>746</v>
      </c>
      <c r="I74" s="43">
        <v>6</v>
      </c>
      <c r="J74" s="27"/>
    </row>
    <row r="75" spans="1:10" ht="11.25" customHeight="1">
      <c r="A75" s="27" t="s">
        <v>257</v>
      </c>
      <c r="B75" s="27" t="s">
        <v>346</v>
      </c>
      <c r="C75" s="155">
        <v>355</v>
      </c>
      <c r="D75" s="20" t="s">
        <v>742</v>
      </c>
      <c r="E75" s="157">
        <v>2010</v>
      </c>
      <c r="F75" s="111">
        <v>22.413793103448263</v>
      </c>
      <c r="G75" s="20" t="s">
        <v>742</v>
      </c>
      <c r="H75" s="20" t="s">
        <v>746</v>
      </c>
      <c r="I75" s="43">
        <v>3</v>
      </c>
      <c r="J75" s="27"/>
    </row>
    <row r="76" spans="1:10" ht="11.25" customHeight="1">
      <c r="A76" s="27" t="s">
        <v>225</v>
      </c>
      <c r="B76" s="27" t="s">
        <v>347</v>
      </c>
      <c r="C76" s="155">
        <v>339</v>
      </c>
      <c r="D76" s="20" t="s">
        <v>742</v>
      </c>
      <c r="E76" s="157">
        <v>2010</v>
      </c>
      <c r="F76" s="111">
        <v>20.640569395017792</v>
      </c>
      <c r="G76" s="20" t="s">
        <v>742</v>
      </c>
      <c r="H76" s="20" t="s">
        <v>746</v>
      </c>
      <c r="I76" s="43">
        <v>3</v>
      </c>
      <c r="J76" s="27"/>
    </row>
    <row r="77" spans="1:10" ht="11.25" customHeight="1">
      <c r="A77" s="27" t="s">
        <v>226</v>
      </c>
      <c r="B77" s="27" t="s">
        <v>348</v>
      </c>
      <c r="C77" s="155">
        <v>335</v>
      </c>
      <c r="D77" s="20" t="s">
        <v>742</v>
      </c>
      <c r="E77" s="157">
        <v>2010</v>
      </c>
      <c r="F77" s="111">
        <v>23.16176470588236</v>
      </c>
      <c r="G77" s="20" t="s">
        <v>742</v>
      </c>
      <c r="H77" s="20" t="s">
        <v>746</v>
      </c>
      <c r="I77" s="43">
        <v>3</v>
      </c>
      <c r="J77" s="27"/>
    </row>
    <row r="78" spans="1:10" ht="11.25" customHeight="1">
      <c r="A78" s="27" t="s">
        <v>227</v>
      </c>
      <c r="B78" s="27" t="s">
        <v>349</v>
      </c>
      <c r="C78" s="155">
        <v>350</v>
      </c>
      <c r="D78" s="20" t="s">
        <v>742</v>
      </c>
      <c r="E78" s="157">
        <v>2010</v>
      </c>
      <c r="F78" s="111">
        <v>12.17948717948718</v>
      </c>
      <c r="G78" s="20" t="s">
        <v>742</v>
      </c>
      <c r="H78" s="20" t="s">
        <v>746</v>
      </c>
      <c r="I78" s="43">
        <v>2</v>
      </c>
      <c r="J78" s="27"/>
    </row>
    <row r="79" spans="1:10" ht="11.25" customHeight="1">
      <c r="A79" s="27" t="s">
        <v>228</v>
      </c>
      <c r="B79" s="27" t="s">
        <v>350</v>
      </c>
      <c r="C79" s="155">
        <v>254</v>
      </c>
      <c r="D79" s="20" t="s">
        <v>742</v>
      </c>
      <c r="E79" s="157">
        <v>2010</v>
      </c>
      <c r="F79" s="111">
        <v>15.454545454545453</v>
      </c>
      <c r="G79" s="20" t="s">
        <v>742</v>
      </c>
      <c r="H79" s="20" t="s">
        <v>746</v>
      </c>
      <c r="I79" s="43">
        <v>3</v>
      </c>
      <c r="J79" s="27"/>
    </row>
    <row r="80" spans="1:10" ht="11.25" customHeight="1">
      <c r="A80" s="27" t="s">
        <v>229</v>
      </c>
      <c r="B80" s="27" t="s">
        <v>351</v>
      </c>
      <c r="C80" s="155">
        <v>258</v>
      </c>
      <c r="D80" s="20" t="s">
        <v>742</v>
      </c>
      <c r="E80" s="157">
        <v>2010</v>
      </c>
      <c r="F80" s="111">
        <v>19.999999999999996</v>
      </c>
      <c r="G80" s="20" t="s">
        <v>742</v>
      </c>
      <c r="H80" s="20" t="s">
        <v>746</v>
      </c>
      <c r="I80" s="43">
        <v>3</v>
      </c>
      <c r="J80" s="27"/>
    </row>
    <row r="81" spans="1:10" ht="11.25" customHeight="1">
      <c r="A81" s="27" t="s">
        <v>230</v>
      </c>
      <c r="B81" s="27" t="s">
        <v>352</v>
      </c>
      <c r="C81" s="155">
        <v>244</v>
      </c>
      <c r="D81" s="20" t="s">
        <v>742</v>
      </c>
      <c r="E81" s="157">
        <v>2010</v>
      </c>
      <c r="F81" s="111">
        <v>19.024390243902435</v>
      </c>
      <c r="G81" s="20" t="s">
        <v>742</v>
      </c>
      <c r="H81" s="20" t="s">
        <v>746</v>
      </c>
      <c r="I81" s="43">
        <v>3</v>
      </c>
      <c r="J81" s="27"/>
    </row>
    <row r="82" spans="1:10" ht="11.25" customHeight="1">
      <c r="A82" s="27" t="s">
        <v>231</v>
      </c>
      <c r="B82" s="27" t="s">
        <v>353</v>
      </c>
      <c r="C82" s="155">
        <v>670</v>
      </c>
      <c r="D82" s="20" t="s">
        <v>742</v>
      </c>
      <c r="E82" s="157">
        <v>2010</v>
      </c>
      <c r="F82" s="111">
        <v>18.584070796460182</v>
      </c>
      <c r="G82" s="20" t="s">
        <v>742</v>
      </c>
      <c r="H82" s="20" t="s">
        <v>746</v>
      </c>
      <c r="I82" s="43">
        <v>9</v>
      </c>
      <c r="J82" s="27"/>
    </row>
    <row r="83" spans="1:10" ht="11.25" customHeight="1">
      <c r="A83" s="27" t="s">
        <v>232</v>
      </c>
      <c r="B83" s="27" t="s">
        <v>354</v>
      </c>
      <c r="C83" s="155">
        <v>313</v>
      </c>
      <c r="D83" s="20" t="s">
        <v>742</v>
      </c>
      <c r="E83" s="157">
        <v>2010</v>
      </c>
      <c r="F83" s="111">
        <v>16.791044776119413</v>
      </c>
      <c r="G83" s="20" t="s">
        <v>742</v>
      </c>
      <c r="H83" s="20" t="s">
        <v>746</v>
      </c>
      <c r="I83" s="43">
        <v>3</v>
      </c>
      <c r="J83" s="27"/>
    </row>
    <row r="84" spans="1:10" ht="11.25" customHeight="1">
      <c r="A84" s="27" t="s">
        <v>233</v>
      </c>
      <c r="B84" s="27" t="s">
        <v>355</v>
      </c>
      <c r="C84" s="155">
        <v>352</v>
      </c>
      <c r="D84" s="20" t="s">
        <v>742</v>
      </c>
      <c r="E84" s="157">
        <v>2010</v>
      </c>
      <c r="F84" s="111">
        <v>18.918918918918926</v>
      </c>
      <c r="G84" s="20" t="s">
        <v>742</v>
      </c>
      <c r="H84" s="20" t="s">
        <v>746</v>
      </c>
      <c r="I84" s="43">
        <v>3</v>
      </c>
      <c r="J84" s="27"/>
    </row>
    <row r="85" spans="1:10" ht="11.25" customHeight="1">
      <c r="A85" s="27" t="s">
        <v>234</v>
      </c>
      <c r="B85" s="27" t="s">
        <v>356</v>
      </c>
      <c r="C85" s="155">
        <v>424</v>
      </c>
      <c r="D85" s="20" t="s">
        <v>742</v>
      </c>
      <c r="E85" s="157">
        <v>2010</v>
      </c>
      <c r="F85" s="111">
        <v>19.436619718309856</v>
      </c>
      <c r="G85" s="20" t="s">
        <v>742</v>
      </c>
      <c r="H85" s="20" t="s">
        <v>746</v>
      </c>
      <c r="I85" s="43">
        <v>6</v>
      </c>
      <c r="J85" s="27"/>
    </row>
    <row r="86" spans="1:10" ht="11.25" customHeight="1">
      <c r="A86" s="27" t="s">
        <v>357</v>
      </c>
      <c r="B86" s="27" t="s">
        <v>358</v>
      </c>
      <c r="C86" s="155">
        <v>531</v>
      </c>
      <c r="D86" s="20" t="s">
        <v>741</v>
      </c>
      <c r="E86" s="157"/>
      <c r="F86" s="111">
        <v>8.146639511201625</v>
      </c>
      <c r="G86" s="20"/>
      <c r="H86" s="20"/>
      <c r="I86" s="43">
        <v>5</v>
      </c>
      <c r="J86" s="27"/>
    </row>
    <row r="87" spans="1:10" ht="11.25" customHeight="1">
      <c r="A87" s="27" t="s">
        <v>359</v>
      </c>
      <c r="B87" s="27" t="s">
        <v>360</v>
      </c>
      <c r="C87" s="155">
        <v>469</v>
      </c>
      <c r="D87" s="20" t="s">
        <v>741</v>
      </c>
      <c r="E87" s="157"/>
      <c r="F87" s="111">
        <v>9.836065573770503</v>
      </c>
      <c r="G87" s="20"/>
      <c r="H87" s="20"/>
      <c r="I87" s="43">
        <v>5</v>
      </c>
      <c r="J87" s="27"/>
    </row>
    <row r="88" spans="1:10" ht="11.25" customHeight="1">
      <c r="A88" s="27" t="s">
        <v>361</v>
      </c>
      <c r="B88" s="27" t="s">
        <v>362</v>
      </c>
      <c r="C88" s="155">
        <v>490</v>
      </c>
      <c r="D88" s="20" t="s">
        <v>741</v>
      </c>
      <c r="E88" s="157"/>
      <c r="F88" s="111">
        <v>7.692307692307687</v>
      </c>
      <c r="G88" s="20"/>
      <c r="H88" s="20"/>
      <c r="I88" s="43">
        <v>5</v>
      </c>
      <c r="J88" s="27"/>
    </row>
    <row r="89" spans="1:10" ht="11.25" customHeight="1">
      <c r="A89" s="27" t="s">
        <v>363</v>
      </c>
      <c r="B89" s="27" t="s">
        <v>364</v>
      </c>
      <c r="C89" s="155">
        <v>439</v>
      </c>
      <c r="D89" s="20" t="s">
        <v>741</v>
      </c>
      <c r="E89" s="157"/>
      <c r="F89" s="111">
        <v>4.275534441805218</v>
      </c>
      <c r="G89" s="20"/>
      <c r="H89" s="20"/>
      <c r="I89" s="43">
        <v>5</v>
      </c>
      <c r="J89" s="27"/>
    </row>
    <row r="90" spans="1:10" ht="11.25" customHeight="1">
      <c r="A90" s="27" t="s">
        <v>365</v>
      </c>
      <c r="B90" s="27" t="s">
        <v>366</v>
      </c>
      <c r="C90" s="155">
        <v>472</v>
      </c>
      <c r="D90" s="20" t="s">
        <v>741</v>
      </c>
      <c r="E90" s="157"/>
      <c r="F90" s="111">
        <v>3.056768558951961</v>
      </c>
      <c r="G90" s="20"/>
      <c r="H90" s="20"/>
      <c r="I90" s="43">
        <v>5</v>
      </c>
      <c r="J90" s="27"/>
    </row>
    <row r="91" spans="1:10" ht="11.25" customHeight="1">
      <c r="A91" s="27" t="s">
        <v>367</v>
      </c>
      <c r="B91" s="27" t="s">
        <v>368</v>
      </c>
      <c r="C91" s="155">
        <v>423</v>
      </c>
      <c r="D91" s="20" t="s">
        <v>741</v>
      </c>
      <c r="E91" s="157"/>
      <c r="F91" s="111">
        <v>8.461538461538453</v>
      </c>
      <c r="G91" s="20"/>
      <c r="H91" s="20"/>
      <c r="I91" s="43">
        <v>5</v>
      </c>
      <c r="J91" s="27"/>
    </row>
    <row r="92" spans="1:10" ht="11.25" customHeight="1">
      <c r="A92" s="27" t="s">
        <v>369</v>
      </c>
      <c r="B92" s="27" t="s">
        <v>200</v>
      </c>
      <c r="C92" s="155">
        <v>427</v>
      </c>
      <c r="D92" s="20" t="s">
        <v>741</v>
      </c>
      <c r="E92" s="157"/>
      <c r="F92" s="111">
        <v>3.3898305084745672</v>
      </c>
      <c r="G92" s="20"/>
      <c r="H92" s="20"/>
      <c r="I92" s="43">
        <v>5</v>
      </c>
      <c r="J92" s="27"/>
    </row>
    <row r="93" spans="1:10" ht="11.25" customHeight="1">
      <c r="A93" s="27" t="s">
        <v>201</v>
      </c>
      <c r="B93" s="27" t="s">
        <v>202</v>
      </c>
      <c r="C93" s="155">
        <v>513</v>
      </c>
      <c r="D93" s="20" t="s">
        <v>741</v>
      </c>
      <c r="E93" s="157"/>
      <c r="F93" s="111">
        <v>-1.7241379310344862</v>
      </c>
      <c r="G93" s="20"/>
      <c r="H93" s="20"/>
      <c r="I93" s="43">
        <v>4</v>
      </c>
      <c r="J93" s="27"/>
    </row>
    <row r="94" spans="1:10" ht="11.25" customHeight="1">
      <c r="A94" s="27" t="s">
        <v>203</v>
      </c>
      <c r="B94" s="27" t="s">
        <v>139</v>
      </c>
      <c r="C94" s="155">
        <v>498</v>
      </c>
      <c r="D94" s="20" t="s">
        <v>741</v>
      </c>
      <c r="E94" s="157"/>
      <c r="F94" s="111">
        <v>10.666666666666668</v>
      </c>
      <c r="G94" s="20"/>
      <c r="H94" s="20"/>
      <c r="I94" s="43">
        <v>5</v>
      </c>
      <c r="J94" s="27"/>
    </row>
    <row r="95" spans="1:10" ht="11.25" customHeight="1">
      <c r="A95" s="27" t="s">
        <v>140</v>
      </c>
      <c r="B95" s="27" t="s">
        <v>168</v>
      </c>
      <c r="C95" s="155">
        <v>475</v>
      </c>
      <c r="D95" s="20" t="s">
        <v>741</v>
      </c>
      <c r="E95" s="157"/>
      <c r="F95" s="111">
        <v>10.981308411214963</v>
      </c>
      <c r="G95" s="20"/>
      <c r="H95" s="20"/>
      <c r="I95" s="43">
        <v>5</v>
      </c>
      <c r="J95" s="27"/>
    </row>
    <row r="96" spans="1:10" ht="11.25" customHeight="1">
      <c r="A96" s="27" t="s">
        <v>141</v>
      </c>
      <c r="B96" s="27" t="s">
        <v>142</v>
      </c>
      <c r="C96" s="155">
        <v>500</v>
      </c>
      <c r="D96" s="20" t="s">
        <v>741</v>
      </c>
      <c r="E96" s="157"/>
      <c r="F96" s="111">
        <v>14.678899082568808</v>
      </c>
      <c r="G96" s="20"/>
      <c r="H96" s="20"/>
      <c r="I96" s="43">
        <v>5</v>
      </c>
      <c r="J96" s="27"/>
    </row>
    <row r="97" spans="1:10" ht="11.25" customHeight="1">
      <c r="A97" s="27" t="s">
        <v>143</v>
      </c>
      <c r="B97" s="27" t="s">
        <v>646</v>
      </c>
      <c r="C97" s="155">
        <v>449</v>
      </c>
      <c r="D97" s="20" t="s">
        <v>741</v>
      </c>
      <c r="E97" s="157"/>
      <c r="F97" s="111">
        <v>-2.178649237472763</v>
      </c>
      <c r="G97" s="20"/>
      <c r="H97" s="20"/>
      <c r="I97" s="43">
        <v>4</v>
      </c>
      <c r="J97" s="27"/>
    </row>
    <row r="98" spans="1:10" ht="11.25" customHeight="1">
      <c r="A98" s="27" t="s">
        <v>647</v>
      </c>
      <c r="B98" s="27" t="s">
        <v>648</v>
      </c>
      <c r="C98" s="155">
        <v>478</v>
      </c>
      <c r="D98" s="20" t="s">
        <v>741</v>
      </c>
      <c r="E98" s="157"/>
      <c r="F98" s="111">
        <v>-0.8298755186721962</v>
      </c>
      <c r="G98" s="20"/>
      <c r="H98" s="20"/>
      <c r="I98" s="43">
        <v>4</v>
      </c>
      <c r="J98" s="27"/>
    </row>
    <row r="99" spans="1:10" ht="11.25" customHeight="1">
      <c r="A99" s="27" t="s">
        <v>649</v>
      </c>
      <c r="B99" s="27" t="s">
        <v>650</v>
      </c>
      <c r="C99" s="155">
        <v>592</v>
      </c>
      <c r="D99" s="20" t="s">
        <v>741</v>
      </c>
      <c r="E99" s="157"/>
      <c r="F99" s="111">
        <v>-4.207119741100329</v>
      </c>
      <c r="G99" s="20"/>
      <c r="H99" s="20"/>
      <c r="I99" s="43">
        <v>7</v>
      </c>
      <c r="J99" s="27"/>
    </row>
    <row r="100" spans="1:10" ht="11.25" customHeight="1">
      <c r="A100" s="27" t="s">
        <v>651</v>
      </c>
      <c r="B100" s="27" t="s">
        <v>652</v>
      </c>
      <c r="C100" s="155">
        <v>449</v>
      </c>
      <c r="D100" s="20" t="s">
        <v>741</v>
      </c>
      <c r="E100" s="157"/>
      <c r="F100" s="111">
        <v>5.647058823529405</v>
      </c>
      <c r="G100" s="20"/>
      <c r="H100" s="20"/>
      <c r="I100" s="43">
        <v>5</v>
      </c>
      <c r="J100" s="27"/>
    </row>
    <row r="101" spans="1:10" ht="11.25" customHeight="1">
      <c r="A101" s="27" t="s">
        <v>653</v>
      </c>
      <c r="B101" s="27" t="s">
        <v>654</v>
      </c>
      <c r="C101" s="155">
        <v>471</v>
      </c>
      <c r="D101" s="20" t="s">
        <v>741</v>
      </c>
      <c r="E101" s="157"/>
      <c r="F101" s="111">
        <v>2.614379084967311</v>
      </c>
      <c r="G101" s="20"/>
      <c r="H101" s="20"/>
      <c r="I101" s="43">
        <v>5</v>
      </c>
      <c r="J101" s="27"/>
    </row>
    <row r="102" spans="1:10" ht="11.25" customHeight="1">
      <c r="A102" s="27" t="s">
        <v>655</v>
      </c>
      <c r="B102" s="27" t="s">
        <v>169</v>
      </c>
      <c r="C102" s="155">
        <v>491</v>
      </c>
      <c r="D102" s="20" t="s">
        <v>741</v>
      </c>
      <c r="E102" s="157"/>
      <c r="F102" s="111">
        <v>-10.401459854014593</v>
      </c>
      <c r="G102" s="20"/>
      <c r="H102" s="20"/>
      <c r="I102" s="43">
        <v>4</v>
      </c>
      <c r="J102" s="27"/>
    </row>
    <row r="103" spans="1:10" ht="11.25" customHeight="1">
      <c r="A103" s="27" t="s">
        <v>656</v>
      </c>
      <c r="B103" s="27" t="s">
        <v>170</v>
      </c>
      <c r="C103" s="155">
        <v>493</v>
      </c>
      <c r="D103" s="20" t="s">
        <v>741</v>
      </c>
      <c r="E103" s="157"/>
      <c r="F103" s="111">
        <v>0.8179959100204526</v>
      </c>
      <c r="G103" s="20"/>
      <c r="H103" s="20"/>
      <c r="I103" s="43">
        <v>5</v>
      </c>
      <c r="J103" s="27"/>
    </row>
    <row r="104" spans="1:10" ht="11.25" customHeight="1">
      <c r="A104" s="27" t="s">
        <v>657</v>
      </c>
      <c r="B104" s="27" t="s">
        <v>171</v>
      </c>
      <c r="C104" s="155">
        <v>475</v>
      </c>
      <c r="D104" s="20" t="s">
        <v>741</v>
      </c>
      <c r="E104" s="157"/>
      <c r="F104" s="111">
        <v>4.166666666666674</v>
      </c>
      <c r="G104" s="20"/>
      <c r="H104" s="20"/>
      <c r="I104" s="43">
        <v>5</v>
      </c>
      <c r="J104" s="27"/>
    </row>
    <row r="105" spans="1:9" ht="11.25" customHeight="1">
      <c r="A105" s="27" t="s">
        <v>658</v>
      </c>
      <c r="B105" s="165" t="s">
        <v>395</v>
      </c>
      <c r="C105" s="155">
        <v>416</v>
      </c>
      <c r="D105" s="20" t="s">
        <v>741</v>
      </c>
      <c r="E105" s="157">
        <v>2008</v>
      </c>
      <c r="F105" s="111">
        <v>-3.2558139534883734</v>
      </c>
      <c r="G105" s="20"/>
      <c r="H105" s="20" t="s">
        <v>747</v>
      </c>
      <c r="I105" s="43">
        <v>4</v>
      </c>
    </row>
    <row r="106" spans="1:9" ht="11.25" customHeight="1">
      <c r="A106" s="27" t="s">
        <v>396</v>
      </c>
      <c r="B106" s="27" t="s">
        <v>397</v>
      </c>
      <c r="C106" s="155">
        <v>529</v>
      </c>
      <c r="D106" s="20" t="s">
        <v>741</v>
      </c>
      <c r="E106" s="157">
        <v>2009</v>
      </c>
      <c r="F106" s="111">
        <v>0.5703422053231932</v>
      </c>
      <c r="G106" s="20"/>
      <c r="H106" s="20" t="s">
        <v>748</v>
      </c>
      <c r="I106" s="43">
        <v>5</v>
      </c>
    </row>
    <row r="107" spans="1:9" ht="11.25" customHeight="1">
      <c r="A107" s="27" t="s">
        <v>398</v>
      </c>
      <c r="B107" s="27" t="s">
        <v>399</v>
      </c>
      <c r="C107" s="155">
        <v>580</v>
      </c>
      <c r="D107" s="20" t="s">
        <v>741</v>
      </c>
      <c r="E107" s="157">
        <v>2009</v>
      </c>
      <c r="F107" s="111">
        <v>3.2028469750889688</v>
      </c>
      <c r="G107" s="20"/>
      <c r="H107" s="20" t="s">
        <v>748</v>
      </c>
      <c r="I107" s="43">
        <v>8</v>
      </c>
    </row>
    <row r="108" spans="1:10" ht="11.25" customHeight="1">
      <c r="A108" s="27" t="s">
        <v>400</v>
      </c>
      <c r="B108" s="27" t="s">
        <v>401</v>
      </c>
      <c r="C108" s="155">
        <v>530</v>
      </c>
      <c r="D108" s="20" t="s">
        <v>741</v>
      </c>
      <c r="E108" s="157">
        <v>2009</v>
      </c>
      <c r="F108" s="111">
        <v>0.7604562737642651</v>
      </c>
      <c r="G108" s="20"/>
      <c r="H108" s="20" t="s">
        <v>748</v>
      </c>
      <c r="I108" s="43">
        <v>5</v>
      </c>
      <c r="J108" s="27"/>
    </row>
    <row r="109" spans="1:10" ht="11.25" customHeight="1">
      <c r="A109" s="27" t="s">
        <v>402</v>
      </c>
      <c r="B109" s="27" t="s">
        <v>172</v>
      </c>
      <c r="C109" s="155">
        <v>506</v>
      </c>
      <c r="D109" s="20" t="s">
        <v>741</v>
      </c>
      <c r="E109" s="157">
        <v>2009</v>
      </c>
      <c r="F109" s="111">
        <v>1.4028056112224352</v>
      </c>
      <c r="G109" s="20"/>
      <c r="H109" s="20" t="s">
        <v>748</v>
      </c>
      <c r="I109" s="43">
        <v>5</v>
      </c>
      <c r="J109" s="27"/>
    </row>
    <row r="110" spans="1:10" ht="11.25" customHeight="1">
      <c r="A110" s="27" t="s">
        <v>403</v>
      </c>
      <c r="B110" s="27" t="s">
        <v>404</v>
      </c>
      <c r="C110" s="155">
        <v>491</v>
      </c>
      <c r="D110" s="20" t="s">
        <v>741</v>
      </c>
      <c r="E110" s="157">
        <v>2009</v>
      </c>
      <c r="F110" s="111">
        <v>2.079002079002068</v>
      </c>
      <c r="G110" s="20"/>
      <c r="H110" s="20" t="s">
        <v>748</v>
      </c>
      <c r="I110" s="43">
        <v>5</v>
      </c>
      <c r="J110" s="27"/>
    </row>
    <row r="111" spans="1:10" ht="11.25" customHeight="1">
      <c r="A111" s="27" t="s">
        <v>405</v>
      </c>
      <c r="B111" s="27" t="s">
        <v>406</v>
      </c>
      <c r="C111" s="155">
        <v>508</v>
      </c>
      <c r="D111" s="20" t="s">
        <v>741</v>
      </c>
      <c r="E111" s="157">
        <v>2009</v>
      </c>
      <c r="F111" s="111">
        <v>0</v>
      </c>
      <c r="G111" s="20"/>
      <c r="H111" s="20" t="s">
        <v>748</v>
      </c>
      <c r="I111" s="43">
        <v>5</v>
      </c>
      <c r="J111" s="27"/>
    </row>
    <row r="112" spans="1:10" ht="11.25" customHeight="1">
      <c r="A112" s="27" t="s">
        <v>407</v>
      </c>
      <c r="B112" s="27" t="s">
        <v>408</v>
      </c>
      <c r="C112" s="155">
        <v>467</v>
      </c>
      <c r="D112" s="20" t="s">
        <v>741</v>
      </c>
      <c r="E112" s="157">
        <v>2009</v>
      </c>
      <c r="F112" s="111">
        <v>1.9650655021834051</v>
      </c>
      <c r="G112" s="20"/>
      <c r="H112" s="20" t="s">
        <v>749</v>
      </c>
      <c r="I112" s="43">
        <v>5</v>
      </c>
      <c r="J112" s="27"/>
    </row>
    <row r="113" spans="1:10" ht="11.25" customHeight="1">
      <c r="A113" s="27" t="s">
        <v>409</v>
      </c>
      <c r="B113" s="27" t="s">
        <v>410</v>
      </c>
      <c r="C113" s="155">
        <v>527</v>
      </c>
      <c r="D113" s="20" t="s">
        <v>741</v>
      </c>
      <c r="E113" s="157">
        <v>2009</v>
      </c>
      <c r="F113" s="111">
        <v>2.131782945736438</v>
      </c>
      <c r="G113" s="20"/>
      <c r="H113" s="20" t="s">
        <v>748</v>
      </c>
      <c r="I113" s="43">
        <v>5</v>
      </c>
      <c r="J113" s="27"/>
    </row>
    <row r="114" spans="1:9" ht="11.25" customHeight="1">
      <c r="A114" s="27" t="s">
        <v>411</v>
      </c>
      <c r="B114" s="27" t="s">
        <v>412</v>
      </c>
      <c r="C114" s="155">
        <v>523</v>
      </c>
      <c r="D114" s="20" t="s">
        <v>741</v>
      </c>
      <c r="E114" s="157">
        <v>2009</v>
      </c>
      <c r="F114" s="111">
        <v>1.1605415860735047</v>
      </c>
      <c r="G114" s="20"/>
      <c r="H114" s="20" t="s">
        <v>748</v>
      </c>
      <c r="I114" s="43">
        <v>5</v>
      </c>
    </row>
    <row r="115" spans="1:9" ht="11.25" customHeight="1">
      <c r="A115" s="27" t="s">
        <v>413</v>
      </c>
      <c r="B115" s="27" t="s">
        <v>414</v>
      </c>
      <c r="C115" s="155">
        <v>529</v>
      </c>
      <c r="D115" s="20" t="s">
        <v>741</v>
      </c>
      <c r="E115" s="157">
        <v>2009</v>
      </c>
      <c r="F115" s="111">
        <v>1.3409961685823646</v>
      </c>
      <c r="G115" s="20"/>
      <c r="H115" s="20" t="s">
        <v>748</v>
      </c>
      <c r="I115" s="43">
        <v>5</v>
      </c>
    </row>
    <row r="116" spans="1:9" ht="11.25" customHeight="1">
      <c r="A116" s="27" t="s">
        <v>415</v>
      </c>
      <c r="B116" s="27" t="s">
        <v>416</v>
      </c>
      <c r="C116" s="155">
        <v>499</v>
      </c>
      <c r="D116" s="20" t="s">
        <v>741</v>
      </c>
      <c r="E116" s="157">
        <v>2009</v>
      </c>
      <c r="F116" s="111">
        <v>1.8367346938775508</v>
      </c>
      <c r="G116" s="20"/>
      <c r="H116" s="20" t="s">
        <v>748</v>
      </c>
      <c r="I116" s="43">
        <v>5</v>
      </c>
    </row>
    <row r="117" spans="1:10" ht="11.25" customHeight="1">
      <c r="A117" s="27" t="s">
        <v>417</v>
      </c>
      <c r="B117" s="27" t="s">
        <v>418</v>
      </c>
      <c r="C117" s="155">
        <v>518</v>
      </c>
      <c r="D117" s="20" t="s">
        <v>741</v>
      </c>
      <c r="E117" s="157">
        <v>2009</v>
      </c>
      <c r="F117" s="111">
        <v>1.5686274509803866</v>
      </c>
      <c r="G117" s="20"/>
      <c r="H117" s="20" t="s">
        <v>748</v>
      </c>
      <c r="I117" s="43">
        <v>5</v>
      </c>
      <c r="J117" s="27"/>
    </row>
    <row r="118" spans="1:10" ht="11.25" customHeight="1">
      <c r="A118" s="27" t="s">
        <v>419</v>
      </c>
      <c r="B118" s="27" t="s">
        <v>420</v>
      </c>
      <c r="C118" s="155">
        <v>510</v>
      </c>
      <c r="D118" s="20" t="s">
        <v>741</v>
      </c>
      <c r="E118" s="157">
        <v>2009</v>
      </c>
      <c r="F118" s="111">
        <v>1.1904761904761862</v>
      </c>
      <c r="G118" s="20"/>
      <c r="H118" s="20" t="s">
        <v>748</v>
      </c>
      <c r="I118" s="43">
        <v>5</v>
      </c>
      <c r="J118" s="27"/>
    </row>
    <row r="119" spans="1:10" ht="11.25" customHeight="1">
      <c r="A119" s="27" t="s">
        <v>421</v>
      </c>
      <c r="B119" s="27" t="s">
        <v>422</v>
      </c>
      <c r="C119" s="155">
        <v>535</v>
      </c>
      <c r="D119" s="20" t="s">
        <v>741</v>
      </c>
      <c r="E119" s="157">
        <v>2009</v>
      </c>
      <c r="F119" s="111">
        <v>1.1342155009451904</v>
      </c>
      <c r="G119" s="20"/>
      <c r="H119" s="20" t="s">
        <v>748</v>
      </c>
      <c r="I119" s="43">
        <v>5</v>
      </c>
      <c r="J119" s="27"/>
    </row>
    <row r="120" spans="1:10" ht="11.25" customHeight="1">
      <c r="A120" s="27" t="s">
        <v>423</v>
      </c>
      <c r="B120" s="27" t="s">
        <v>424</v>
      </c>
      <c r="C120" s="155">
        <v>525</v>
      </c>
      <c r="D120" s="20" t="s">
        <v>741</v>
      </c>
      <c r="E120" s="157">
        <v>2009</v>
      </c>
      <c r="F120" s="111">
        <v>0.9615384615384581</v>
      </c>
      <c r="G120" s="20"/>
      <c r="H120" s="20" t="s">
        <v>748</v>
      </c>
      <c r="I120" s="43">
        <v>5</v>
      </c>
      <c r="J120" s="27"/>
    </row>
    <row r="121" spans="1:10" ht="11.25" customHeight="1">
      <c r="A121" s="27" t="s">
        <v>425</v>
      </c>
      <c r="B121" s="27" t="s">
        <v>426</v>
      </c>
      <c r="C121" s="155">
        <v>514</v>
      </c>
      <c r="D121" s="20" t="s">
        <v>741</v>
      </c>
      <c r="E121" s="157">
        <v>2009</v>
      </c>
      <c r="F121" s="111">
        <v>0</v>
      </c>
      <c r="G121" s="20"/>
      <c r="H121" s="20" t="s">
        <v>748</v>
      </c>
      <c r="I121" s="43">
        <v>5</v>
      </c>
      <c r="J121" s="27"/>
    </row>
    <row r="122" spans="1:10" ht="11.25" customHeight="1">
      <c r="A122" s="27" t="s">
        <v>427</v>
      </c>
      <c r="B122" s="27" t="s">
        <v>428</v>
      </c>
      <c r="C122" s="155">
        <v>521</v>
      </c>
      <c r="D122" s="20" t="s">
        <v>741</v>
      </c>
      <c r="E122" s="157">
        <v>2009</v>
      </c>
      <c r="F122" s="111">
        <v>1.5594541910331383</v>
      </c>
      <c r="G122" s="20"/>
      <c r="H122" s="20" t="s">
        <v>748</v>
      </c>
      <c r="I122" s="43">
        <v>5</v>
      </c>
      <c r="J122" s="27"/>
    </row>
    <row r="123" spans="1:10" ht="11.25" customHeight="1">
      <c r="A123" s="27" t="s">
        <v>429</v>
      </c>
      <c r="B123" s="27" t="s">
        <v>430</v>
      </c>
      <c r="C123" s="155">
        <v>519</v>
      </c>
      <c r="D123" s="20" t="s">
        <v>741</v>
      </c>
      <c r="E123" s="157">
        <v>2009</v>
      </c>
      <c r="F123" s="111">
        <v>0.7766990291262044</v>
      </c>
      <c r="G123" s="20"/>
      <c r="H123" s="20" t="s">
        <v>748</v>
      </c>
      <c r="I123" s="43">
        <v>5</v>
      </c>
      <c r="J123" s="27"/>
    </row>
    <row r="124" spans="1:10" ht="11.25" customHeight="1">
      <c r="A124" s="27" t="s">
        <v>431</v>
      </c>
      <c r="B124" s="27" t="s">
        <v>432</v>
      </c>
      <c r="C124" s="155">
        <v>527</v>
      </c>
      <c r="D124" s="20" t="s">
        <v>741</v>
      </c>
      <c r="E124" s="157">
        <v>2009</v>
      </c>
      <c r="F124" s="111">
        <v>1.151631477927073</v>
      </c>
      <c r="G124" s="20"/>
      <c r="H124" s="20" t="s">
        <v>748</v>
      </c>
      <c r="I124" s="43">
        <v>5</v>
      </c>
      <c r="J124" s="27"/>
    </row>
    <row r="125" spans="1:10" ht="11.25" customHeight="1">
      <c r="A125" s="27" t="s">
        <v>433</v>
      </c>
      <c r="B125" s="27" t="s">
        <v>434</v>
      </c>
      <c r="C125" s="155">
        <v>543</v>
      </c>
      <c r="D125" s="20" t="s">
        <v>741</v>
      </c>
      <c r="E125" s="157">
        <v>2009</v>
      </c>
      <c r="F125" s="111">
        <v>1.495327102803734</v>
      </c>
      <c r="G125" s="20"/>
      <c r="H125" s="20" t="s">
        <v>748</v>
      </c>
      <c r="I125" s="43">
        <v>5</v>
      </c>
      <c r="J125" s="27"/>
    </row>
    <row r="126" spans="1:10" ht="11.25" customHeight="1">
      <c r="A126" s="27" t="s">
        <v>435</v>
      </c>
      <c r="B126" s="27" t="s">
        <v>436</v>
      </c>
      <c r="C126" s="155">
        <v>607</v>
      </c>
      <c r="D126" s="20" t="s">
        <v>741</v>
      </c>
      <c r="E126" s="157">
        <v>2009</v>
      </c>
      <c r="F126" s="111">
        <v>-2.4115755627009627</v>
      </c>
      <c r="G126" s="20"/>
      <c r="H126" s="20" t="s">
        <v>748</v>
      </c>
      <c r="I126" s="43">
        <v>7</v>
      </c>
      <c r="J126" s="27"/>
    </row>
    <row r="127" spans="1:10" ht="11.25" customHeight="1">
      <c r="A127" s="27" t="s">
        <v>437</v>
      </c>
      <c r="B127" s="27" t="s">
        <v>173</v>
      </c>
      <c r="C127" s="155" t="s">
        <v>372</v>
      </c>
      <c r="D127" s="20"/>
      <c r="E127" s="157"/>
      <c r="F127" s="111" t="s">
        <v>372</v>
      </c>
      <c r="G127" s="20"/>
      <c r="H127" s="20"/>
      <c r="I127" s="155" t="s">
        <v>372</v>
      </c>
      <c r="J127" s="27"/>
    </row>
    <row r="128" spans="1:10" ht="11.25" customHeight="1">
      <c r="A128" s="27" t="s">
        <v>438</v>
      </c>
      <c r="B128" s="27" t="s">
        <v>174</v>
      </c>
      <c r="C128" s="155" t="s">
        <v>372</v>
      </c>
      <c r="D128" s="20"/>
      <c r="E128" s="157"/>
      <c r="F128" s="111" t="s">
        <v>372</v>
      </c>
      <c r="G128" s="20"/>
      <c r="H128" s="20"/>
      <c r="I128" s="155" t="s">
        <v>372</v>
      </c>
      <c r="J128" s="27"/>
    </row>
    <row r="129" spans="1:10" ht="11.25" customHeight="1">
      <c r="A129" s="27" t="s">
        <v>439</v>
      </c>
      <c r="B129" s="27" t="s">
        <v>175</v>
      </c>
      <c r="C129" s="155" t="s">
        <v>372</v>
      </c>
      <c r="D129" s="20"/>
      <c r="E129" s="157"/>
      <c r="F129" s="111" t="s">
        <v>372</v>
      </c>
      <c r="G129" s="20"/>
      <c r="H129" s="20"/>
      <c r="I129" s="155" t="s">
        <v>372</v>
      </c>
      <c r="J129" s="27"/>
    </row>
    <row r="130" spans="1:10" ht="11.25" customHeight="1">
      <c r="A130" s="27" t="s">
        <v>440</v>
      </c>
      <c r="B130" s="27" t="s">
        <v>176</v>
      </c>
      <c r="C130" s="155" t="s">
        <v>372</v>
      </c>
      <c r="D130" s="20"/>
      <c r="E130" s="157"/>
      <c r="F130" s="111" t="s">
        <v>372</v>
      </c>
      <c r="G130" s="20"/>
      <c r="H130" s="20"/>
      <c r="I130" s="155" t="s">
        <v>372</v>
      </c>
      <c r="J130" s="27"/>
    </row>
    <row r="131" spans="1:10" ht="11.25" customHeight="1">
      <c r="A131" s="108" t="s">
        <v>112</v>
      </c>
      <c r="B131" s="108" t="s">
        <v>113</v>
      </c>
      <c r="C131" s="155">
        <v>372</v>
      </c>
      <c r="D131" s="20" t="s">
        <v>741</v>
      </c>
      <c r="E131" s="157"/>
      <c r="F131" s="111">
        <v>8.771929824561408</v>
      </c>
      <c r="G131" s="20"/>
      <c r="H131" s="20"/>
      <c r="I131" s="43">
        <v>2</v>
      </c>
      <c r="J131" s="108"/>
    </row>
    <row r="132" spans="1:14" ht="11.25" customHeight="1">
      <c r="A132" s="108" t="s">
        <v>16</v>
      </c>
      <c r="B132" s="108" t="s">
        <v>17</v>
      </c>
      <c r="C132" s="155">
        <v>323</v>
      </c>
      <c r="D132" s="20" t="s">
        <v>741</v>
      </c>
      <c r="E132" s="157"/>
      <c r="F132" s="111">
        <v>8.754208754208758</v>
      </c>
      <c r="G132" s="20"/>
      <c r="H132" s="20"/>
      <c r="I132" s="43">
        <v>2</v>
      </c>
      <c r="J132" s="232"/>
      <c r="K132" s="112"/>
      <c r="L132" s="112"/>
      <c r="M132" s="112"/>
      <c r="N132" s="112"/>
    </row>
    <row r="133" spans="1:14" ht="11.25" customHeight="1">
      <c r="A133" s="27" t="s">
        <v>441</v>
      </c>
      <c r="B133" s="27" t="s">
        <v>442</v>
      </c>
      <c r="C133" s="155">
        <v>643.1107814904807</v>
      </c>
      <c r="D133" s="20" t="s">
        <v>741</v>
      </c>
      <c r="E133" s="157"/>
      <c r="F133" s="111">
        <v>3.2280548138813314</v>
      </c>
      <c r="G133" s="20"/>
      <c r="H133" s="20"/>
      <c r="I133" s="43">
        <v>8</v>
      </c>
      <c r="J133" s="30"/>
      <c r="K133" s="233"/>
      <c r="L133" s="234"/>
      <c r="M133" s="235"/>
      <c r="N133" s="112"/>
    </row>
    <row r="134" spans="1:14" ht="11.25" customHeight="1">
      <c r="A134" s="165" t="s">
        <v>443</v>
      </c>
      <c r="B134" s="165" t="s">
        <v>444</v>
      </c>
      <c r="C134" s="155">
        <v>1204.59309783799</v>
      </c>
      <c r="D134" s="20" t="s">
        <v>741</v>
      </c>
      <c r="E134" s="157"/>
      <c r="F134" s="111">
        <v>13.107333130327703</v>
      </c>
      <c r="G134" s="20"/>
      <c r="H134" s="20"/>
      <c r="I134" s="43">
        <v>8</v>
      </c>
      <c r="J134" s="160"/>
      <c r="K134" s="112"/>
      <c r="L134" s="112"/>
      <c r="M134" s="112"/>
      <c r="N134" s="112"/>
    </row>
    <row r="135" spans="1:14" ht="11.25" customHeight="1">
      <c r="A135" s="27" t="s">
        <v>445</v>
      </c>
      <c r="B135" s="27" t="s">
        <v>446</v>
      </c>
      <c r="C135" s="155">
        <v>536.6976609565869</v>
      </c>
      <c r="D135" s="20" t="s">
        <v>741</v>
      </c>
      <c r="E135" s="157"/>
      <c r="F135" s="111">
        <v>5.0288964689994</v>
      </c>
      <c r="G135" s="20"/>
      <c r="H135" s="20"/>
      <c r="I135" s="43">
        <v>5</v>
      </c>
      <c r="J135" s="161"/>
      <c r="K135" s="236"/>
      <c r="L135" s="112"/>
      <c r="M135" s="213"/>
      <c r="N135" s="112"/>
    </row>
    <row r="136" spans="1:14" ht="11.25" customHeight="1">
      <c r="A136" s="27" t="s">
        <v>447</v>
      </c>
      <c r="B136" s="27" t="s">
        <v>448</v>
      </c>
      <c r="C136" s="155">
        <v>599.824902177492</v>
      </c>
      <c r="D136" s="20" t="s">
        <v>741</v>
      </c>
      <c r="E136" s="157"/>
      <c r="F136" s="111">
        <v>2.3591983238041125</v>
      </c>
      <c r="G136" s="20"/>
      <c r="H136" s="20"/>
      <c r="I136" s="43">
        <v>8</v>
      </c>
      <c r="J136" s="161"/>
      <c r="K136" s="112"/>
      <c r="L136" s="213"/>
      <c r="M136" s="213"/>
      <c r="N136" s="112"/>
    </row>
    <row r="137" spans="1:14" ht="11.25" customHeight="1">
      <c r="A137" s="27" t="s">
        <v>456</v>
      </c>
      <c r="B137" s="27" t="s">
        <v>457</v>
      </c>
      <c r="C137" s="155">
        <v>648.3774943676491</v>
      </c>
      <c r="D137" s="20" t="s">
        <v>741</v>
      </c>
      <c r="E137" s="157"/>
      <c r="F137" s="111">
        <v>8.243321263380476</v>
      </c>
      <c r="G137" s="20"/>
      <c r="H137" s="20"/>
      <c r="I137" s="43">
        <v>8</v>
      </c>
      <c r="J137" s="30"/>
      <c r="K137" s="112"/>
      <c r="L137" s="112"/>
      <c r="M137" s="112"/>
      <c r="N137" s="112"/>
    </row>
    <row r="138" spans="1:14" ht="11.25" customHeight="1">
      <c r="A138" s="27" t="s">
        <v>458</v>
      </c>
      <c r="B138" s="27" t="s">
        <v>459</v>
      </c>
      <c r="C138" s="155">
        <v>644.6650773438522</v>
      </c>
      <c r="D138" s="20" t="s">
        <v>741</v>
      </c>
      <c r="E138" s="157"/>
      <c r="F138" s="111">
        <v>12.901064333424195</v>
      </c>
      <c r="G138" s="20"/>
      <c r="H138" s="20"/>
      <c r="I138" s="43">
        <v>8</v>
      </c>
      <c r="J138" s="30"/>
      <c r="K138" s="112"/>
      <c r="L138" s="112"/>
      <c r="M138" s="112"/>
      <c r="N138" s="112"/>
    </row>
    <row r="139" spans="1:10" ht="11.25" customHeight="1">
      <c r="A139" s="27" t="s">
        <v>460</v>
      </c>
      <c r="B139" s="27" t="s">
        <v>461</v>
      </c>
      <c r="C139" s="155">
        <v>585.1206724728107</v>
      </c>
      <c r="D139" s="20" t="s">
        <v>741</v>
      </c>
      <c r="E139" s="157"/>
      <c r="F139" s="111">
        <v>6.1924995413449535</v>
      </c>
      <c r="G139" s="20"/>
      <c r="H139" s="20"/>
      <c r="I139" s="43">
        <v>8</v>
      </c>
      <c r="J139" s="27"/>
    </row>
    <row r="140" spans="1:10" ht="11.25" customHeight="1">
      <c r="A140" s="27" t="s">
        <v>462</v>
      </c>
      <c r="B140" s="27" t="s">
        <v>463</v>
      </c>
      <c r="C140" s="155">
        <v>560.1358545453827</v>
      </c>
      <c r="D140" s="20" t="s">
        <v>741</v>
      </c>
      <c r="E140" s="157"/>
      <c r="F140" s="111">
        <v>8.34349217512238</v>
      </c>
      <c r="G140" s="20"/>
      <c r="H140" s="20"/>
      <c r="I140" s="43">
        <v>8</v>
      </c>
      <c r="J140" s="27"/>
    </row>
    <row r="141" spans="1:10" ht="11.25" customHeight="1">
      <c r="A141" s="27" t="s">
        <v>464</v>
      </c>
      <c r="B141" s="27" t="s">
        <v>465</v>
      </c>
      <c r="C141" s="155">
        <v>617.8474610981718</v>
      </c>
      <c r="D141" s="20" t="s">
        <v>741</v>
      </c>
      <c r="E141" s="157"/>
      <c r="F141" s="111">
        <v>14.841535520106298</v>
      </c>
      <c r="G141" s="20"/>
      <c r="H141" s="20"/>
      <c r="I141" s="43">
        <v>8</v>
      </c>
      <c r="J141" s="27"/>
    </row>
    <row r="142" spans="1:10" ht="11.25" customHeight="1">
      <c r="A142" s="27" t="s">
        <v>466</v>
      </c>
      <c r="B142" s="27" t="s">
        <v>467</v>
      </c>
      <c r="C142" s="155">
        <v>618.4130835986228</v>
      </c>
      <c r="D142" s="20" t="s">
        <v>741</v>
      </c>
      <c r="E142" s="157"/>
      <c r="F142" s="111">
        <v>13.888229023687447</v>
      </c>
      <c r="G142" s="20"/>
      <c r="H142" s="20"/>
      <c r="I142" s="43">
        <v>8</v>
      </c>
      <c r="J142" s="27"/>
    </row>
    <row r="143" spans="1:10" ht="11.25" customHeight="1">
      <c r="A143" s="27" t="s">
        <v>468</v>
      </c>
      <c r="B143" s="27" t="s">
        <v>469</v>
      </c>
      <c r="C143" s="155">
        <v>628.4085463562304</v>
      </c>
      <c r="D143" s="20" t="s">
        <v>741</v>
      </c>
      <c r="E143" s="157"/>
      <c r="F143" s="111">
        <v>9.669903378050693</v>
      </c>
      <c r="G143" s="20"/>
      <c r="H143" s="20"/>
      <c r="I143" s="43">
        <v>8</v>
      </c>
      <c r="J143" s="27"/>
    </row>
    <row r="144" spans="1:10" ht="11.25" customHeight="1">
      <c r="A144" s="27" t="s">
        <v>470</v>
      </c>
      <c r="B144" s="27" t="s">
        <v>471</v>
      </c>
      <c r="C144" s="155">
        <v>612.0536778390848</v>
      </c>
      <c r="D144" s="20" t="s">
        <v>741</v>
      </c>
      <c r="E144" s="157"/>
      <c r="F144" s="111">
        <v>10.479003220051396</v>
      </c>
      <c r="G144" s="20"/>
      <c r="H144" s="20"/>
      <c r="I144" s="43">
        <v>8</v>
      </c>
      <c r="J144" s="27"/>
    </row>
    <row r="145" spans="1:10" ht="11.25" customHeight="1">
      <c r="A145" s="27" t="s">
        <v>235</v>
      </c>
      <c r="B145" s="27" t="s">
        <v>244</v>
      </c>
      <c r="C145" s="155">
        <v>627.9114487879347</v>
      </c>
      <c r="D145" s="20" t="s">
        <v>741</v>
      </c>
      <c r="E145" s="157"/>
      <c r="F145" s="111">
        <v>22.161760464578716</v>
      </c>
      <c r="G145" s="20"/>
      <c r="H145" s="20"/>
      <c r="I145" s="43">
        <v>9</v>
      </c>
      <c r="J145" s="27"/>
    </row>
    <row r="146" spans="1:10" ht="11.25" customHeight="1">
      <c r="A146" s="27" t="s">
        <v>236</v>
      </c>
      <c r="B146" s="27" t="s">
        <v>245</v>
      </c>
      <c r="C146" s="155">
        <v>710.9076234942712</v>
      </c>
      <c r="D146" s="20" t="s">
        <v>741</v>
      </c>
      <c r="E146" s="157"/>
      <c r="F146" s="111">
        <v>26.49601841535074</v>
      </c>
      <c r="G146" s="20"/>
      <c r="H146" s="20"/>
      <c r="I146" s="43">
        <v>9</v>
      </c>
      <c r="J146" s="27"/>
    </row>
    <row r="147" spans="1:10" ht="11.25" customHeight="1">
      <c r="A147" s="27" t="s">
        <v>237</v>
      </c>
      <c r="B147" s="27" t="s">
        <v>449</v>
      </c>
      <c r="C147" s="155">
        <v>608.1827932407929</v>
      </c>
      <c r="D147" s="20" t="s">
        <v>741</v>
      </c>
      <c r="E147" s="157"/>
      <c r="F147" s="111">
        <v>3.6086530222815716</v>
      </c>
      <c r="G147" s="20"/>
      <c r="H147" s="20"/>
      <c r="I147" s="43">
        <v>8</v>
      </c>
      <c r="J147" s="27"/>
    </row>
    <row r="148" spans="1:10" ht="11.25" customHeight="1">
      <c r="A148" s="27" t="s">
        <v>238</v>
      </c>
      <c r="B148" s="27" t="s">
        <v>450</v>
      </c>
      <c r="C148" s="155">
        <v>630.186764441098</v>
      </c>
      <c r="D148" s="20" t="s">
        <v>741</v>
      </c>
      <c r="E148" s="157"/>
      <c r="F148" s="111">
        <v>3.649138888338488</v>
      </c>
      <c r="G148" s="20"/>
      <c r="H148" s="20"/>
      <c r="I148" s="43">
        <v>8</v>
      </c>
      <c r="J148" s="27"/>
    </row>
    <row r="149" spans="1:11" ht="11.25" customHeight="1">
      <c r="A149" s="27" t="s">
        <v>239</v>
      </c>
      <c r="B149" s="165" t="s">
        <v>451</v>
      </c>
      <c r="C149" s="155">
        <v>626.1583</v>
      </c>
      <c r="D149" s="20" t="s">
        <v>741</v>
      </c>
      <c r="E149" s="157"/>
      <c r="F149" s="239" t="s">
        <v>372</v>
      </c>
      <c r="G149" s="230"/>
      <c r="H149" s="230"/>
      <c r="I149" s="231" t="s">
        <v>372</v>
      </c>
      <c r="J149" s="27"/>
      <c r="K149" s="1"/>
    </row>
    <row r="150" spans="1:10" ht="11.25" customHeight="1">
      <c r="A150" s="27" t="s">
        <v>240</v>
      </c>
      <c r="B150" s="27" t="s">
        <v>452</v>
      </c>
      <c r="C150" s="155">
        <v>644.4925135966257</v>
      </c>
      <c r="D150" s="20" t="s">
        <v>741</v>
      </c>
      <c r="E150" s="157"/>
      <c r="F150" s="111">
        <v>3.284056666125923</v>
      </c>
      <c r="G150" s="220"/>
      <c r="H150" s="220"/>
      <c r="I150" s="43">
        <v>8</v>
      </c>
      <c r="J150" s="27"/>
    </row>
    <row r="151" spans="1:10" ht="11.25" customHeight="1">
      <c r="A151" s="27" t="s">
        <v>241</v>
      </c>
      <c r="B151" s="27" t="s">
        <v>453</v>
      </c>
      <c r="C151" s="155">
        <v>692.8153692175587</v>
      </c>
      <c r="D151" s="20" t="s">
        <v>741</v>
      </c>
      <c r="E151" s="157"/>
      <c r="F151" s="111">
        <v>5.131315511010426</v>
      </c>
      <c r="G151" s="220"/>
      <c r="H151" s="220"/>
      <c r="I151" s="43">
        <v>8</v>
      </c>
      <c r="J151" s="27"/>
    </row>
    <row r="152" spans="1:10" ht="11.25" customHeight="1">
      <c r="A152" s="27" t="s">
        <v>242</v>
      </c>
      <c r="B152" s="27" t="s">
        <v>454</v>
      </c>
      <c r="C152" s="155">
        <v>645.2427</v>
      </c>
      <c r="D152" s="20" t="s">
        <v>741</v>
      </c>
      <c r="E152" s="157"/>
      <c r="F152" s="239" t="s">
        <v>372</v>
      </c>
      <c r="G152" s="230"/>
      <c r="H152" s="230"/>
      <c r="I152" s="231" t="s">
        <v>372</v>
      </c>
      <c r="J152" s="27"/>
    </row>
    <row r="153" spans="1:10" ht="11.25" customHeight="1">
      <c r="A153" s="27" t="s">
        <v>243</v>
      </c>
      <c r="B153" s="27" t="s">
        <v>455</v>
      </c>
      <c r="C153" s="155">
        <v>683.6083001815998</v>
      </c>
      <c r="D153" s="20" t="s">
        <v>741</v>
      </c>
      <c r="E153" s="157"/>
      <c r="F153" s="111">
        <v>1.5762704578900166</v>
      </c>
      <c r="G153" s="220"/>
      <c r="H153" s="220"/>
      <c r="I153" s="43">
        <v>8</v>
      </c>
      <c r="J153" s="27"/>
    </row>
    <row r="154" spans="1:10" ht="11.25" customHeight="1">
      <c r="A154" s="27" t="s">
        <v>472</v>
      </c>
      <c r="B154" s="27" t="s">
        <v>165</v>
      </c>
      <c r="C154" s="155">
        <v>549</v>
      </c>
      <c r="D154" s="20" t="s">
        <v>741</v>
      </c>
      <c r="E154" s="157"/>
      <c r="F154" s="111">
        <v>18.574514038876888</v>
      </c>
      <c r="G154" s="20"/>
      <c r="H154" s="20"/>
      <c r="I154" s="43">
        <v>6</v>
      </c>
      <c r="J154" s="27"/>
    </row>
    <row r="155" spans="1:10" ht="11.25" customHeight="1">
      <c r="A155" s="27" t="s">
        <v>473</v>
      </c>
      <c r="B155" s="27" t="s">
        <v>164</v>
      </c>
      <c r="C155" s="155">
        <v>306</v>
      </c>
      <c r="D155" s="20" t="s">
        <v>741</v>
      </c>
      <c r="E155" s="157"/>
      <c r="F155" s="111">
        <v>-5.263157894736848</v>
      </c>
      <c r="G155" s="20"/>
      <c r="H155" s="20"/>
      <c r="I155" s="43">
        <v>1</v>
      </c>
      <c r="J155" s="27"/>
    </row>
    <row r="156" spans="1:10" ht="11.25" customHeight="1">
      <c r="A156" s="27" t="s">
        <v>474</v>
      </c>
      <c r="B156" s="27" t="s">
        <v>163</v>
      </c>
      <c r="C156" s="155">
        <v>590</v>
      </c>
      <c r="D156" s="20" t="s">
        <v>741</v>
      </c>
      <c r="E156" s="157"/>
      <c r="F156" s="111">
        <v>37.85046728971964</v>
      </c>
      <c r="G156" s="20"/>
      <c r="H156" s="20"/>
      <c r="I156" s="43">
        <v>9</v>
      </c>
      <c r="J156" s="27"/>
    </row>
    <row r="157" spans="1:10" ht="11.25" customHeight="1">
      <c r="A157" s="43" t="s">
        <v>475</v>
      </c>
      <c r="B157" s="27" t="s">
        <v>476</v>
      </c>
      <c r="C157" s="155">
        <v>661</v>
      </c>
      <c r="D157" s="20" t="s">
        <v>741</v>
      </c>
      <c r="E157" s="157"/>
      <c r="F157" s="111">
        <v>3.4428794992175327</v>
      </c>
      <c r="G157" s="20"/>
      <c r="H157" s="20"/>
      <c r="I157" s="43">
        <v>8</v>
      </c>
      <c r="J157" s="43"/>
    </row>
    <row r="158" spans="1:9" ht="11.25" customHeight="1">
      <c r="A158" s="43" t="s">
        <v>477</v>
      </c>
      <c r="B158" s="166" t="s">
        <v>478</v>
      </c>
      <c r="C158" s="155">
        <v>334</v>
      </c>
      <c r="D158" s="20" t="s">
        <v>741</v>
      </c>
      <c r="E158" s="157"/>
      <c r="F158" s="111">
        <v>-3.1884057971014457</v>
      </c>
      <c r="G158" s="20"/>
      <c r="H158" s="20" t="s">
        <v>745</v>
      </c>
      <c r="I158" s="43">
        <v>1</v>
      </c>
    </row>
    <row r="159" spans="1:9" ht="11.25" customHeight="1">
      <c r="A159" s="43" t="s">
        <v>479</v>
      </c>
      <c r="B159" s="43" t="s">
        <v>480</v>
      </c>
      <c r="C159" s="155">
        <v>316</v>
      </c>
      <c r="D159" s="20" t="s">
        <v>741</v>
      </c>
      <c r="E159" s="157"/>
      <c r="F159" s="111">
        <v>10.104529616724744</v>
      </c>
      <c r="G159" s="20"/>
      <c r="H159" s="20"/>
      <c r="I159" s="43">
        <v>2</v>
      </c>
    </row>
    <row r="160" spans="1:9" ht="11.25" customHeight="1">
      <c r="A160" s="27" t="s">
        <v>481</v>
      </c>
      <c r="B160" s="165" t="s">
        <v>482</v>
      </c>
      <c r="C160" s="155">
        <v>334</v>
      </c>
      <c r="D160" s="20" t="s">
        <v>741</v>
      </c>
      <c r="E160" s="157"/>
      <c r="F160" s="111">
        <v>12.080536912751683</v>
      </c>
      <c r="G160" s="20"/>
      <c r="H160" s="20"/>
      <c r="I160" s="43">
        <v>2</v>
      </c>
    </row>
    <row r="161" spans="1:9" ht="11.25" customHeight="1">
      <c r="A161" s="43" t="s">
        <v>483</v>
      </c>
      <c r="B161" s="43" t="s">
        <v>484</v>
      </c>
      <c r="C161" s="155">
        <v>301</v>
      </c>
      <c r="D161" s="20" t="s">
        <v>741</v>
      </c>
      <c r="E161" s="157"/>
      <c r="F161" s="111">
        <v>9.05797101449275</v>
      </c>
      <c r="G161" s="20"/>
      <c r="H161" s="20"/>
      <c r="I161" s="43">
        <v>2</v>
      </c>
    </row>
    <row r="162" spans="1:9" ht="11.25" customHeight="1">
      <c r="A162" s="43" t="s">
        <v>485</v>
      </c>
      <c r="B162" s="43" t="s">
        <v>486</v>
      </c>
      <c r="C162" s="155">
        <v>255</v>
      </c>
      <c r="D162" s="20" t="s">
        <v>741</v>
      </c>
      <c r="E162" s="157"/>
      <c r="F162" s="111">
        <v>8.51063829787233</v>
      </c>
      <c r="G162" s="20"/>
      <c r="H162" s="20"/>
      <c r="I162" s="43">
        <v>2</v>
      </c>
    </row>
    <row r="163" spans="1:10" ht="11.25" customHeight="1">
      <c r="A163" s="43" t="s">
        <v>487</v>
      </c>
      <c r="B163" s="43" t="s">
        <v>488</v>
      </c>
      <c r="C163" s="155">
        <v>250</v>
      </c>
      <c r="D163" s="20" t="s">
        <v>741</v>
      </c>
      <c r="E163" s="157"/>
      <c r="F163" s="111">
        <v>5.042016806722693</v>
      </c>
      <c r="G163" s="20"/>
      <c r="H163" s="20"/>
      <c r="I163" s="43">
        <v>2</v>
      </c>
      <c r="J163" s="43"/>
    </row>
    <row r="164" spans="1:10" ht="11.25" customHeight="1">
      <c r="A164" s="43" t="s">
        <v>489</v>
      </c>
      <c r="B164" s="43" t="s">
        <v>490</v>
      </c>
      <c r="C164" s="155">
        <v>292</v>
      </c>
      <c r="D164" s="20" t="s">
        <v>741</v>
      </c>
      <c r="E164" s="157"/>
      <c r="F164" s="111">
        <v>7.749077490774914</v>
      </c>
      <c r="G164" s="20"/>
      <c r="H164" s="20"/>
      <c r="I164" s="43">
        <v>2</v>
      </c>
      <c r="J164" s="43"/>
    </row>
    <row r="165" spans="1:10" ht="11.25" customHeight="1">
      <c r="A165" s="43" t="s">
        <v>491</v>
      </c>
      <c r="B165" s="43" t="s">
        <v>492</v>
      </c>
      <c r="C165" s="155">
        <v>592</v>
      </c>
      <c r="D165" s="20" t="s">
        <v>741</v>
      </c>
      <c r="E165" s="157"/>
      <c r="F165" s="111">
        <v>12.761904761904752</v>
      </c>
      <c r="G165" s="20"/>
      <c r="H165" s="20"/>
      <c r="I165" s="43">
        <v>8</v>
      </c>
      <c r="J165" s="43"/>
    </row>
    <row r="166" spans="1:10" ht="11.25" customHeight="1">
      <c r="A166" s="43" t="s">
        <v>493</v>
      </c>
      <c r="B166" s="43" t="s">
        <v>494</v>
      </c>
      <c r="C166" s="155">
        <v>446</v>
      </c>
      <c r="D166" s="20" t="s">
        <v>741</v>
      </c>
      <c r="E166" s="157"/>
      <c r="F166" s="111">
        <v>9.046454767726164</v>
      </c>
      <c r="G166" s="20"/>
      <c r="H166" s="20"/>
      <c r="I166" s="43">
        <v>5</v>
      </c>
      <c r="J166" s="43"/>
    </row>
    <row r="167" spans="1:10" ht="11.25" customHeight="1">
      <c r="A167" s="43" t="s">
        <v>495</v>
      </c>
      <c r="B167" s="43" t="s">
        <v>496</v>
      </c>
      <c r="C167" s="155">
        <v>473</v>
      </c>
      <c r="D167" s="20" t="s">
        <v>741</v>
      </c>
      <c r="E167" s="157"/>
      <c r="F167" s="111">
        <v>13.429256594724226</v>
      </c>
      <c r="G167" s="20"/>
      <c r="H167" s="20"/>
      <c r="I167" s="43">
        <v>5</v>
      </c>
      <c r="J167" s="43"/>
    </row>
    <row r="168" spans="1:10" ht="11.25" customHeight="1">
      <c r="A168" s="43" t="s">
        <v>497</v>
      </c>
      <c r="B168" s="43" t="s">
        <v>498</v>
      </c>
      <c r="C168" s="155">
        <v>509</v>
      </c>
      <c r="D168" s="20" t="s">
        <v>741</v>
      </c>
      <c r="E168" s="157"/>
      <c r="F168" s="111">
        <v>11.622807017543856</v>
      </c>
      <c r="G168" s="20"/>
      <c r="H168" s="20"/>
      <c r="I168" s="43">
        <v>5</v>
      </c>
      <c r="J168" s="43"/>
    </row>
    <row r="169" spans="1:10" ht="11.25" customHeight="1">
      <c r="A169" s="27" t="s">
        <v>499</v>
      </c>
      <c r="B169" s="27" t="s">
        <v>500</v>
      </c>
      <c r="C169" s="155">
        <v>472</v>
      </c>
      <c r="D169" s="20" t="s">
        <v>741</v>
      </c>
      <c r="E169" s="157"/>
      <c r="F169" s="111">
        <v>10.280373831775691</v>
      </c>
      <c r="G169" s="20"/>
      <c r="H169" s="20"/>
      <c r="I169" s="43">
        <v>5</v>
      </c>
      <c r="J169" s="27"/>
    </row>
    <row r="170" spans="1:10" ht="11.25" customHeight="1">
      <c r="A170" s="27" t="s">
        <v>501</v>
      </c>
      <c r="B170" s="27" t="s">
        <v>502</v>
      </c>
      <c r="C170" s="155">
        <v>472</v>
      </c>
      <c r="D170" s="20" t="s">
        <v>741</v>
      </c>
      <c r="E170" s="157"/>
      <c r="F170" s="111">
        <v>6.7873303167420795</v>
      </c>
      <c r="G170" s="20"/>
      <c r="H170" s="20"/>
      <c r="I170" s="43">
        <v>5</v>
      </c>
      <c r="J170" s="27"/>
    </row>
    <row r="171" spans="1:10" ht="11.25" customHeight="1">
      <c r="A171" s="27" t="s">
        <v>503</v>
      </c>
      <c r="B171" s="27" t="s">
        <v>504</v>
      </c>
      <c r="C171" s="155">
        <v>816</v>
      </c>
      <c r="D171" s="20" t="s">
        <v>741</v>
      </c>
      <c r="E171" s="157"/>
      <c r="F171" s="111">
        <v>20.176730486008832</v>
      </c>
      <c r="G171" s="20"/>
      <c r="H171" s="20"/>
      <c r="I171" s="43">
        <v>9</v>
      </c>
      <c r="J171" s="27"/>
    </row>
    <row r="172" spans="1:10" ht="11.25" customHeight="1">
      <c r="A172" s="27" t="s">
        <v>505</v>
      </c>
      <c r="B172" s="27" t="s">
        <v>506</v>
      </c>
      <c r="C172" s="155">
        <v>499</v>
      </c>
      <c r="D172" s="20" t="s">
        <v>741</v>
      </c>
      <c r="E172" s="157"/>
      <c r="F172" s="111">
        <v>7.77537796976242</v>
      </c>
      <c r="G172" s="20"/>
      <c r="H172" s="20"/>
      <c r="I172" s="43">
        <v>5</v>
      </c>
      <c r="J172" s="27"/>
    </row>
    <row r="173" spans="1:10" ht="11.25" customHeight="1">
      <c r="A173" s="27" t="s">
        <v>507</v>
      </c>
      <c r="B173" s="27" t="s">
        <v>508</v>
      </c>
      <c r="C173" s="155">
        <v>416</v>
      </c>
      <c r="D173" s="20" t="s">
        <v>741</v>
      </c>
      <c r="E173" s="157"/>
      <c r="F173" s="111">
        <v>5.852417302798973</v>
      </c>
      <c r="G173" s="20"/>
      <c r="H173" s="20"/>
      <c r="I173" s="43">
        <v>5</v>
      </c>
      <c r="J173" s="27"/>
    </row>
    <row r="174" spans="1:10" ht="11.25" customHeight="1">
      <c r="A174" s="27" t="s">
        <v>509</v>
      </c>
      <c r="B174" s="27" t="s">
        <v>510</v>
      </c>
      <c r="C174" s="155">
        <v>420</v>
      </c>
      <c r="D174" s="20" t="s">
        <v>741</v>
      </c>
      <c r="E174" s="157"/>
      <c r="F174" s="111">
        <v>6.598984771573613</v>
      </c>
      <c r="G174" s="20"/>
      <c r="H174" s="20"/>
      <c r="I174" s="43">
        <v>5</v>
      </c>
      <c r="J174" s="27"/>
    </row>
    <row r="175" spans="1:10" ht="11.25" customHeight="1">
      <c r="A175" s="27" t="s">
        <v>511</v>
      </c>
      <c r="B175" s="27" t="s">
        <v>512</v>
      </c>
      <c r="C175" s="155">
        <v>500</v>
      </c>
      <c r="D175" s="20" t="s">
        <v>741</v>
      </c>
      <c r="E175" s="157"/>
      <c r="F175" s="111">
        <v>12.107623318385642</v>
      </c>
      <c r="G175" s="20"/>
      <c r="H175" s="20"/>
      <c r="I175" s="43">
        <v>5</v>
      </c>
      <c r="J175" s="27"/>
    </row>
    <row r="176" spans="1:10" ht="11.25" customHeight="1">
      <c r="A176" s="27" t="s">
        <v>513</v>
      </c>
      <c r="B176" s="27" t="s">
        <v>514</v>
      </c>
      <c r="C176" s="155">
        <v>522</v>
      </c>
      <c r="D176" s="20" t="s">
        <v>741</v>
      </c>
      <c r="E176" s="157"/>
      <c r="F176" s="111">
        <v>9.205020920502083</v>
      </c>
      <c r="G176" s="20"/>
      <c r="H176" s="20"/>
      <c r="I176" s="43">
        <v>5</v>
      </c>
      <c r="J176" s="27"/>
    </row>
    <row r="177" spans="1:10" ht="11.25" customHeight="1">
      <c r="A177" s="27" t="s">
        <v>515</v>
      </c>
      <c r="B177" s="27" t="s">
        <v>516</v>
      </c>
      <c r="C177" s="155">
        <v>496</v>
      </c>
      <c r="D177" s="20" t="s">
        <v>741</v>
      </c>
      <c r="E177" s="157"/>
      <c r="F177" s="111">
        <v>10.222222222222221</v>
      </c>
      <c r="G177" s="20"/>
      <c r="H177" s="20"/>
      <c r="I177" s="43">
        <v>5</v>
      </c>
      <c r="J177" s="27"/>
    </row>
    <row r="178" spans="1:10" ht="11.25" customHeight="1">
      <c r="A178" s="27" t="s">
        <v>517</v>
      </c>
      <c r="B178" s="27" t="s">
        <v>518</v>
      </c>
      <c r="C178" s="155">
        <v>624</v>
      </c>
      <c r="D178" s="20" t="s">
        <v>741</v>
      </c>
      <c r="E178" s="157"/>
      <c r="F178" s="111">
        <v>8.900523560209429</v>
      </c>
      <c r="G178" s="20"/>
      <c r="H178" s="20"/>
      <c r="I178" s="43">
        <v>8</v>
      </c>
      <c r="J178" s="27"/>
    </row>
    <row r="179" spans="1:10" ht="11.25" customHeight="1">
      <c r="A179" s="27" t="s">
        <v>519</v>
      </c>
      <c r="B179" s="27" t="s">
        <v>520</v>
      </c>
      <c r="C179" s="155">
        <v>618</v>
      </c>
      <c r="D179" s="20" t="s">
        <v>741</v>
      </c>
      <c r="E179" s="157"/>
      <c r="F179" s="111">
        <v>9.18727915194346</v>
      </c>
      <c r="G179" s="20"/>
      <c r="H179" s="20"/>
      <c r="I179" s="43">
        <v>8</v>
      </c>
      <c r="J179" s="27"/>
    </row>
    <row r="180" spans="1:10" ht="11.25" customHeight="1">
      <c r="A180" s="27" t="s">
        <v>521</v>
      </c>
      <c r="B180" s="27" t="s">
        <v>522</v>
      </c>
      <c r="C180" s="155">
        <v>391</v>
      </c>
      <c r="D180" s="20" t="s">
        <v>741</v>
      </c>
      <c r="E180" s="157"/>
      <c r="F180" s="111">
        <v>-1.5113350125944613</v>
      </c>
      <c r="G180" s="20"/>
      <c r="H180" s="20"/>
      <c r="I180" s="43">
        <v>1</v>
      </c>
      <c r="J180" s="27"/>
    </row>
    <row r="181" spans="1:10" ht="11.25" customHeight="1">
      <c r="A181" s="27" t="s">
        <v>523</v>
      </c>
      <c r="B181" s="27" t="s">
        <v>524</v>
      </c>
      <c r="C181" s="155">
        <v>603</v>
      </c>
      <c r="D181" s="20" t="s">
        <v>741</v>
      </c>
      <c r="E181" s="157"/>
      <c r="F181" s="111">
        <v>11.254612546125454</v>
      </c>
      <c r="G181" s="20"/>
      <c r="H181" s="20"/>
      <c r="I181" s="43">
        <v>8</v>
      </c>
      <c r="J181" s="27"/>
    </row>
    <row r="182" spans="1:10" ht="11.25" customHeight="1">
      <c r="A182" s="27" t="s">
        <v>525</v>
      </c>
      <c r="B182" s="27" t="s">
        <v>526</v>
      </c>
      <c r="C182" s="155">
        <v>576</v>
      </c>
      <c r="D182" s="20" t="s">
        <v>741</v>
      </c>
      <c r="E182" s="157"/>
      <c r="F182" s="111">
        <v>8.679245283018865</v>
      </c>
      <c r="G182" s="20"/>
      <c r="H182" s="20"/>
      <c r="I182" s="43">
        <v>8</v>
      </c>
      <c r="J182" s="27"/>
    </row>
    <row r="183" spans="1:10" ht="11.25" customHeight="1">
      <c r="A183" s="27" t="s">
        <v>527</v>
      </c>
      <c r="B183" s="27" t="s">
        <v>528</v>
      </c>
      <c r="C183" s="155">
        <v>598</v>
      </c>
      <c r="D183" s="20" t="s">
        <v>741</v>
      </c>
      <c r="E183" s="157"/>
      <c r="F183" s="111">
        <v>10.946196660482377</v>
      </c>
      <c r="G183" s="20"/>
      <c r="H183" s="20"/>
      <c r="I183" s="43">
        <v>8</v>
      </c>
      <c r="J183" s="27"/>
    </row>
    <row r="184" spans="1:10" ht="11.25" customHeight="1">
      <c r="A184" s="27" t="s">
        <v>529</v>
      </c>
      <c r="B184" s="27" t="s">
        <v>530</v>
      </c>
      <c r="C184" s="155">
        <v>536</v>
      </c>
      <c r="D184" s="20" t="s">
        <v>741</v>
      </c>
      <c r="E184" s="157"/>
      <c r="F184" s="111">
        <v>10.288065843621407</v>
      </c>
      <c r="G184" s="20"/>
      <c r="H184" s="20"/>
      <c r="I184" s="43">
        <v>5</v>
      </c>
      <c r="J184" s="27"/>
    </row>
    <row r="185" spans="1:10" ht="11.25" customHeight="1">
      <c r="A185" s="27" t="s">
        <v>531</v>
      </c>
      <c r="B185" s="27" t="s">
        <v>532</v>
      </c>
      <c r="C185" s="155">
        <v>511</v>
      </c>
      <c r="D185" s="20" t="s">
        <v>741</v>
      </c>
      <c r="E185" s="157"/>
      <c r="F185" s="111">
        <v>9.892473118279565</v>
      </c>
      <c r="G185" s="20"/>
      <c r="H185" s="20"/>
      <c r="I185" s="43">
        <v>5</v>
      </c>
      <c r="J185" s="27"/>
    </row>
    <row r="186" spans="1:10" ht="11.25" customHeight="1">
      <c r="A186" s="27" t="s">
        <v>533</v>
      </c>
      <c r="B186" s="27" t="s">
        <v>534</v>
      </c>
      <c r="C186" s="155">
        <v>518</v>
      </c>
      <c r="D186" s="20" t="s">
        <v>741</v>
      </c>
      <c r="E186" s="157"/>
      <c r="F186" s="111">
        <v>8.595387840670865</v>
      </c>
      <c r="G186" s="20"/>
      <c r="H186" s="20"/>
      <c r="I186" s="43">
        <v>5</v>
      </c>
      <c r="J186" s="27"/>
    </row>
    <row r="187" spans="1:10" ht="11.25" customHeight="1">
      <c r="A187" s="27" t="s">
        <v>535</v>
      </c>
      <c r="B187" s="27" t="s">
        <v>386</v>
      </c>
      <c r="C187" s="155">
        <v>490</v>
      </c>
      <c r="D187" s="20" t="s">
        <v>741</v>
      </c>
      <c r="E187" s="157"/>
      <c r="F187" s="111">
        <v>55.55555555555556</v>
      </c>
      <c r="G187" s="20"/>
      <c r="H187" s="20"/>
      <c r="I187" s="43">
        <v>6</v>
      </c>
      <c r="J187" s="27"/>
    </row>
    <row r="188" spans="1:10" ht="11.25" customHeight="1">
      <c r="A188" s="27" t="s">
        <v>536</v>
      </c>
      <c r="B188" s="27" t="s">
        <v>537</v>
      </c>
      <c r="C188" s="155">
        <v>535</v>
      </c>
      <c r="D188" s="20" t="s">
        <v>741</v>
      </c>
      <c r="E188" s="157"/>
      <c r="F188" s="111">
        <v>44.986449864498645</v>
      </c>
      <c r="G188" s="20"/>
      <c r="H188" s="20"/>
      <c r="I188" s="43">
        <v>6</v>
      </c>
      <c r="J188" s="27"/>
    </row>
    <row r="189" spans="1:10" ht="11.25" customHeight="1">
      <c r="A189" s="27" t="s">
        <v>538</v>
      </c>
      <c r="B189" s="27" t="s">
        <v>387</v>
      </c>
      <c r="C189" s="155">
        <v>466</v>
      </c>
      <c r="D189" s="20" t="s">
        <v>741</v>
      </c>
      <c r="E189" s="157"/>
      <c r="F189" s="111">
        <v>43.82716049382716</v>
      </c>
      <c r="G189" s="20"/>
      <c r="H189" s="20"/>
      <c r="I189" s="43">
        <v>6</v>
      </c>
      <c r="J189" s="27"/>
    </row>
    <row r="190" spans="1:10" ht="11.25" customHeight="1">
      <c r="A190" s="43" t="s">
        <v>539</v>
      </c>
      <c r="B190" s="43" t="s">
        <v>388</v>
      </c>
      <c r="C190" s="155">
        <v>478</v>
      </c>
      <c r="D190" s="20" t="s">
        <v>741</v>
      </c>
      <c r="E190" s="157"/>
      <c r="F190" s="111">
        <v>48.4472049689441</v>
      </c>
      <c r="G190" s="20"/>
      <c r="H190" s="20"/>
      <c r="I190" s="43">
        <v>6</v>
      </c>
      <c r="J190" s="43"/>
    </row>
    <row r="191" spans="1:10" ht="11.25" customHeight="1">
      <c r="A191" s="43" t="s">
        <v>540</v>
      </c>
      <c r="B191" s="43" t="s">
        <v>541</v>
      </c>
      <c r="C191" s="155">
        <v>456</v>
      </c>
      <c r="D191" s="20" t="s">
        <v>741</v>
      </c>
      <c r="E191" s="157"/>
      <c r="F191" s="111">
        <v>54.576271186440685</v>
      </c>
      <c r="G191" s="20"/>
      <c r="H191" s="20"/>
      <c r="I191" s="43">
        <v>6</v>
      </c>
      <c r="J191" s="43"/>
    </row>
    <row r="192" spans="1:10" ht="11.25" customHeight="1">
      <c r="A192" s="43" t="s">
        <v>542</v>
      </c>
      <c r="B192" s="43" t="s">
        <v>543</v>
      </c>
      <c r="C192" s="155">
        <v>431</v>
      </c>
      <c r="D192" s="20" t="s">
        <v>741</v>
      </c>
      <c r="E192" s="157"/>
      <c r="F192" s="111">
        <v>44.14715719063545</v>
      </c>
      <c r="G192" s="20"/>
      <c r="H192" s="20"/>
      <c r="I192" s="43">
        <v>6</v>
      </c>
      <c r="J192" s="43"/>
    </row>
    <row r="193" spans="1:10" ht="11.25" customHeight="1">
      <c r="A193" s="43" t="s">
        <v>544</v>
      </c>
      <c r="B193" s="43" t="s">
        <v>389</v>
      </c>
      <c r="C193" s="155">
        <v>454</v>
      </c>
      <c r="D193" s="20" t="s">
        <v>741</v>
      </c>
      <c r="E193" s="157"/>
      <c r="F193" s="111">
        <v>54.42176870748299</v>
      </c>
      <c r="G193" s="20"/>
      <c r="H193" s="20"/>
      <c r="I193" s="43">
        <v>6</v>
      </c>
      <c r="J193" s="43"/>
    </row>
    <row r="194" spans="1:10" ht="11.25" customHeight="1">
      <c r="A194" s="43" t="s">
        <v>545</v>
      </c>
      <c r="B194" s="43" t="s">
        <v>546</v>
      </c>
      <c r="C194" s="155">
        <v>421</v>
      </c>
      <c r="D194" s="20" t="s">
        <v>741</v>
      </c>
      <c r="E194" s="157"/>
      <c r="F194" s="111">
        <v>43.68600682593857</v>
      </c>
      <c r="G194" s="20"/>
      <c r="H194" s="20"/>
      <c r="I194" s="43">
        <v>6</v>
      </c>
      <c r="J194" s="43"/>
    </row>
    <row r="195" spans="1:10" ht="11.25" customHeight="1">
      <c r="A195" s="43" t="s">
        <v>547</v>
      </c>
      <c r="B195" s="43" t="s">
        <v>548</v>
      </c>
      <c r="C195" s="155">
        <v>546</v>
      </c>
      <c r="D195" s="20" t="s">
        <v>741</v>
      </c>
      <c r="E195" s="157"/>
      <c r="F195" s="111">
        <v>45.989304812834234</v>
      </c>
      <c r="G195" s="20"/>
      <c r="H195" s="20"/>
      <c r="I195" s="43">
        <v>6</v>
      </c>
      <c r="J195" s="43"/>
    </row>
    <row r="196" spans="1:10" ht="11.25" customHeight="1">
      <c r="A196" s="43" t="s">
        <v>549</v>
      </c>
      <c r="B196" s="43" t="s">
        <v>550</v>
      </c>
      <c r="C196" s="155">
        <v>454</v>
      </c>
      <c r="D196" s="20" t="s">
        <v>741</v>
      </c>
      <c r="E196" s="157"/>
      <c r="F196" s="111">
        <v>68.7732342007435</v>
      </c>
      <c r="G196" s="20"/>
      <c r="H196" s="20"/>
      <c r="I196" s="43">
        <v>6</v>
      </c>
      <c r="J196" s="43"/>
    </row>
    <row r="197" spans="1:10" ht="11.25" customHeight="1">
      <c r="A197" s="43" t="s">
        <v>551</v>
      </c>
      <c r="B197" s="43" t="s">
        <v>552</v>
      </c>
      <c r="C197" s="155">
        <v>506</v>
      </c>
      <c r="D197" s="20" t="s">
        <v>741</v>
      </c>
      <c r="E197" s="157"/>
      <c r="F197" s="111">
        <v>46.66666666666666</v>
      </c>
      <c r="G197" s="20"/>
      <c r="H197" s="20"/>
      <c r="I197" s="43">
        <v>6</v>
      </c>
      <c r="J197" s="43"/>
    </row>
    <row r="198" spans="1:10" ht="11.25" customHeight="1">
      <c r="A198" s="43" t="s">
        <v>553</v>
      </c>
      <c r="B198" s="43" t="s">
        <v>390</v>
      </c>
      <c r="C198" s="155">
        <v>495</v>
      </c>
      <c r="D198" s="20" t="s">
        <v>741</v>
      </c>
      <c r="E198" s="157"/>
      <c r="F198" s="111">
        <v>55.172413793103445</v>
      </c>
      <c r="G198" s="20"/>
      <c r="H198" s="20"/>
      <c r="I198" s="43">
        <v>6</v>
      </c>
      <c r="J198" s="43"/>
    </row>
    <row r="199" spans="1:10" ht="11.25" customHeight="1">
      <c r="A199" s="43" t="s">
        <v>554</v>
      </c>
      <c r="B199" s="43" t="s">
        <v>555</v>
      </c>
      <c r="C199" s="155">
        <v>531</v>
      </c>
      <c r="D199" s="20" t="s">
        <v>741</v>
      </c>
      <c r="E199" s="157"/>
      <c r="F199" s="111">
        <v>48.73949579831933</v>
      </c>
      <c r="G199" s="20"/>
      <c r="H199" s="20"/>
      <c r="I199" s="43">
        <v>6</v>
      </c>
      <c r="J199" s="43"/>
    </row>
    <row r="200" spans="1:10" ht="11.25" customHeight="1">
      <c r="A200" s="43" t="s">
        <v>556</v>
      </c>
      <c r="B200" s="43" t="s">
        <v>557</v>
      </c>
      <c r="C200" s="155">
        <v>477</v>
      </c>
      <c r="D200" s="20" t="s">
        <v>741</v>
      </c>
      <c r="E200" s="157"/>
      <c r="F200" s="111">
        <v>65.625</v>
      </c>
      <c r="G200" s="20"/>
      <c r="H200" s="20"/>
      <c r="I200" s="43">
        <v>6</v>
      </c>
      <c r="J200" s="43"/>
    </row>
    <row r="201" spans="1:10" ht="11.25" customHeight="1">
      <c r="A201" s="43" t="s">
        <v>558</v>
      </c>
      <c r="B201" s="43" t="s">
        <v>391</v>
      </c>
      <c r="C201" s="155">
        <v>434</v>
      </c>
      <c r="D201" s="20" t="s">
        <v>741</v>
      </c>
      <c r="E201" s="157"/>
      <c r="F201" s="111">
        <v>65.0190114068441</v>
      </c>
      <c r="G201" s="20"/>
      <c r="H201" s="20"/>
      <c r="I201" s="43">
        <v>6</v>
      </c>
      <c r="J201" s="43"/>
    </row>
    <row r="202" spans="1:10" ht="11.25" customHeight="1">
      <c r="A202" s="43" t="s">
        <v>559</v>
      </c>
      <c r="B202" s="43" t="s">
        <v>560</v>
      </c>
      <c r="C202" s="155">
        <v>483</v>
      </c>
      <c r="D202" s="20" t="s">
        <v>741</v>
      </c>
      <c r="E202" s="157"/>
      <c r="F202" s="111">
        <v>46.36363636363636</v>
      </c>
      <c r="G202" s="20"/>
      <c r="H202" s="20"/>
      <c r="I202" s="43">
        <v>6</v>
      </c>
      <c r="J202" s="43"/>
    </row>
    <row r="203" spans="1:10" ht="11.25" customHeight="1">
      <c r="A203" s="43" t="s">
        <v>739</v>
      </c>
      <c r="B203" s="43" t="s">
        <v>740</v>
      </c>
      <c r="C203" s="155">
        <v>406</v>
      </c>
      <c r="D203" s="20" t="s">
        <v>741</v>
      </c>
      <c r="E203" s="157"/>
      <c r="F203" s="111" t="s">
        <v>372</v>
      </c>
      <c r="G203" s="20"/>
      <c r="H203" s="20"/>
      <c r="I203" s="111" t="s">
        <v>372</v>
      </c>
      <c r="J203" s="43"/>
    </row>
    <row r="204" spans="1:9" ht="11.25" customHeight="1">
      <c r="A204" s="43" t="s">
        <v>573</v>
      </c>
      <c r="B204" s="43" t="s">
        <v>574</v>
      </c>
      <c r="C204" s="155">
        <v>212</v>
      </c>
      <c r="D204" s="20" t="s">
        <v>741</v>
      </c>
      <c r="E204" s="157">
        <v>2011</v>
      </c>
      <c r="F204" s="111">
        <v>36.77419354838709</v>
      </c>
      <c r="G204" s="20"/>
      <c r="H204" s="20" t="s">
        <v>750</v>
      </c>
      <c r="I204" s="43">
        <v>3</v>
      </c>
    </row>
    <row r="205" spans="1:9" ht="11.25" customHeight="1">
      <c r="A205" s="43" t="s">
        <v>575</v>
      </c>
      <c r="B205" s="43" t="s">
        <v>576</v>
      </c>
      <c r="C205" s="155">
        <v>215</v>
      </c>
      <c r="D205" s="20" t="s">
        <v>741</v>
      </c>
      <c r="E205" s="157">
        <v>2011</v>
      </c>
      <c r="F205" s="111">
        <v>30.303030303030297</v>
      </c>
      <c r="G205" s="20"/>
      <c r="H205" s="20" t="s">
        <v>750</v>
      </c>
      <c r="I205" s="43">
        <v>3</v>
      </c>
    </row>
    <row r="206" spans="1:9" ht="11.25" customHeight="1">
      <c r="A206" s="27" t="s">
        <v>577</v>
      </c>
      <c r="B206" s="27" t="s">
        <v>578</v>
      </c>
      <c r="C206" s="155">
        <v>148</v>
      </c>
      <c r="D206" s="20" t="s">
        <v>741</v>
      </c>
      <c r="E206" s="157">
        <v>2011</v>
      </c>
      <c r="F206" s="111">
        <v>57.446808510638306</v>
      </c>
      <c r="G206" s="20"/>
      <c r="H206" s="20" t="s">
        <v>750</v>
      </c>
      <c r="I206" s="43">
        <v>3</v>
      </c>
    </row>
    <row r="207" spans="1:9" ht="11.25" customHeight="1">
      <c r="A207" s="27" t="s">
        <v>579</v>
      </c>
      <c r="B207" s="27" t="s">
        <v>580</v>
      </c>
      <c r="C207" s="155">
        <v>186</v>
      </c>
      <c r="D207" s="20" t="s">
        <v>741</v>
      </c>
      <c r="E207" s="157">
        <v>2011</v>
      </c>
      <c r="F207" s="111">
        <v>36.76470588235294</v>
      </c>
      <c r="G207" s="20"/>
      <c r="H207" s="20" t="s">
        <v>750</v>
      </c>
      <c r="I207" s="43">
        <v>3</v>
      </c>
    </row>
    <row r="208" spans="1:9" ht="11.25" customHeight="1">
      <c r="A208" s="27" t="s">
        <v>581</v>
      </c>
      <c r="B208" s="27" t="s">
        <v>582</v>
      </c>
      <c r="C208" s="155">
        <v>172</v>
      </c>
      <c r="D208" s="20" t="s">
        <v>741</v>
      </c>
      <c r="E208" s="157">
        <v>2011</v>
      </c>
      <c r="F208" s="111">
        <v>36.50793650793651</v>
      </c>
      <c r="G208" s="20"/>
      <c r="H208" s="20" t="s">
        <v>750</v>
      </c>
      <c r="I208" s="43">
        <v>3</v>
      </c>
    </row>
    <row r="209" spans="1:9" ht="11.25" customHeight="1">
      <c r="A209" s="27" t="s">
        <v>583</v>
      </c>
      <c r="B209" s="165" t="s">
        <v>373</v>
      </c>
      <c r="C209" s="155">
        <v>430</v>
      </c>
      <c r="D209" s="20" t="s">
        <v>741</v>
      </c>
      <c r="E209" s="157">
        <v>2011</v>
      </c>
      <c r="F209" s="111">
        <v>35.646687697160885</v>
      </c>
      <c r="G209" s="20"/>
      <c r="H209" s="20" t="s">
        <v>750</v>
      </c>
      <c r="I209" s="43">
        <v>6</v>
      </c>
    </row>
    <row r="210" spans="1:10" ht="11.25" customHeight="1">
      <c r="A210" s="27" t="s">
        <v>584</v>
      </c>
      <c r="B210" s="27" t="s">
        <v>585</v>
      </c>
      <c r="C210" s="155">
        <v>183</v>
      </c>
      <c r="D210" s="20" t="s">
        <v>741</v>
      </c>
      <c r="E210" s="157">
        <v>2011</v>
      </c>
      <c r="F210" s="111">
        <v>38.63636363636365</v>
      </c>
      <c r="G210" s="20"/>
      <c r="H210" s="20" t="s">
        <v>750</v>
      </c>
      <c r="I210" s="43">
        <v>3</v>
      </c>
      <c r="J210" s="27"/>
    </row>
    <row r="211" spans="1:10" ht="11.25" customHeight="1">
      <c r="A211" s="27" t="s">
        <v>586</v>
      </c>
      <c r="B211" s="27" t="s">
        <v>587</v>
      </c>
      <c r="C211" s="155">
        <v>230</v>
      </c>
      <c r="D211" s="20" t="s">
        <v>741</v>
      </c>
      <c r="E211" s="157">
        <v>2011</v>
      </c>
      <c r="F211" s="111">
        <v>22.34042553191489</v>
      </c>
      <c r="G211" s="20"/>
      <c r="H211" s="20" t="s">
        <v>750</v>
      </c>
      <c r="I211" s="43">
        <v>3</v>
      </c>
      <c r="J211" s="27"/>
    </row>
    <row r="212" spans="1:10" ht="11.25" customHeight="1">
      <c r="A212" s="27" t="s">
        <v>588</v>
      </c>
      <c r="B212" s="27" t="s">
        <v>589</v>
      </c>
      <c r="C212" s="155">
        <v>508</v>
      </c>
      <c r="D212" s="20" t="s">
        <v>741</v>
      </c>
      <c r="E212" s="157"/>
      <c r="F212" s="111">
        <v>5.394190871369298</v>
      </c>
      <c r="G212" s="20"/>
      <c r="H212" s="20" t="s">
        <v>751</v>
      </c>
      <c r="I212" s="43">
        <v>5</v>
      </c>
      <c r="J212" s="27"/>
    </row>
    <row r="213" spans="1:10" ht="11.25" customHeight="1">
      <c r="A213" s="43" t="s">
        <v>590</v>
      </c>
      <c r="B213" s="43" t="s">
        <v>591</v>
      </c>
      <c r="C213" s="155">
        <v>529</v>
      </c>
      <c r="D213" s="20" t="s">
        <v>741</v>
      </c>
      <c r="E213" s="157"/>
      <c r="F213" s="111">
        <v>-0.18867924528301883</v>
      </c>
      <c r="G213" s="20"/>
      <c r="H213" s="20" t="s">
        <v>751</v>
      </c>
      <c r="I213" s="43">
        <v>4</v>
      </c>
      <c r="J213" s="43"/>
    </row>
    <row r="214" spans="1:10" ht="11.25" customHeight="1">
      <c r="A214" s="43" t="s">
        <v>592</v>
      </c>
      <c r="B214" s="43" t="s">
        <v>593</v>
      </c>
      <c r="C214" s="155">
        <v>519</v>
      </c>
      <c r="D214" s="20" t="s">
        <v>741</v>
      </c>
      <c r="E214" s="157"/>
      <c r="F214" s="111">
        <v>32.39795918367348</v>
      </c>
      <c r="G214" s="20"/>
      <c r="H214" s="20"/>
      <c r="I214" s="43">
        <v>6</v>
      </c>
      <c r="J214" s="43"/>
    </row>
    <row r="215" spans="1:10" ht="11.25" customHeight="1">
      <c r="A215" s="43" t="s">
        <v>594</v>
      </c>
      <c r="B215" s="43" t="s">
        <v>595</v>
      </c>
      <c r="C215" s="155">
        <v>355</v>
      </c>
      <c r="D215" s="20" t="s">
        <v>741</v>
      </c>
      <c r="E215" s="157"/>
      <c r="F215" s="111">
        <v>42.57028112449799</v>
      </c>
      <c r="G215" s="20"/>
      <c r="H215" s="20"/>
      <c r="I215" s="43">
        <v>3</v>
      </c>
      <c r="J215" s="43"/>
    </row>
    <row r="216" spans="1:10" ht="11.25" customHeight="1">
      <c r="A216" s="43" t="s">
        <v>596</v>
      </c>
      <c r="B216" s="43" t="s">
        <v>597</v>
      </c>
      <c r="C216" s="155">
        <v>305</v>
      </c>
      <c r="D216" s="20" t="s">
        <v>741</v>
      </c>
      <c r="E216" s="157"/>
      <c r="F216" s="111">
        <v>43.1924882629108</v>
      </c>
      <c r="G216" s="20"/>
      <c r="H216" s="20"/>
      <c r="I216" s="43">
        <v>3</v>
      </c>
      <c r="J216" s="43"/>
    </row>
    <row r="217" spans="1:10" ht="11.25" customHeight="1">
      <c r="A217" s="27" t="s">
        <v>598</v>
      </c>
      <c r="B217" s="43" t="s">
        <v>599</v>
      </c>
      <c r="C217" s="155">
        <v>274</v>
      </c>
      <c r="D217" s="20" t="s">
        <v>741</v>
      </c>
      <c r="E217" s="157"/>
      <c r="F217" s="111">
        <v>37.000000000000014</v>
      </c>
      <c r="G217" s="20"/>
      <c r="H217" s="20"/>
      <c r="I217" s="43">
        <v>3</v>
      </c>
      <c r="J217" s="27"/>
    </row>
    <row r="218" spans="1:10" ht="11.25" customHeight="1">
      <c r="A218" s="27" t="s">
        <v>601</v>
      </c>
      <c r="B218" s="43" t="s">
        <v>602</v>
      </c>
      <c r="C218" s="155">
        <v>598</v>
      </c>
      <c r="D218" s="20" t="s">
        <v>741</v>
      </c>
      <c r="E218" s="157"/>
      <c r="F218" s="111">
        <v>23.298969072164954</v>
      </c>
      <c r="G218" s="20"/>
      <c r="H218" s="20"/>
      <c r="I218" s="43">
        <v>9</v>
      </c>
      <c r="J218" s="27"/>
    </row>
    <row r="219" spans="1:10" ht="11.25" customHeight="1">
      <c r="A219" s="43" t="s">
        <v>246</v>
      </c>
      <c r="B219" s="43" t="s">
        <v>248</v>
      </c>
      <c r="C219" s="155">
        <v>490</v>
      </c>
      <c r="D219" s="20" t="s">
        <v>741</v>
      </c>
      <c r="E219" s="157"/>
      <c r="F219" s="111" t="s">
        <v>372</v>
      </c>
      <c r="G219" s="20"/>
      <c r="H219" s="20"/>
      <c r="I219" s="111" t="s">
        <v>372</v>
      </c>
      <c r="J219" s="43"/>
    </row>
    <row r="220" spans="1:10" ht="11.25" customHeight="1">
      <c r="A220" s="43" t="s">
        <v>247</v>
      </c>
      <c r="B220" s="43" t="s">
        <v>600</v>
      </c>
      <c r="C220" s="155">
        <v>590</v>
      </c>
      <c r="D220" s="20" t="s">
        <v>741</v>
      </c>
      <c r="E220" s="157"/>
      <c r="F220" s="111" t="s">
        <v>372</v>
      </c>
      <c r="G220" s="20"/>
      <c r="H220" s="20"/>
      <c r="I220" s="111" t="s">
        <v>372</v>
      </c>
      <c r="J220" s="43"/>
    </row>
    <row r="221" spans="1:10" ht="11.25" customHeight="1">
      <c r="A221" s="43" t="s">
        <v>249</v>
      </c>
      <c r="B221" s="43" t="s">
        <v>250</v>
      </c>
      <c r="C221" s="155">
        <v>583</v>
      </c>
      <c r="D221" s="20" t="s">
        <v>741</v>
      </c>
      <c r="E221" s="157"/>
      <c r="F221" s="111">
        <v>26.7391304347826</v>
      </c>
      <c r="G221" s="20"/>
      <c r="H221" s="20"/>
      <c r="I221" s="43">
        <v>9</v>
      </c>
      <c r="J221" s="43"/>
    </row>
    <row r="222" spans="1:10" ht="11.25" customHeight="1">
      <c r="A222" s="43" t="s">
        <v>603</v>
      </c>
      <c r="B222" s="165" t="s">
        <v>604</v>
      </c>
      <c r="C222" s="155">
        <v>733</v>
      </c>
      <c r="D222" s="20" t="s">
        <v>741</v>
      </c>
      <c r="E222" s="157"/>
      <c r="F222" s="111">
        <v>21.157024793388434</v>
      </c>
      <c r="G222" s="20"/>
      <c r="H222" s="20" t="s">
        <v>745</v>
      </c>
      <c r="I222" s="43">
        <v>9</v>
      </c>
      <c r="J222" s="43"/>
    </row>
    <row r="223" spans="1:10" ht="11.25" customHeight="1">
      <c r="A223" s="43" t="s">
        <v>605</v>
      </c>
      <c r="B223" s="43" t="s">
        <v>606</v>
      </c>
      <c r="C223" s="155">
        <v>391</v>
      </c>
      <c r="D223" s="20" t="s">
        <v>741</v>
      </c>
      <c r="E223" s="157">
        <v>2011</v>
      </c>
      <c r="F223" s="111">
        <v>-2.736318407960203</v>
      </c>
      <c r="G223" s="20"/>
      <c r="H223" s="20" t="s">
        <v>750</v>
      </c>
      <c r="I223" s="43">
        <v>1</v>
      </c>
      <c r="J223" s="43"/>
    </row>
    <row r="224" spans="1:9" ht="11.25" customHeight="1">
      <c r="A224" s="43" t="s">
        <v>607</v>
      </c>
      <c r="B224" s="43" t="s">
        <v>608</v>
      </c>
      <c r="C224" s="155">
        <v>466</v>
      </c>
      <c r="D224" s="20" t="s">
        <v>741</v>
      </c>
      <c r="E224" s="157">
        <v>2011</v>
      </c>
      <c r="F224" s="111">
        <v>1.7467248908296984</v>
      </c>
      <c r="G224" s="20"/>
      <c r="H224" s="20" t="s">
        <v>750</v>
      </c>
      <c r="I224" s="43">
        <v>5</v>
      </c>
    </row>
    <row r="225" spans="1:9" ht="11.25" customHeight="1">
      <c r="A225" s="43" t="s">
        <v>609</v>
      </c>
      <c r="B225" s="43" t="s">
        <v>610</v>
      </c>
      <c r="C225" s="155">
        <v>512</v>
      </c>
      <c r="D225" s="20" t="s">
        <v>741</v>
      </c>
      <c r="E225" s="157">
        <v>2011</v>
      </c>
      <c r="F225" s="111">
        <v>3.6437246963562764</v>
      </c>
      <c r="G225" s="20"/>
      <c r="H225" s="20" t="s">
        <v>750</v>
      </c>
      <c r="I225" s="43">
        <v>5</v>
      </c>
    </row>
    <row r="226" spans="1:9" ht="11.25" customHeight="1">
      <c r="A226" s="43" t="s">
        <v>611</v>
      </c>
      <c r="B226" s="43" t="s">
        <v>612</v>
      </c>
      <c r="C226" s="155">
        <v>469</v>
      </c>
      <c r="D226" s="20" t="s">
        <v>741</v>
      </c>
      <c r="E226" s="157">
        <v>2011</v>
      </c>
      <c r="F226" s="111">
        <v>0.8602150537634357</v>
      </c>
      <c r="G226" s="20"/>
      <c r="H226" s="20" t="s">
        <v>750</v>
      </c>
      <c r="I226" s="43">
        <v>5</v>
      </c>
    </row>
    <row r="227" spans="1:9" ht="11.25" customHeight="1">
      <c r="A227" s="27" t="s">
        <v>613</v>
      </c>
      <c r="B227" s="27" t="s">
        <v>614</v>
      </c>
      <c r="C227" s="155">
        <v>464</v>
      </c>
      <c r="D227" s="20" t="s">
        <v>741</v>
      </c>
      <c r="E227" s="157">
        <v>2011</v>
      </c>
      <c r="F227" s="111">
        <v>1.3100436681222627</v>
      </c>
      <c r="G227" s="20"/>
      <c r="H227" s="20" t="s">
        <v>750</v>
      </c>
      <c r="I227" s="43">
        <v>5</v>
      </c>
    </row>
    <row r="228" spans="1:9" ht="11.25" customHeight="1">
      <c r="A228" s="27" t="s">
        <v>615</v>
      </c>
      <c r="B228" s="27" t="s">
        <v>616</v>
      </c>
      <c r="C228" s="155">
        <v>531</v>
      </c>
      <c r="D228" s="20" t="s">
        <v>741</v>
      </c>
      <c r="E228" s="157">
        <v>2011</v>
      </c>
      <c r="F228" s="111">
        <v>3.5087719298245723</v>
      </c>
      <c r="G228" s="20"/>
      <c r="H228" s="20" t="s">
        <v>750</v>
      </c>
      <c r="I228" s="43">
        <v>5</v>
      </c>
    </row>
    <row r="229" spans="1:9" ht="11.25" customHeight="1">
      <c r="A229" s="27" t="s">
        <v>617</v>
      </c>
      <c r="B229" s="27" t="s">
        <v>618</v>
      </c>
      <c r="C229" s="155">
        <v>529</v>
      </c>
      <c r="D229" s="20" t="s">
        <v>741</v>
      </c>
      <c r="E229" s="157">
        <v>2011</v>
      </c>
      <c r="F229" s="111">
        <v>3.9292730844793677</v>
      </c>
      <c r="G229" s="20"/>
      <c r="H229" s="20" t="s">
        <v>750</v>
      </c>
      <c r="I229" s="43">
        <v>5</v>
      </c>
    </row>
    <row r="230" spans="1:10" ht="11.25" customHeight="1">
      <c r="A230" s="27" t="s">
        <v>619</v>
      </c>
      <c r="B230" s="27" t="s">
        <v>620</v>
      </c>
      <c r="C230" s="155">
        <v>512</v>
      </c>
      <c r="D230" s="20" t="s">
        <v>741</v>
      </c>
      <c r="E230" s="157">
        <v>2011</v>
      </c>
      <c r="F230" s="111">
        <v>4.703476482617597</v>
      </c>
      <c r="G230" s="20"/>
      <c r="H230" s="20" t="s">
        <v>750</v>
      </c>
      <c r="I230" s="43">
        <v>5</v>
      </c>
      <c r="J230" s="27"/>
    </row>
    <row r="231" spans="1:10" ht="11.25" customHeight="1">
      <c r="A231" s="27" t="s">
        <v>621</v>
      </c>
      <c r="B231" s="27" t="s">
        <v>622</v>
      </c>
      <c r="C231" s="155">
        <v>421</v>
      </c>
      <c r="D231" s="20" t="s">
        <v>741</v>
      </c>
      <c r="E231" s="157">
        <v>2011</v>
      </c>
      <c r="F231" s="111">
        <v>1.6908212560386549</v>
      </c>
      <c r="G231" s="20"/>
      <c r="H231" s="20" t="s">
        <v>750</v>
      </c>
      <c r="I231" s="43">
        <v>5</v>
      </c>
      <c r="J231" s="27"/>
    </row>
    <row r="232" spans="1:10" ht="11.25" customHeight="1">
      <c r="A232" s="30" t="s">
        <v>623</v>
      </c>
      <c r="B232" s="30" t="s">
        <v>624</v>
      </c>
      <c r="C232" s="155">
        <v>377</v>
      </c>
      <c r="D232" s="20" t="s">
        <v>741</v>
      </c>
      <c r="E232" s="157">
        <v>2011</v>
      </c>
      <c r="F232" s="111">
        <v>-0.2645502645502673</v>
      </c>
      <c r="G232" s="20"/>
      <c r="H232" s="20" t="s">
        <v>750</v>
      </c>
      <c r="I232" s="43">
        <v>1</v>
      </c>
      <c r="J232" s="30"/>
    </row>
    <row r="233" spans="1:10" ht="11.25" customHeight="1">
      <c r="A233" s="30" t="s">
        <v>625</v>
      </c>
      <c r="B233" s="30" t="s">
        <v>626</v>
      </c>
      <c r="C233" s="155">
        <v>485</v>
      </c>
      <c r="D233" s="20" t="s">
        <v>741</v>
      </c>
      <c r="E233" s="157">
        <v>2011</v>
      </c>
      <c r="F233" s="111">
        <v>-2.4144869215291798</v>
      </c>
      <c r="G233" s="20"/>
      <c r="H233" s="20" t="s">
        <v>750</v>
      </c>
      <c r="I233" s="43">
        <v>4</v>
      </c>
      <c r="J233" s="30"/>
    </row>
    <row r="234" spans="1:10" ht="11.25" customHeight="1">
      <c r="A234" s="30" t="s">
        <v>628</v>
      </c>
      <c r="B234" s="30" t="s">
        <v>629</v>
      </c>
      <c r="C234" s="155">
        <v>399</v>
      </c>
      <c r="D234" s="20" t="s">
        <v>741</v>
      </c>
      <c r="E234" s="157">
        <v>2011</v>
      </c>
      <c r="F234" s="111">
        <v>-12.114537444933926</v>
      </c>
      <c r="G234" s="20"/>
      <c r="H234" s="20" t="s">
        <v>750</v>
      </c>
      <c r="I234" s="43">
        <v>1</v>
      </c>
      <c r="J234" s="30"/>
    </row>
    <row r="235" spans="1:10" ht="11.25" customHeight="1">
      <c r="A235" s="30" t="s">
        <v>630</v>
      </c>
      <c r="B235" s="30" t="s">
        <v>631</v>
      </c>
      <c r="C235" s="155">
        <v>445</v>
      </c>
      <c r="D235" s="20" t="s">
        <v>741</v>
      </c>
      <c r="E235" s="157">
        <v>2011</v>
      </c>
      <c r="F235" s="111">
        <v>0.4514672686230181</v>
      </c>
      <c r="G235" s="20"/>
      <c r="H235" s="20" t="s">
        <v>750</v>
      </c>
      <c r="I235" s="43">
        <v>5</v>
      </c>
      <c r="J235" s="30"/>
    </row>
    <row r="236" spans="1:10" ht="11.25" customHeight="1">
      <c r="A236" s="30" t="s">
        <v>251</v>
      </c>
      <c r="B236" s="30" t="s">
        <v>627</v>
      </c>
      <c r="C236" s="155">
        <v>473</v>
      </c>
      <c r="D236" s="20" t="s">
        <v>741</v>
      </c>
      <c r="E236" s="157">
        <v>2011</v>
      </c>
      <c r="F236" s="111" t="s">
        <v>372</v>
      </c>
      <c r="G236" s="20"/>
      <c r="H236" s="20"/>
      <c r="I236" s="111" t="s">
        <v>372</v>
      </c>
      <c r="J236" s="30"/>
    </row>
    <row r="237" spans="1:12" ht="11.25" customHeight="1">
      <c r="A237" s="30" t="s">
        <v>252</v>
      </c>
      <c r="B237" s="30" t="s">
        <v>632</v>
      </c>
      <c r="C237" s="155">
        <v>574</v>
      </c>
      <c r="D237" s="20" t="s">
        <v>741</v>
      </c>
      <c r="E237" s="157">
        <v>2011</v>
      </c>
      <c r="F237" s="111" t="s">
        <v>372</v>
      </c>
      <c r="G237" s="20"/>
      <c r="H237" s="20"/>
      <c r="I237" s="111" t="s">
        <v>372</v>
      </c>
      <c r="J237" s="30"/>
      <c r="K237" s="32"/>
      <c r="L237" s="45"/>
    </row>
    <row r="238" spans="1:12" ht="11.25" customHeight="1">
      <c r="A238" s="30" t="s">
        <v>633</v>
      </c>
      <c r="B238" s="30" t="s">
        <v>634</v>
      </c>
      <c r="C238" s="155">
        <v>429</v>
      </c>
      <c r="D238" s="20" t="s">
        <v>741</v>
      </c>
      <c r="E238" s="157">
        <v>2011</v>
      </c>
      <c r="F238" s="111">
        <v>0.7042253521126751</v>
      </c>
      <c r="G238" s="20"/>
      <c r="H238" s="20" t="s">
        <v>750</v>
      </c>
      <c r="I238" s="43">
        <v>5</v>
      </c>
      <c r="J238" s="30"/>
      <c r="K238" s="32"/>
      <c r="L238" s="45"/>
    </row>
    <row r="239" spans="1:12" ht="11.25" customHeight="1">
      <c r="A239" s="30" t="s">
        <v>635</v>
      </c>
      <c r="B239" s="30" t="s">
        <v>636</v>
      </c>
      <c r="C239" s="155">
        <v>477</v>
      </c>
      <c r="D239" s="20" t="s">
        <v>741</v>
      </c>
      <c r="E239" s="157">
        <v>2011</v>
      </c>
      <c r="F239" s="111">
        <v>-0.41753653444676075</v>
      </c>
      <c r="G239" s="20"/>
      <c r="H239" s="20" t="s">
        <v>750</v>
      </c>
      <c r="I239" s="43">
        <v>4</v>
      </c>
      <c r="J239" s="30"/>
      <c r="K239" s="32"/>
      <c r="L239" s="32"/>
    </row>
    <row r="240" spans="1:12" ht="11.25" customHeight="1">
      <c r="A240" s="30" t="s">
        <v>637</v>
      </c>
      <c r="B240" s="30" t="s">
        <v>638</v>
      </c>
      <c r="C240" s="155">
        <v>403</v>
      </c>
      <c r="D240" s="20" t="s">
        <v>741</v>
      </c>
      <c r="E240" s="157">
        <v>2011</v>
      </c>
      <c r="F240" s="111">
        <v>-0.7389162561576401</v>
      </c>
      <c r="G240" s="20"/>
      <c r="H240" s="20" t="s">
        <v>750</v>
      </c>
      <c r="I240" s="43">
        <v>4</v>
      </c>
      <c r="J240" s="30"/>
      <c r="K240" s="32"/>
      <c r="L240" s="32"/>
    </row>
    <row r="241" spans="1:12" ht="11.25" customHeight="1">
      <c r="A241" s="30" t="s">
        <v>639</v>
      </c>
      <c r="B241" s="30" t="s">
        <v>640</v>
      </c>
      <c r="C241" s="155">
        <v>410</v>
      </c>
      <c r="D241" s="20" t="s">
        <v>741</v>
      </c>
      <c r="E241" s="157">
        <v>2011</v>
      </c>
      <c r="F241" s="111">
        <v>0.4901960784313708</v>
      </c>
      <c r="G241" s="20"/>
      <c r="H241" s="20" t="s">
        <v>750</v>
      </c>
      <c r="I241" s="43">
        <v>5</v>
      </c>
      <c r="J241" s="30"/>
      <c r="K241" s="32"/>
      <c r="L241" s="32"/>
    </row>
    <row r="242" spans="1:12" ht="11.25" customHeight="1">
      <c r="A242" s="30" t="s">
        <v>641</v>
      </c>
      <c r="B242" s="30" t="s">
        <v>642</v>
      </c>
      <c r="C242" s="155">
        <v>450</v>
      </c>
      <c r="D242" s="20" t="s">
        <v>741</v>
      </c>
      <c r="E242" s="157">
        <v>2011</v>
      </c>
      <c r="F242" s="111">
        <v>-0.4424778761061954</v>
      </c>
      <c r="G242" s="20"/>
      <c r="H242" s="20" t="s">
        <v>750</v>
      </c>
      <c r="I242" s="43">
        <v>4</v>
      </c>
      <c r="J242" s="30"/>
      <c r="K242" s="32"/>
      <c r="L242" s="32"/>
    </row>
    <row r="243" spans="1:12" ht="11.25" customHeight="1">
      <c r="A243" s="30" t="s">
        <v>643</v>
      </c>
      <c r="B243" s="30" t="s">
        <v>644</v>
      </c>
      <c r="C243" s="155">
        <v>497</v>
      </c>
      <c r="D243" s="20" t="s">
        <v>741</v>
      </c>
      <c r="E243" s="157">
        <v>2011</v>
      </c>
      <c r="F243" s="111">
        <v>0.6072874493927127</v>
      </c>
      <c r="G243" s="20"/>
      <c r="H243" s="20" t="s">
        <v>750</v>
      </c>
      <c r="I243" s="43">
        <v>5</v>
      </c>
      <c r="J243" s="30"/>
      <c r="K243" s="32"/>
      <c r="L243" s="32"/>
    </row>
    <row r="244" spans="1:12" ht="11.25" customHeight="1">
      <c r="A244" s="30" t="s">
        <v>645</v>
      </c>
      <c r="B244" s="30" t="s">
        <v>121</v>
      </c>
      <c r="C244" s="155">
        <v>506</v>
      </c>
      <c r="D244" s="20" t="s">
        <v>741</v>
      </c>
      <c r="E244" s="157">
        <v>2011</v>
      </c>
      <c r="F244" s="111">
        <v>0.9980039920159722</v>
      </c>
      <c r="G244" s="20"/>
      <c r="H244" s="20" t="s">
        <v>750</v>
      </c>
      <c r="I244" s="43">
        <v>5</v>
      </c>
      <c r="J244" s="30"/>
      <c r="K244" s="32"/>
      <c r="L244" s="32"/>
    </row>
    <row r="245" spans="1:12" ht="11.25" customHeight="1">
      <c r="A245" s="30" t="s">
        <v>122</v>
      </c>
      <c r="B245" s="30" t="s">
        <v>123</v>
      </c>
      <c r="C245" s="155">
        <v>545</v>
      </c>
      <c r="D245" s="20" t="s">
        <v>741</v>
      </c>
      <c r="E245" s="157">
        <v>2011</v>
      </c>
      <c r="F245" s="111">
        <v>0.7393715341959428</v>
      </c>
      <c r="G245" s="20"/>
      <c r="H245" s="20" t="s">
        <v>750</v>
      </c>
      <c r="I245" s="43">
        <v>5</v>
      </c>
      <c r="J245" s="30"/>
      <c r="K245" s="32"/>
      <c r="L245" s="32"/>
    </row>
    <row r="246" spans="1:12" ht="11.25" customHeight="1">
      <c r="A246" s="30" t="s">
        <v>124</v>
      </c>
      <c r="B246" s="30" t="s">
        <v>125</v>
      </c>
      <c r="C246" s="155">
        <v>496</v>
      </c>
      <c r="D246" s="20" t="s">
        <v>741</v>
      </c>
      <c r="E246" s="157">
        <v>2011</v>
      </c>
      <c r="F246" s="111">
        <v>0</v>
      </c>
      <c r="G246" s="20"/>
      <c r="H246" s="20" t="s">
        <v>750</v>
      </c>
      <c r="I246" s="43">
        <v>5</v>
      </c>
      <c r="J246" s="30"/>
      <c r="K246" s="32"/>
      <c r="L246" s="32"/>
    </row>
    <row r="247" spans="1:12" ht="11.25" customHeight="1">
      <c r="A247" s="30" t="s">
        <v>126</v>
      </c>
      <c r="B247" s="30" t="s">
        <v>127</v>
      </c>
      <c r="C247" s="155">
        <v>496</v>
      </c>
      <c r="D247" s="20" t="s">
        <v>741</v>
      </c>
      <c r="E247" s="157">
        <v>2011</v>
      </c>
      <c r="F247" s="111">
        <v>-0.8000000000000007</v>
      </c>
      <c r="G247" s="20"/>
      <c r="H247" s="20" t="s">
        <v>750</v>
      </c>
      <c r="I247" s="43">
        <v>4</v>
      </c>
      <c r="J247" s="30"/>
      <c r="K247" s="32"/>
      <c r="L247" s="32"/>
    </row>
    <row r="248" spans="1:12" ht="11.25" customHeight="1">
      <c r="A248" s="30" t="s">
        <v>128</v>
      </c>
      <c r="B248" s="30" t="s">
        <v>129</v>
      </c>
      <c r="C248" s="155">
        <v>499</v>
      </c>
      <c r="D248" s="20" t="s">
        <v>741</v>
      </c>
      <c r="E248" s="157">
        <v>2011</v>
      </c>
      <c r="F248" s="111">
        <v>-1.3833992094861691</v>
      </c>
      <c r="G248" s="20"/>
      <c r="H248" s="20" t="s">
        <v>750</v>
      </c>
      <c r="I248" s="43">
        <v>4</v>
      </c>
      <c r="J248" s="30"/>
      <c r="K248" s="32"/>
      <c r="L248" s="32"/>
    </row>
    <row r="249" spans="1:12" ht="11.25" customHeight="1">
      <c r="A249" s="30" t="s">
        <v>130</v>
      </c>
      <c r="B249" s="30" t="s">
        <v>131</v>
      </c>
      <c r="C249" s="155">
        <v>498</v>
      </c>
      <c r="D249" s="20" t="s">
        <v>741</v>
      </c>
      <c r="E249" s="157">
        <v>2011</v>
      </c>
      <c r="F249" s="111">
        <v>-12.323943661971825</v>
      </c>
      <c r="G249" s="20"/>
      <c r="H249" s="20" t="s">
        <v>750</v>
      </c>
      <c r="I249" s="43">
        <v>4</v>
      </c>
      <c r="J249" s="30"/>
      <c r="K249" s="32"/>
      <c r="L249" s="32"/>
    </row>
    <row r="250" spans="1:12" ht="11.25" customHeight="1">
      <c r="A250" s="30" t="s">
        <v>132</v>
      </c>
      <c r="B250" s="30" t="s">
        <v>133</v>
      </c>
      <c r="C250" s="155">
        <v>497</v>
      </c>
      <c r="D250" s="20" t="s">
        <v>741</v>
      </c>
      <c r="E250" s="157">
        <v>2011</v>
      </c>
      <c r="F250" s="111">
        <v>-0.6000000000000005</v>
      </c>
      <c r="G250" s="20"/>
      <c r="H250" s="20" t="s">
        <v>750</v>
      </c>
      <c r="I250" s="43">
        <v>4</v>
      </c>
      <c r="J250" s="30"/>
      <c r="K250" s="32"/>
      <c r="L250" s="32"/>
    </row>
    <row r="251" spans="1:12" ht="11.25" customHeight="1">
      <c r="A251" s="30" t="s">
        <v>134</v>
      </c>
      <c r="B251" s="30" t="s">
        <v>135</v>
      </c>
      <c r="C251" s="155">
        <v>220</v>
      </c>
      <c r="D251" s="20" t="s">
        <v>741</v>
      </c>
      <c r="E251" s="157">
        <v>2011</v>
      </c>
      <c r="F251" s="111">
        <v>-13.725490196078427</v>
      </c>
      <c r="G251" s="20"/>
      <c r="H251" s="20" t="s">
        <v>750</v>
      </c>
      <c r="I251" s="43">
        <v>1</v>
      </c>
      <c r="J251" s="30"/>
      <c r="K251" s="32"/>
      <c r="L251" s="32"/>
    </row>
    <row r="252" spans="1:12" ht="11.25" customHeight="1">
      <c r="A252" s="30" t="s">
        <v>136</v>
      </c>
      <c r="B252" s="30" t="s">
        <v>137</v>
      </c>
      <c r="C252" s="155">
        <v>373</v>
      </c>
      <c r="D252" s="20" t="s">
        <v>741</v>
      </c>
      <c r="E252" s="157">
        <v>2011</v>
      </c>
      <c r="F252" s="111">
        <v>-6.045340050377835</v>
      </c>
      <c r="G252" s="20"/>
      <c r="H252" s="20" t="s">
        <v>750</v>
      </c>
      <c r="I252" s="43">
        <v>1</v>
      </c>
      <c r="J252" s="30"/>
      <c r="K252" s="32"/>
      <c r="L252" s="32"/>
    </row>
    <row r="253" spans="1:12" ht="11.25" customHeight="1">
      <c r="A253" s="30" t="s">
        <v>138</v>
      </c>
      <c r="B253" s="30" t="s">
        <v>178</v>
      </c>
      <c r="C253" s="155">
        <v>596</v>
      </c>
      <c r="D253" s="20" t="s">
        <v>741</v>
      </c>
      <c r="E253" s="157">
        <v>2011</v>
      </c>
      <c r="F253" s="111">
        <v>2.936096718480141</v>
      </c>
      <c r="G253" s="20"/>
      <c r="H253" s="20" t="s">
        <v>750</v>
      </c>
      <c r="I253" s="43">
        <v>8</v>
      </c>
      <c r="J253" s="30"/>
      <c r="K253" s="32"/>
      <c r="L253" s="32"/>
    </row>
    <row r="254" spans="1:12" ht="11.25" customHeight="1">
      <c r="A254" s="30" t="s">
        <v>179</v>
      </c>
      <c r="B254" s="30" t="s">
        <v>180</v>
      </c>
      <c r="C254" s="155">
        <v>513</v>
      </c>
      <c r="D254" s="20" t="s">
        <v>741</v>
      </c>
      <c r="E254" s="157">
        <v>2011</v>
      </c>
      <c r="F254" s="111">
        <v>-2.6565464895635715</v>
      </c>
      <c r="G254" s="20"/>
      <c r="H254" s="20" t="s">
        <v>750</v>
      </c>
      <c r="I254" s="43">
        <v>4</v>
      </c>
      <c r="J254" s="30"/>
      <c r="K254" s="32"/>
      <c r="L254" s="32"/>
    </row>
    <row r="255" spans="1:12" ht="11.25" customHeight="1">
      <c r="A255" s="30" t="s">
        <v>181</v>
      </c>
      <c r="B255" s="30" t="s">
        <v>182</v>
      </c>
      <c r="C255" s="155">
        <v>525</v>
      </c>
      <c r="D255" s="20" t="s">
        <v>741</v>
      </c>
      <c r="E255" s="157">
        <v>2011</v>
      </c>
      <c r="F255" s="111">
        <v>1.5473887814313247</v>
      </c>
      <c r="G255" s="20"/>
      <c r="H255" s="20" t="s">
        <v>750</v>
      </c>
      <c r="I255" s="43">
        <v>5</v>
      </c>
      <c r="J255" s="30"/>
      <c r="K255" s="32"/>
      <c r="L255" s="32"/>
    </row>
    <row r="256" spans="1:12" ht="11.25" customHeight="1">
      <c r="A256" s="30" t="s">
        <v>183</v>
      </c>
      <c r="B256" s="30" t="s">
        <v>184</v>
      </c>
      <c r="C256" s="155">
        <v>482</v>
      </c>
      <c r="D256" s="20" t="s">
        <v>741</v>
      </c>
      <c r="E256" s="157">
        <v>2011</v>
      </c>
      <c r="F256" s="111">
        <v>-0.4132231404958664</v>
      </c>
      <c r="G256" s="20"/>
      <c r="H256" s="20" t="s">
        <v>750</v>
      </c>
      <c r="I256" s="43">
        <v>4</v>
      </c>
      <c r="J256" s="30"/>
      <c r="K256" s="32"/>
      <c r="L256" s="32"/>
    </row>
    <row r="257" spans="1:12" ht="11.25" customHeight="1">
      <c r="A257" s="30" t="s">
        <v>185</v>
      </c>
      <c r="B257" s="30" t="s">
        <v>186</v>
      </c>
      <c r="C257" s="155">
        <v>542</v>
      </c>
      <c r="D257" s="20" t="s">
        <v>741</v>
      </c>
      <c r="E257" s="157">
        <v>2011</v>
      </c>
      <c r="F257" s="111">
        <v>4.0307101727447225</v>
      </c>
      <c r="G257" s="20"/>
      <c r="H257" s="20" t="s">
        <v>750</v>
      </c>
      <c r="I257" s="43">
        <v>5</v>
      </c>
      <c r="J257" s="30"/>
      <c r="K257" s="32"/>
      <c r="L257" s="32"/>
    </row>
    <row r="258" spans="1:12" ht="11.25" customHeight="1">
      <c r="A258" s="30" t="s">
        <v>187</v>
      </c>
      <c r="B258" s="30" t="s">
        <v>188</v>
      </c>
      <c r="C258" s="155">
        <v>528</v>
      </c>
      <c r="D258" s="20" t="s">
        <v>741</v>
      </c>
      <c r="E258" s="157">
        <v>2011</v>
      </c>
      <c r="F258" s="111">
        <v>0.5714285714285783</v>
      </c>
      <c r="G258" s="20"/>
      <c r="H258" s="20" t="s">
        <v>750</v>
      </c>
      <c r="I258" s="43">
        <v>5</v>
      </c>
      <c r="J258" s="30"/>
      <c r="K258" s="32"/>
      <c r="L258" s="32"/>
    </row>
    <row r="259" spans="1:12" ht="11.25" customHeight="1">
      <c r="A259" s="30" t="s">
        <v>189</v>
      </c>
      <c r="B259" s="30" t="s">
        <v>190</v>
      </c>
      <c r="C259" s="155">
        <v>502</v>
      </c>
      <c r="D259" s="20" t="s">
        <v>741</v>
      </c>
      <c r="E259" s="157">
        <v>2011</v>
      </c>
      <c r="F259" s="111">
        <v>-0.1988071570576566</v>
      </c>
      <c r="G259" s="20"/>
      <c r="H259" s="20" t="s">
        <v>750</v>
      </c>
      <c r="I259" s="43">
        <v>4</v>
      </c>
      <c r="J259" s="30"/>
      <c r="K259" s="32"/>
      <c r="L259" s="32"/>
    </row>
    <row r="260" spans="1:12" ht="11.25" customHeight="1">
      <c r="A260" s="30" t="s">
        <v>191</v>
      </c>
      <c r="B260" s="30" t="s">
        <v>192</v>
      </c>
      <c r="C260" s="155">
        <v>488</v>
      </c>
      <c r="D260" s="20" t="s">
        <v>741</v>
      </c>
      <c r="E260" s="157">
        <v>2011</v>
      </c>
      <c r="F260" s="111">
        <v>1.2448132780082943</v>
      </c>
      <c r="G260" s="20"/>
      <c r="H260" s="20" t="s">
        <v>750</v>
      </c>
      <c r="I260" s="43">
        <v>5</v>
      </c>
      <c r="J260" s="30"/>
      <c r="K260" s="32"/>
      <c r="L260" s="32"/>
    </row>
    <row r="261" spans="1:12" ht="11.25" customHeight="1">
      <c r="A261" s="30" t="s">
        <v>193</v>
      </c>
      <c r="B261" s="30" t="s">
        <v>194</v>
      </c>
      <c r="C261" s="155">
        <v>479</v>
      </c>
      <c r="D261" s="20" t="s">
        <v>741</v>
      </c>
      <c r="E261" s="157">
        <v>2011</v>
      </c>
      <c r="F261" s="111">
        <v>1.2684989429175397</v>
      </c>
      <c r="G261" s="20"/>
      <c r="H261" s="20" t="s">
        <v>750</v>
      </c>
      <c r="I261" s="43">
        <v>5</v>
      </c>
      <c r="J261" s="30"/>
      <c r="K261" s="32"/>
      <c r="L261" s="32"/>
    </row>
    <row r="262" spans="1:12" ht="11.25" customHeight="1">
      <c r="A262" s="30" t="s">
        <v>195</v>
      </c>
      <c r="B262" s="30" t="s">
        <v>196</v>
      </c>
      <c r="C262" s="155">
        <v>464</v>
      </c>
      <c r="D262" s="20" t="s">
        <v>741</v>
      </c>
      <c r="E262" s="157">
        <v>2011</v>
      </c>
      <c r="F262" s="111">
        <v>-0.8547008547008517</v>
      </c>
      <c r="G262" s="20"/>
      <c r="H262" s="20" t="s">
        <v>750</v>
      </c>
      <c r="I262" s="43">
        <v>4</v>
      </c>
      <c r="J262" s="30"/>
      <c r="K262" s="32"/>
      <c r="L262" s="32"/>
    </row>
    <row r="263" spans="1:10" ht="11.25" customHeight="1">
      <c r="A263" s="30" t="s">
        <v>197</v>
      </c>
      <c r="B263" s="30" t="s">
        <v>198</v>
      </c>
      <c r="C263" s="155">
        <v>426</v>
      </c>
      <c r="D263" s="20" t="s">
        <v>741</v>
      </c>
      <c r="E263" s="157">
        <v>2011</v>
      </c>
      <c r="F263" s="111">
        <v>0.23529411764706687</v>
      </c>
      <c r="G263" s="20"/>
      <c r="H263" s="20" t="s">
        <v>750</v>
      </c>
      <c r="I263" s="43">
        <v>5</v>
      </c>
      <c r="J263" s="30"/>
    </row>
    <row r="264" spans="1:10" ht="11.25" customHeight="1">
      <c r="A264" s="30" t="s">
        <v>199</v>
      </c>
      <c r="B264" s="30" t="s">
        <v>4</v>
      </c>
      <c r="C264" s="155">
        <v>412</v>
      </c>
      <c r="D264" s="20" t="s">
        <v>741</v>
      </c>
      <c r="E264" s="157">
        <v>2011</v>
      </c>
      <c r="F264" s="111">
        <v>5.3708439897698135</v>
      </c>
      <c r="G264" s="20"/>
      <c r="H264" s="20" t="s">
        <v>750</v>
      </c>
      <c r="I264" s="43">
        <v>5</v>
      </c>
      <c r="J264" s="30"/>
    </row>
    <row r="265" spans="1:10" ht="11.25" customHeight="1">
      <c r="A265" s="30" t="s">
        <v>5</v>
      </c>
      <c r="B265" s="30" t="s">
        <v>6</v>
      </c>
      <c r="C265" s="155">
        <v>486</v>
      </c>
      <c r="D265" s="20" t="s">
        <v>741</v>
      </c>
      <c r="E265" s="157">
        <v>2011</v>
      </c>
      <c r="F265" s="111">
        <v>-12.903225806451612</v>
      </c>
      <c r="G265" s="20"/>
      <c r="H265" s="20" t="s">
        <v>752</v>
      </c>
      <c r="I265" s="43">
        <v>4</v>
      </c>
      <c r="J265" s="30"/>
    </row>
    <row r="266" spans="1:10" ht="11.25" customHeight="1">
      <c r="A266" s="30" t="s">
        <v>7</v>
      </c>
      <c r="B266" s="30" t="s">
        <v>79</v>
      </c>
      <c r="C266" s="155">
        <v>407</v>
      </c>
      <c r="D266" s="20" t="s">
        <v>741</v>
      </c>
      <c r="E266" s="157">
        <v>2011</v>
      </c>
      <c r="F266" s="111">
        <v>-0.2450980392156854</v>
      </c>
      <c r="G266" s="20"/>
      <c r="H266" s="20" t="s">
        <v>752</v>
      </c>
      <c r="I266" s="43">
        <v>4</v>
      </c>
      <c r="J266" s="30"/>
    </row>
    <row r="267" spans="1:10" ht="11.25" customHeight="1">
      <c r="A267" s="30" t="s">
        <v>80</v>
      </c>
      <c r="B267" s="30" t="s">
        <v>177</v>
      </c>
      <c r="C267" s="155">
        <v>480</v>
      </c>
      <c r="D267" s="20" t="s">
        <v>741</v>
      </c>
      <c r="E267" s="157">
        <v>2011</v>
      </c>
      <c r="F267" s="111">
        <v>8.843537414965997</v>
      </c>
      <c r="G267" s="20"/>
      <c r="H267" s="20" t="s">
        <v>750</v>
      </c>
      <c r="I267" s="43">
        <v>5</v>
      </c>
      <c r="J267" s="30"/>
    </row>
    <row r="268" spans="1:10" ht="11.25" customHeight="1">
      <c r="A268" s="30" t="s">
        <v>8</v>
      </c>
      <c r="B268" s="30" t="s">
        <v>81</v>
      </c>
      <c r="C268" s="155" t="s">
        <v>372</v>
      </c>
      <c r="D268" s="20"/>
      <c r="E268" s="157"/>
      <c r="F268" s="111" t="s">
        <v>372</v>
      </c>
      <c r="G268" s="20"/>
      <c r="H268" s="20"/>
      <c r="I268" s="111" t="s">
        <v>372</v>
      </c>
      <c r="J268" s="30"/>
    </row>
    <row r="269" spans="1:10" ht="11.25" customHeight="1">
      <c r="A269" s="30" t="s">
        <v>664</v>
      </c>
      <c r="B269" s="30" t="s">
        <v>82</v>
      </c>
      <c r="C269" s="155">
        <v>760</v>
      </c>
      <c r="D269" s="20" t="s">
        <v>741</v>
      </c>
      <c r="E269" s="157"/>
      <c r="F269" s="111">
        <v>9.195402298850585</v>
      </c>
      <c r="G269" s="20"/>
      <c r="H269" s="20"/>
      <c r="I269" s="43">
        <v>8</v>
      </c>
      <c r="J269" s="30"/>
    </row>
    <row r="270" spans="1:10" ht="11.25" customHeight="1">
      <c r="A270" s="30" t="s">
        <v>83</v>
      </c>
      <c r="B270" s="30" t="s">
        <v>84</v>
      </c>
      <c r="C270" s="155">
        <v>466</v>
      </c>
      <c r="D270" s="20" t="s">
        <v>741</v>
      </c>
      <c r="E270" s="157"/>
      <c r="F270" s="111">
        <v>9.133489461358323</v>
      </c>
      <c r="G270" s="20"/>
      <c r="H270" s="20"/>
      <c r="I270" s="43">
        <v>5</v>
      </c>
      <c r="J270" s="30"/>
    </row>
    <row r="271" spans="1:10" ht="11.25" customHeight="1">
      <c r="A271" s="30" t="s">
        <v>85</v>
      </c>
      <c r="B271" s="30" t="s">
        <v>86</v>
      </c>
      <c r="C271" s="155">
        <v>552</v>
      </c>
      <c r="D271" s="20" t="s">
        <v>741</v>
      </c>
      <c r="E271" s="157"/>
      <c r="F271" s="111">
        <v>11.967545638945243</v>
      </c>
      <c r="G271" s="20"/>
      <c r="H271" s="20"/>
      <c r="I271" s="43">
        <v>8</v>
      </c>
      <c r="J271" s="30"/>
    </row>
    <row r="272" spans="1:10" ht="11.25" customHeight="1">
      <c r="A272" s="30" t="s">
        <v>87</v>
      </c>
      <c r="B272" s="30" t="s">
        <v>88</v>
      </c>
      <c r="C272" s="155">
        <v>505</v>
      </c>
      <c r="D272" s="20" t="s">
        <v>741</v>
      </c>
      <c r="E272" s="157"/>
      <c r="F272" s="111">
        <v>9.544468546637752</v>
      </c>
      <c r="G272" s="20"/>
      <c r="H272" s="20"/>
      <c r="I272" s="43">
        <v>5</v>
      </c>
      <c r="J272" s="30"/>
    </row>
    <row r="273" spans="1:10" ht="11.25" customHeight="1">
      <c r="A273" s="30" t="s">
        <v>89</v>
      </c>
      <c r="B273" s="30" t="s">
        <v>90</v>
      </c>
      <c r="C273" s="155">
        <v>471</v>
      </c>
      <c r="D273" s="20" t="s">
        <v>741</v>
      </c>
      <c r="E273" s="157"/>
      <c r="F273" s="111">
        <v>10.304449648711934</v>
      </c>
      <c r="G273" s="20"/>
      <c r="H273" s="20"/>
      <c r="I273" s="43">
        <v>5</v>
      </c>
      <c r="J273" s="30"/>
    </row>
    <row r="274" spans="1:10" ht="11.25" customHeight="1">
      <c r="A274" s="109" t="s">
        <v>91</v>
      </c>
      <c r="B274" s="109" t="s">
        <v>92</v>
      </c>
      <c r="C274" s="155">
        <v>458</v>
      </c>
      <c r="D274" s="20" t="s">
        <v>741</v>
      </c>
      <c r="E274" s="157"/>
      <c r="F274" s="111">
        <v>8.78859857482186</v>
      </c>
      <c r="G274" s="20"/>
      <c r="H274" s="20"/>
      <c r="I274" s="43">
        <v>5</v>
      </c>
      <c r="J274" s="30"/>
    </row>
    <row r="275" spans="1:10" ht="11.25" customHeight="1">
      <c r="A275" s="109" t="s">
        <v>93</v>
      </c>
      <c r="B275" s="109" t="s">
        <v>94</v>
      </c>
      <c r="C275" s="155">
        <v>480</v>
      </c>
      <c r="D275" s="20" t="s">
        <v>741</v>
      </c>
      <c r="E275" s="157"/>
      <c r="F275" s="111">
        <v>9.839816933638446</v>
      </c>
      <c r="G275" s="20"/>
      <c r="H275" s="20"/>
      <c r="I275" s="43">
        <v>5</v>
      </c>
      <c r="J275" s="27"/>
    </row>
    <row r="276" spans="1:10" ht="11.25" customHeight="1">
      <c r="A276" s="109" t="s">
        <v>95</v>
      </c>
      <c r="B276" s="109" t="s">
        <v>96</v>
      </c>
      <c r="C276" s="155">
        <v>472</v>
      </c>
      <c r="D276" s="20" t="s">
        <v>741</v>
      </c>
      <c r="E276" s="157"/>
      <c r="F276" s="111">
        <v>15.686274509803933</v>
      </c>
      <c r="G276" s="20"/>
      <c r="H276" s="20"/>
      <c r="I276" s="43">
        <v>6</v>
      </c>
      <c r="J276" s="27"/>
    </row>
    <row r="277" spans="1:10" ht="11.25" customHeight="1">
      <c r="A277" s="109" t="s">
        <v>97</v>
      </c>
      <c r="B277" s="109" t="s">
        <v>98</v>
      </c>
      <c r="C277" s="155">
        <v>528</v>
      </c>
      <c r="D277" s="20" t="s">
        <v>741</v>
      </c>
      <c r="E277" s="157"/>
      <c r="F277" s="111">
        <v>-2.583025830258301</v>
      </c>
      <c r="G277" s="20"/>
      <c r="H277" s="20"/>
      <c r="I277" s="43">
        <v>4</v>
      </c>
      <c r="J277" s="27"/>
    </row>
    <row r="278" spans="1:10" ht="11.25" customHeight="1">
      <c r="A278" s="109" t="s">
        <v>99</v>
      </c>
      <c r="B278" s="109" t="s">
        <v>100</v>
      </c>
      <c r="C278" s="155">
        <v>526</v>
      </c>
      <c r="D278" s="20" t="s">
        <v>741</v>
      </c>
      <c r="E278" s="157"/>
      <c r="F278" s="111">
        <v>3.747534516765283</v>
      </c>
      <c r="G278" s="20"/>
      <c r="H278" s="20"/>
      <c r="I278" s="43">
        <v>5</v>
      </c>
      <c r="J278" s="27"/>
    </row>
    <row r="279" spans="1:10" ht="11.25" customHeight="1">
      <c r="A279" s="109" t="s">
        <v>101</v>
      </c>
      <c r="B279" s="109" t="s">
        <v>102</v>
      </c>
      <c r="C279" s="155">
        <v>519</v>
      </c>
      <c r="D279" s="20" t="s">
        <v>741</v>
      </c>
      <c r="E279" s="157"/>
      <c r="F279" s="111">
        <v>3.592814371257491</v>
      </c>
      <c r="G279" s="20"/>
      <c r="H279" s="20"/>
      <c r="I279" s="43">
        <v>5</v>
      </c>
      <c r="J279" s="27"/>
    </row>
    <row r="280" spans="1:10" ht="11.25" customHeight="1">
      <c r="A280" s="109" t="s">
        <v>103</v>
      </c>
      <c r="B280" s="109" t="s">
        <v>104</v>
      </c>
      <c r="C280" s="155">
        <v>493</v>
      </c>
      <c r="D280" s="20" t="s">
        <v>741</v>
      </c>
      <c r="E280" s="157"/>
      <c r="F280" s="111">
        <v>-3.898635477582846</v>
      </c>
      <c r="G280" s="20"/>
      <c r="H280" s="20"/>
      <c r="I280" s="43">
        <v>4</v>
      </c>
      <c r="J280" s="27"/>
    </row>
    <row r="281" spans="1:10" ht="11.25" customHeight="1">
      <c r="A281" s="109" t="s">
        <v>105</v>
      </c>
      <c r="B281" s="109" t="s">
        <v>106</v>
      </c>
      <c r="C281" s="155">
        <v>550</v>
      </c>
      <c r="D281" s="20" t="s">
        <v>741</v>
      </c>
      <c r="E281" s="157"/>
      <c r="F281" s="111">
        <v>9.343936381709739</v>
      </c>
      <c r="G281" s="20"/>
      <c r="H281" s="20"/>
      <c r="I281" s="43">
        <v>8</v>
      </c>
      <c r="J281" s="27"/>
    </row>
    <row r="282" spans="1:10" ht="11.25" customHeight="1">
      <c r="A282" s="109" t="s">
        <v>107</v>
      </c>
      <c r="B282" s="109" t="s">
        <v>108</v>
      </c>
      <c r="C282" s="155">
        <v>552</v>
      </c>
      <c r="D282" s="20" t="s">
        <v>741</v>
      </c>
      <c r="E282" s="157"/>
      <c r="F282" s="111">
        <v>7.392996108949412</v>
      </c>
      <c r="G282" s="20"/>
      <c r="H282" s="20"/>
      <c r="I282" s="43">
        <v>8</v>
      </c>
      <c r="J282" s="27"/>
    </row>
    <row r="283" spans="1:10" ht="11.25" customHeight="1">
      <c r="A283" s="109" t="s">
        <v>109</v>
      </c>
      <c r="B283" s="109" t="s">
        <v>110</v>
      </c>
      <c r="C283" s="155">
        <v>620</v>
      </c>
      <c r="D283" s="20" t="s">
        <v>741</v>
      </c>
      <c r="E283" s="157"/>
      <c r="F283" s="111">
        <v>2.4793388429751984</v>
      </c>
      <c r="G283" s="20"/>
      <c r="H283" s="20"/>
      <c r="I283" s="43">
        <v>8</v>
      </c>
      <c r="J283" s="27"/>
    </row>
    <row r="284" spans="1:10" ht="11.25" customHeight="1">
      <c r="A284" s="109" t="s">
        <v>9</v>
      </c>
      <c r="B284" s="109" t="s">
        <v>111</v>
      </c>
      <c r="C284" s="155" t="s">
        <v>372</v>
      </c>
      <c r="D284" s="20"/>
      <c r="E284" s="157"/>
      <c r="F284" s="111" t="s">
        <v>372</v>
      </c>
      <c r="G284" s="20"/>
      <c r="H284" s="20"/>
      <c r="I284" s="111" t="s">
        <v>372</v>
      </c>
      <c r="J284" s="27"/>
    </row>
    <row r="285" spans="1:9" ht="11.25" customHeight="1">
      <c r="A285" s="109" t="s">
        <v>10</v>
      </c>
      <c r="B285" s="109" t="s">
        <v>665</v>
      </c>
      <c r="C285" s="155">
        <v>152</v>
      </c>
      <c r="D285" s="20"/>
      <c r="E285" s="157">
        <v>2011</v>
      </c>
      <c r="F285" s="111">
        <v>24.590163934426236</v>
      </c>
      <c r="G285" s="20"/>
      <c r="H285" s="189" t="s">
        <v>753</v>
      </c>
      <c r="I285" s="43">
        <v>3</v>
      </c>
    </row>
    <row r="286" spans="1:9" ht="11.25" customHeight="1">
      <c r="A286" s="109" t="s">
        <v>76</v>
      </c>
      <c r="B286" s="109" t="s">
        <v>77</v>
      </c>
      <c r="C286" s="155">
        <v>215</v>
      </c>
      <c r="D286" s="20"/>
      <c r="E286" s="157">
        <v>2010</v>
      </c>
      <c r="F286" s="111">
        <v>6.965174129353224</v>
      </c>
      <c r="G286" s="20"/>
      <c r="H286" s="189" t="s">
        <v>941</v>
      </c>
      <c r="I286" s="43">
        <v>2</v>
      </c>
    </row>
    <row r="287" spans="1:10" ht="11.25" customHeight="1">
      <c r="A287" s="109" t="s">
        <v>114</v>
      </c>
      <c r="B287" s="109" t="s">
        <v>145</v>
      </c>
      <c r="C287" s="155">
        <v>145</v>
      </c>
      <c r="D287" s="20" t="s">
        <v>741</v>
      </c>
      <c r="E287" s="157"/>
      <c r="F287" s="111">
        <v>9.84848484848484</v>
      </c>
      <c r="G287" s="20"/>
      <c r="H287" s="20" t="s">
        <v>745</v>
      </c>
      <c r="I287" s="43">
        <v>2</v>
      </c>
      <c r="J287" s="165"/>
    </row>
    <row r="288" spans="1:10" ht="11.25" customHeight="1">
      <c r="A288" s="109" t="s">
        <v>115</v>
      </c>
      <c r="B288" s="109" t="s">
        <v>146</v>
      </c>
      <c r="C288" s="155">
        <v>112</v>
      </c>
      <c r="D288" s="20" t="s">
        <v>741</v>
      </c>
      <c r="E288" s="157"/>
      <c r="F288" s="111">
        <v>57.746478873239425</v>
      </c>
      <c r="G288" s="20"/>
      <c r="H288" s="20" t="s">
        <v>745</v>
      </c>
      <c r="I288" s="43">
        <v>3</v>
      </c>
      <c r="J288" s="167"/>
    </row>
    <row r="289" spans="1:10" ht="11.25" customHeight="1">
      <c r="A289" s="109" t="s">
        <v>116</v>
      </c>
      <c r="B289" s="109" t="s">
        <v>147</v>
      </c>
      <c r="C289" s="155">
        <v>124</v>
      </c>
      <c r="D289" s="20" t="s">
        <v>741</v>
      </c>
      <c r="E289" s="157"/>
      <c r="F289" s="111">
        <v>44.18604651162789</v>
      </c>
      <c r="G289" s="20"/>
      <c r="H289" s="20" t="s">
        <v>745</v>
      </c>
      <c r="I289" s="43">
        <v>3</v>
      </c>
      <c r="J289" s="1"/>
    </row>
    <row r="290" spans="1:10" ht="11.25" customHeight="1">
      <c r="A290" s="109" t="s">
        <v>117</v>
      </c>
      <c r="B290" s="109" t="s">
        <v>148</v>
      </c>
      <c r="C290" s="155">
        <v>140</v>
      </c>
      <c r="D290" s="20" t="s">
        <v>741</v>
      </c>
      <c r="E290" s="157"/>
      <c r="F290" s="111">
        <v>20.68965517241379</v>
      </c>
      <c r="G290" s="20"/>
      <c r="H290" s="20" t="s">
        <v>745</v>
      </c>
      <c r="I290" s="43">
        <v>3</v>
      </c>
      <c r="J290" s="167"/>
    </row>
    <row r="291" spans="1:10" ht="11.25" customHeight="1">
      <c r="A291" s="109" t="s">
        <v>118</v>
      </c>
      <c r="B291" s="109" t="s">
        <v>149</v>
      </c>
      <c r="C291" s="155">
        <v>144</v>
      </c>
      <c r="D291" s="20" t="s">
        <v>741</v>
      </c>
      <c r="E291" s="157"/>
      <c r="F291" s="111">
        <v>32.11009174311927</v>
      </c>
      <c r="G291" s="20"/>
      <c r="H291" s="20" t="s">
        <v>745</v>
      </c>
      <c r="I291" s="43">
        <v>3</v>
      </c>
      <c r="J291" s="1"/>
    </row>
    <row r="292" spans="1:10" ht="11.25" customHeight="1">
      <c r="A292" s="109" t="s">
        <v>119</v>
      </c>
      <c r="B292" s="109" t="s">
        <v>150</v>
      </c>
      <c r="C292" s="155">
        <v>115</v>
      </c>
      <c r="D292" s="20" t="s">
        <v>741</v>
      </c>
      <c r="E292" s="157"/>
      <c r="F292" s="111">
        <v>55.405405405405396</v>
      </c>
      <c r="G292" s="20"/>
      <c r="H292" s="20" t="s">
        <v>745</v>
      </c>
      <c r="I292" s="43">
        <v>3</v>
      </c>
      <c r="J292" s="165"/>
    </row>
    <row r="293" spans="1:10" ht="11.25" customHeight="1">
      <c r="A293" s="1" t="s">
        <v>120</v>
      </c>
      <c r="B293" s="1" t="s">
        <v>151</v>
      </c>
      <c r="C293" s="156">
        <v>123</v>
      </c>
      <c r="D293" s="20" t="s">
        <v>741</v>
      </c>
      <c r="E293" s="158"/>
      <c r="F293" s="111">
        <v>28.125</v>
      </c>
      <c r="G293" s="20"/>
      <c r="H293" s="20" t="s">
        <v>745</v>
      </c>
      <c r="I293" s="43">
        <v>3</v>
      </c>
      <c r="J293" s="1"/>
    </row>
    <row r="294" spans="1:9" ht="11.25" customHeight="1">
      <c r="A294" s="109" t="s">
        <v>204</v>
      </c>
      <c r="B294" s="109" t="s">
        <v>11</v>
      </c>
      <c r="C294" s="156">
        <v>101</v>
      </c>
      <c r="D294" s="20" t="s">
        <v>741</v>
      </c>
      <c r="E294" s="158"/>
      <c r="F294" s="111">
        <v>46.376811594202906</v>
      </c>
      <c r="G294" s="20"/>
      <c r="H294" s="20" t="s">
        <v>745</v>
      </c>
      <c r="I294" s="43">
        <v>3</v>
      </c>
    </row>
    <row r="295" spans="1:9" ht="11.25" customHeight="1">
      <c r="A295" s="109" t="s">
        <v>205</v>
      </c>
      <c r="B295" s="109" t="s">
        <v>206</v>
      </c>
      <c r="C295" s="156">
        <v>209</v>
      </c>
      <c r="D295" s="20" t="s">
        <v>741</v>
      </c>
      <c r="E295" s="158"/>
      <c r="F295" s="111">
        <v>19.428571428571438</v>
      </c>
      <c r="G295" s="20"/>
      <c r="H295" s="20" t="s">
        <v>745</v>
      </c>
      <c r="I295" s="43">
        <v>3</v>
      </c>
    </row>
    <row r="296" spans="1:10" ht="11.25" customHeight="1">
      <c r="A296" s="109" t="s">
        <v>207</v>
      </c>
      <c r="B296" s="109" t="s">
        <v>208</v>
      </c>
      <c r="C296" s="156">
        <v>123</v>
      </c>
      <c r="D296" s="20" t="s">
        <v>741</v>
      </c>
      <c r="E296" s="158"/>
      <c r="F296" s="111">
        <v>51.85185185185186</v>
      </c>
      <c r="G296" s="20"/>
      <c r="H296" s="20" t="s">
        <v>745</v>
      </c>
      <c r="I296" s="43">
        <v>3</v>
      </c>
      <c r="J296" s="27"/>
    </row>
    <row r="297" spans="1:9" ht="11.25" customHeight="1">
      <c r="A297" s="109" t="s">
        <v>209</v>
      </c>
      <c r="B297" s="109" t="s">
        <v>12</v>
      </c>
      <c r="C297" s="156">
        <v>160</v>
      </c>
      <c r="D297" s="20" t="s">
        <v>741</v>
      </c>
      <c r="E297" s="158"/>
      <c r="F297" s="111">
        <v>31.147540983606547</v>
      </c>
      <c r="G297" s="20"/>
      <c r="H297" s="20" t="s">
        <v>745</v>
      </c>
      <c r="I297" s="43">
        <v>3</v>
      </c>
    </row>
    <row r="298" spans="1:10" ht="11.25" customHeight="1">
      <c r="A298" s="109" t="s">
        <v>210</v>
      </c>
      <c r="B298" s="109" t="s">
        <v>13</v>
      </c>
      <c r="C298" s="156">
        <v>109</v>
      </c>
      <c r="D298" s="20" t="s">
        <v>741</v>
      </c>
      <c r="E298" s="158"/>
      <c r="F298" s="111">
        <v>43.42105263157894</v>
      </c>
      <c r="G298" s="20"/>
      <c r="H298" s="20" t="s">
        <v>745</v>
      </c>
      <c r="I298" s="43">
        <v>3</v>
      </c>
      <c r="J298" s="27"/>
    </row>
    <row r="299" spans="1:10" ht="11.25" customHeight="1">
      <c r="A299" s="109" t="s">
        <v>211</v>
      </c>
      <c r="B299" s="109" t="s">
        <v>152</v>
      </c>
      <c r="C299" s="156">
        <v>92</v>
      </c>
      <c r="D299" s="20" t="s">
        <v>741</v>
      </c>
      <c r="E299" s="158"/>
      <c r="F299" s="111">
        <v>58.62068965517242</v>
      </c>
      <c r="G299" s="20"/>
      <c r="H299" s="20" t="s">
        <v>745</v>
      </c>
      <c r="I299" s="43">
        <v>3</v>
      </c>
      <c r="J299" s="27"/>
    </row>
    <row r="300" spans="1:10" ht="11.25" customHeight="1">
      <c r="A300" s="109" t="s">
        <v>212</v>
      </c>
      <c r="B300" s="109" t="s">
        <v>153</v>
      </c>
      <c r="C300" s="156">
        <v>110</v>
      </c>
      <c r="D300" s="20" t="s">
        <v>741</v>
      </c>
      <c r="E300" s="158"/>
      <c r="F300" s="111">
        <v>80.32786885245902</v>
      </c>
      <c r="G300" s="20"/>
      <c r="H300" s="20" t="s">
        <v>745</v>
      </c>
      <c r="I300" s="43">
        <v>3</v>
      </c>
      <c r="J300" s="27"/>
    </row>
    <row r="301" spans="1:10" ht="11.25" customHeight="1">
      <c r="A301" s="109" t="s">
        <v>213</v>
      </c>
      <c r="B301" s="109" t="s">
        <v>14</v>
      </c>
      <c r="C301" s="156">
        <v>113</v>
      </c>
      <c r="D301" s="20" t="s">
        <v>741</v>
      </c>
      <c r="E301" s="158"/>
      <c r="F301" s="111">
        <v>54.794520547945204</v>
      </c>
      <c r="G301" s="20"/>
      <c r="H301" s="20" t="s">
        <v>745</v>
      </c>
      <c r="I301" s="43">
        <v>3</v>
      </c>
      <c r="J301" s="27"/>
    </row>
    <row r="302" spans="1:10" ht="11.25" customHeight="1">
      <c r="A302" s="109" t="s">
        <v>214</v>
      </c>
      <c r="B302" s="109" t="s">
        <v>154</v>
      </c>
      <c r="C302" s="156">
        <v>119</v>
      </c>
      <c r="D302" s="20" t="s">
        <v>741</v>
      </c>
      <c r="E302" s="158"/>
      <c r="F302" s="111">
        <v>43.37349397590362</v>
      </c>
      <c r="G302" s="20"/>
      <c r="H302" s="20" t="s">
        <v>745</v>
      </c>
      <c r="I302" s="43">
        <v>3</v>
      </c>
      <c r="J302" s="27"/>
    </row>
    <row r="303" spans="1:10" ht="11.25" customHeight="1">
      <c r="A303" s="109" t="s">
        <v>215</v>
      </c>
      <c r="B303" s="109" t="s">
        <v>155</v>
      </c>
      <c r="C303" s="156">
        <v>113</v>
      </c>
      <c r="D303" s="20" t="s">
        <v>741</v>
      </c>
      <c r="E303" s="158"/>
      <c r="F303" s="111">
        <v>76.5625</v>
      </c>
      <c r="G303" s="20"/>
      <c r="H303" s="20" t="s">
        <v>745</v>
      </c>
      <c r="I303" s="43">
        <v>3</v>
      </c>
      <c r="J303" s="27"/>
    </row>
    <row r="304" spans="1:10" ht="11.25" customHeight="1">
      <c r="A304" s="109" t="s">
        <v>216</v>
      </c>
      <c r="B304" s="109" t="s">
        <v>253</v>
      </c>
      <c r="C304" s="156">
        <v>99</v>
      </c>
      <c r="D304" s="20" t="s">
        <v>741</v>
      </c>
      <c r="E304" s="158"/>
      <c r="F304" s="111">
        <v>54.6875</v>
      </c>
      <c r="G304" s="20"/>
      <c r="H304" s="20" t="s">
        <v>745</v>
      </c>
      <c r="I304" s="43">
        <v>3</v>
      </c>
      <c r="J304" s="27"/>
    </row>
    <row r="305" spans="1:10" ht="11.25" customHeight="1">
      <c r="A305" s="109" t="s">
        <v>217</v>
      </c>
      <c r="B305" s="109" t="s">
        <v>156</v>
      </c>
      <c r="C305" s="156">
        <v>71</v>
      </c>
      <c r="D305" s="20" t="s">
        <v>741</v>
      </c>
      <c r="E305" s="158"/>
      <c r="F305" s="111">
        <v>47.91666666666667</v>
      </c>
      <c r="G305" s="20"/>
      <c r="H305" s="20" t="s">
        <v>745</v>
      </c>
      <c r="I305" s="43">
        <v>3</v>
      </c>
      <c r="J305" s="27"/>
    </row>
    <row r="306" spans="1:10" ht="11.25" customHeight="1">
      <c r="A306" s="109" t="s">
        <v>218</v>
      </c>
      <c r="B306" s="109" t="s">
        <v>254</v>
      </c>
      <c r="C306" s="156">
        <v>66</v>
      </c>
      <c r="D306" s="20" t="s">
        <v>741</v>
      </c>
      <c r="E306" s="158"/>
      <c r="F306" s="111">
        <v>53.48837209302326</v>
      </c>
      <c r="G306" s="20"/>
      <c r="H306" s="20" t="s">
        <v>745</v>
      </c>
      <c r="I306" s="43">
        <v>3</v>
      </c>
      <c r="J306" s="27"/>
    </row>
    <row r="307" spans="1:10" ht="11.25" customHeight="1">
      <c r="A307" s="109" t="s">
        <v>219</v>
      </c>
      <c r="B307" s="109" t="s">
        <v>157</v>
      </c>
      <c r="C307" s="156">
        <v>23</v>
      </c>
      <c r="D307" s="20" t="s">
        <v>741</v>
      </c>
      <c r="E307" s="158"/>
      <c r="F307" s="111">
        <v>43.75</v>
      </c>
      <c r="G307" s="20"/>
      <c r="H307" s="20" t="s">
        <v>745</v>
      </c>
      <c r="I307" s="43">
        <v>3</v>
      </c>
      <c r="J307" s="27"/>
    </row>
    <row r="308" spans="1:10" ht="11.25" customHeight="1">
      <c r="A308" s="109" t="s">
        <v>220</v>
      </c>
      <c r="B308" s="109" t="s">
        <v>158</v>
      </c>
      <c r="C308" s="156">
        <v>69</v>
      </c>
      <c r="D308" s="20" t="s">
        <v>741</v>
      </c>
      <c r="E308" s="158"/>
      <c r="F308" s="111">
        <v>46.808510638297875</v>
      </c>
      <c r="G308" s="20"/>
      <c r="H308" s="20" t="s">
        <v>745</v>
      </c>
      <c r="I308" s="43">
        <v>3</v>
      </c>
      <c r="J308" s="27"/>
    </row>
    <row r="309" spans="1:10" ht="11.25" customHeight="1">
      <c r="A309" s="109" t="s">
        <v>221</v>
      </c>
      <c r="B309" s="109" t="s">
        <v>159</v>
      </c>
      <c r="C309" s="156">
        <v>20</v>
      </c>
      <c r="D309" s="20" t="s">
        <v>741</v>
      </c>
      <c r="E309" s="158"/>
      <c r="F309" s="111">
        <v>25</v>
      </c>
      <c r="G309" s="20"/>
      <c r="H309" s="20" t="s">
        <v>745</v>
      </c>
      <c r="I309" s="43">
        <v>3</v>
      </c>
      <c r="J309" s="27"/>
    </row>
    <row r="310" spans="1:10" ht="11.25" customHeight="1">
      <c r="A310" s="109" t="s">
        <v>222</v>
      </c>
      <c r="B310" s="109" t="s">
        <v>160</v>
      </c>
      <c r="C310" s="156">
        <v>78</v>
      </c>
      <c r="D310" s="20" t="s">
        <v>741</v>
      </c>
      <c r="E310" s="158"/>
      <c r="F310" s="111">
        <v>52.941176470588225</v>
      </c>
      <c r="G310" s="20"/>
      <c r="H310" s="20" t="s">
        <v>745</v>
      </c>
      <c r="I310" s="43">
        <v>3</v>
      </c>
      <c r="J310" s="27"/>
    </row>
    <row r="311" spans="1:10" ht="11.25" customHeight="1">
      <c r="A311" s="109" t="s">
        <v>223</v>
      </c>
      <c r="B311" s="109" t="s">
        <v>161</v>
      </c>
      <c r="C311" s="156">
        <v>40</v>
      </c>
      <c r="D311" s="20" t="s">
        <v>741</v>
      </c>
      <c r="E311" s="158"/>
      <c r="F311" s="111">
        <v>60.00000000000001</v>
      </c>
      <c r="G311" s="20"/>
      <c r="H311" s="20" t="s">
        <v>745</v>
      </c>
      <c r="I311" s="43">
        <v>3</v>
      </c>
      <c r="J311" s="27"/>
    </row>
    <row r="312" spans="1:10" ht="11.25" customHeight="1">
      <c r="A312" s="109" t="s">
        <v>224</v>
      </c>
      <c r="B312" s="109" t="s">
        <v>162</v>
      </c>
      <c r="C312" s="156">
        <v>20</v>
      </c>
      <c r="D312" s="20" t="s">
        <v>741</v>
      </c>
      <c r="E312" s="158"/>
      <c r="F312" s="111">
        <v>42.85714285714286</v>
      </c>
      <c r="G312" s="20"/>
      <c r="H312" s="20" t="s">
        <v>745</v>
      </c>
      <c r="I312" s="43">
        <v>3</v>
      </c>
      <c r="J312" s="27"/>
    </row>
    <row r="313" spans="1:10" ht="11.25" customHeight="1">
      <c r="A313" s="109"/>
      <c r="B313" s="109"/>
      <c r="C313" s="109"/>
      <c r="D313" s="20"/>
      <c r="E313" s="158"/>
      <c r="G313" s="20"/>
      <c r="H313" s="20"/>
      <c r="I313" s="27"/>
      <c r="J313" s="27"/>
    </row>
    <row r="314" spans="1:10" ht="11.25" customHeight="1">
      <c r="A314" s="109"/>
      <c r="B314" s="109"/>
      <c r="C314" s="109"/>
      <c r="D314" s="20"/>
      <c r="E314" s="158"/>
      <c r="G314" s="20"/>
      <c r="H314" s="20"/>
      <c r="I314" s="27"/>
      <c r="J314" s="27"/>
    </row>
    <row r="315" spans="1:10" ht="11.25" customHeight="1">
      <c r="A315" s="109"/>
      <c r="B315" s="109"/>
      <c r="C315" s="109"/>
      <c r="D315" s="20"/>
      <c r="E315" s="158"/>
      <c r="G315" s="20"/>
      <c r="H315" s="20"/>
      <c r="I315" s="27"/>
      <c r="J315" s="27"/>
    </row>
    <row r="316" spans="1:10" ht="11.25" customHeight="1">
      <c r="A316" s="109"/>
      <c r="B316" s="109"/>
      <c r="C316" s="109"/>
      <c r="D316" s="20"/>
      <c r="E316" s="158"/>
      <c r="G316" s="20"/>
      <c r="H316" s="20"/>
      <c r="I316" s="27"/>
      <c r="J316" s="27"/>
    </row>
    <row r="317" spans="1:10" ht="11.25" customHeight="1">
      <c r="A317" s="109"/>
      <c r="B317" s="109"/>
      <c r="C317" s="109"/>
      <c r="D317" s="20"/>
      <c r="E317" s="158"/>
      <c r="G317" s="20"/>
      <c r="H317" s="20"/>
      <c r="I317" s="27"/>
      <c r="J317" s="27"/>
    </row>
    <row r="318" spans="1:10" ht="11.25" customHeight="1">
      <c r="A318" s="109"/>
      <c r="B318" s="109"/>
      <c r="C318" s="111"/>
      <c r="D318" s="20"/>
      <c r="E318" s="44"/>
      <c r="G318" s="20"/>
      <c r="H318" s="20"/>
      <c r="I318" s="18"/>
      <c r="J318" s="18"/>
    </row>
    <row r="319" ht="11.25" customHeight="1">
      <c r="E319" s="20"/>
    </row>
    <row r="320" ht="11.25" customHeight="1">
      <c r="E320" s="20"/>
    </row>
    <row r="321" ht="11.25" customHeight="1">
      <c r="E321" s="20"/>
    </row>
    <row r="322" ht="11.25" customHeight="1">
      <c r="E322" s="20"/>
    </row>
    <row r="323" ht="11.25" customHeight="1">
      <c r="E323" s="20"/>
    </row>
    <row r="324" ht="11.25" customHeight="1">
      <c r="E324" s="20"/>
    </row>
    <row r="325" ht="11.25" customHeight="1">
      <c r="E325" s="20"/>
    </row>
    <row r="326" ht="11.25" customHeight="1">
      <c r="E326" s="20"/>
    </row>
    <row r="327" ht="11.25" customHeight="1">
      <c r="E327" s="20"/>
    </row>
    <row r="328" ht="11.25" customHeight="1">
      <c r="E328" s="20"/>
    </row>
    <row r="329" ht="11.25" customHeight="1">
      <c r="E329" s="20"/>
    </row>
    <row r="330" ht="11.25" customHeight="1">
      <c r="E330" s="20"/>
    </row>
    <row r="331" ht="11.25" customHeight="1">
      <c r="E331" s="20"/>
    </row>
    <row r="332" ht="11.25" customHeight="1">
      <c r="E332" s="20"/>
    </row>
    <row r="333" ht="11.25" customHeight="1">
      <c r="E333" s="20"/>
    </row>
    <row r="334" ht="11.25" customHeight="1">
      <c r="E334" s="20"/>
    </row>
    <row r="335" ht="11.25" customHeight="1">
      <c r="E335" s="20"/>
    </row>
    <row r="336" ht="11.25" customHeight="1">
      <c r="E336" s="20"/>
    </row>
    <row r="337" ht="11.25" customHeight="1">
      <c r="E337" s="20"/>
    </row>
    <row r="338" ht="11.25" customHeight="1">
      <c r="E338" s="20"/>
    </row>
    <row r="339" ht="11.25" customHeight="1">
      <c r="E339" s="20"/>
    </row>
    <row r="340" ht="11.25" customHeight="1">
      <c r="E340" s="20"/>
    </row>
    <row r="341" ht="11.25" customHeight="1">
      <c r="E341" s="20"/>
    </row>
    <row r="342" ht="11.25" customHeight="1">
      <c r="E342" s="20"/>
    </row>
    <row r="343" ht="11.25" customHeight="1">
      <c r="E343" s="20"/>
    </row>
    <row r="344" ht="11.25" customHeight="1">
      <c r="E344" s="20"/>
    </row>
    <row r="345" ht="11.25" customHeight="1">
      <c r="E345" s="20"/>
    </row>
    <row r="346" ht="11.25" customHeight="1">
      <c r="E346" s="20"/>
    </row>
    <row r="347" ht="11.25" customHeight="1">
      <c r="E347" s="20"/>
    </row>
    <row r="348" ht="11.25" customHeight="1">
      <c r="E348" s="20"/>
    </row>
    <row r="349" ht="11.25" customHeight="1">
      <c r="E349" s="20"/>
    </row>
    <row r="350" ht="11.25" customHeight="1">
      <c r="E350" s="20"/>
    </row>
    <row r="351" ht="11.25" customHeight="1">
      <c r="E351" s="20"/>
    </row>
    <row r="352" ht="11.25" customHeight="1">
      <c r="E352" s="20"/>
    </row>
    <row r="353" ht="11.25" customHeight="1">
      <c r="E353" s="20"/>
    </row>
    <row r="354" ht="11.25" customHeight="1">
      <c r="E354" s="20"/>
    </row>
    <row r="355" ht="11.25" customHeight="1">
      <c r="E355" s="20"/>
    </row>
    <row r="356" ht="11.25" customHeight="1">
      <c r="E356" s="20"/>
    </row>
    <row r="357" ht="11.25" customHeight="1">
      <c r="E357" s="20"/>
    </row>
    <row r="358" ht="11.25" customHeight="1">
      <c r="E358" s="20"/>
    </row>
    <row r="359" ht="11.25" customHeight="1">
      <c r="E359" s="20"/>
    </row>
    <row r="360" ht="11.25" customHeight="1">
      <c r="E360" s="20"/>
    </row>
    <row r="361" ht="11.25" customHeight="1">
      <c r="E361" s="20"/>
    </row>
    <row r="362" ht="11.25" customHeight="1">
      <c r="E362" s="20"/>
    </row>
    <row r="363" ht="11.25" customHeight="1">
      <c r="E363" s="20"/>
    </row>
    <row r="364" ht="11.25" customHeight="1">
      <c r="E364" s="20"/>
    </row>
    <row r="365" ht="11.25" customHeight="1">
      <c r="E365" s="20"/>
    </row>
    <row r="366" ht="11.25" customHeight="1">
      <c r="E366" s="20"/>
    </row>
    <row r="367" ht="11.25" customHeight="1">
      <c r="E367" s="20"/>
    </row>
    <row r="368" ht="11.25" customHeight="1">
      <c r="E368" s="20"/>
    </row>
    <row r="369" ht="11.25" customHeight="1">
      <c r="E369" s="20"/>
    </row>
    <row r="370" ht="11.25" customHeight="1">
      <c r="E370" s="20"/>
    </row>
    <row r="371" ht="11.25" customHeight="1">
      <c r="E371" s="20"/>
    </row>
    <row r="372" ht="11.25" customHeight="1">
      <c r="E372" s="20"/>
    </row>
    <row r="373" ht="11.25" customHeight="1">
      <c r="E373" s="20"/>
    </row>
    <row r="374" ht="11.25" customHeight="1">
      <c r="E374" s="20"/>
    </row>
    <row r="375" ht="11.25" customHeight="1">
      <c r="E375" s="20"/>
    </row>
    <row r="376" ht="11.25" customHeight="1">
      <c r="E376" s="20"/>
    </row>
    <row r="377" ht="11.25" customHeight="1">
      <c r="E377" s="20"/>
    </row>
    <row r="378" ht="11.25" customHeight="1">
      <c r="E378" s="20"/>
    </row>
    <row r="379" ht="11.25" customHeight="1">
      <c r="E379" s="20"/>
    </row>
    <row r="380" ht="11.25" customHeight="1">
      <c r="E380" s="20"/>
    </row>
    <row r="381" ht="11.25" customHeight="1">
      <c r="E381" s="20"/>
    </row>
    <row r="382" ht="11.25" customHeight="1">
      <c r="E382" s="20"/>
    </row>
    <row r="383" ht="11.25" customHeight="1">
      <c r="E383" s="20"/>
    </row>
    <row r="384" ht="11.25" customHeight="1">
      <c r="E384" s="20"/>
    </row>
    <row r="385" ht="11.25" customHeight="1">
      <c r="E385" s="20"/>
    </row>
    <row r="386" ht="11.25" customHeight="1">
      <c r="E386" s="20"/>
    </row>
    <row r="387" ht="11.25" customHeight="1">
      <c r="E387" s="20"/>
    </row>
    <row r="388" ht="11.25" customHeight="1">
      <c r="E388" s="20"/>
    </row>
    <row r="389" ht="11.25" customHeight="1">
      <c r="E389" s="20"/>
    </row>
    <row r="390" ht="11.25" customHeight="1">
      <c r="E390" s="20"/>
    </row>
    <row r="391" ht="11.25" customHeight="1">
      <c r="E391" s="20"/>
    </row>
    <row r="392" ht="11.25" customHeight="1">
      <c r="E392" s="20"/>
    </row>
    <row r="393" ht="11.25" customHeight="1">
      <c r="E393" s="20"/>
    </row>
    <row r="394" ht="11.25" customHeight="1">
      <c r="E394" s="20"/>
    </row>
    <row r="395" ht="11.25" customHeight="1">
      <c r="E395" s="20"/>
    </row>
    <row r="396" ht="11.25" customHeight="1">
      <c r="E396" s="20"/>
    </row>
    <row r="397" ht="11.25" customHeight="1">
      <c r="E397" s="20"/>
    </row>
    <row r="398" ht="11.25" customHeight="1">
      <c r="E398" s="20"/>
    </row>
    <row r="399" ht="11.25" customHeight="1">
      <c r="E399" s="20"/>
    </row>
    <row r="400" ht="11.25" customHeight="1">
      <c r="E400" s="20"/>
    </row>
    <row r="401" ht="11.25" customHeight="1">
      <c r="E401" s="20"/>
    </row>
    <row r="402" ht="11.25" customHeight="1">
      <c r="E402" s="20"/>
    </row>
    <row r="403" ht="11.25" customHeight="1">
      <c r="E403" s="20"/>
    </row>
    <row r="404" ht="11.25" customHeight="1">
      <c r="E404" s="20"/>
    </row>
    <row r="405" ht="11.25" customHeight="1">
      <c r="E405" s="20"/>
    </row>
    <row r="406" ht="11.25" customHeight="1">
      <c r="E406" s="20"/>
    </row>
    <row r="407" ht="11.25" customHeight="1">
      <c r="E407" s="20"/>
    </row>
    <row r="408" ht="11.25" customHeight="1">
      <c r="E408" s="20"/>
    </row>
    <row r="409" ht="11.25" customHeight="1">
      <c r="E409" s="20"/>
    </row>
    <row r="410" ht="11.25" customHeight="1">
      <c r="E410" s="20"/>
    </row>
    <row r="411" ht="11.25" customHeight="1">
      <c r="E411" s="20"/>
    </row>
    <row r="412" ht="11.25" customHeight="1">
      <c r="E412" s="20"/>
    </row>
    <row r="413" ht="11.25" customHeight="1">
      <c r="E413" s="20"/>
    </row>
    <row r="414" ht="11.25" customHeight="1">
      <c r="E414" s="20"/>
    </row>
    <row r="415" ht="11.25" customHeight="1">
      <c r="E415" s="20"/>
    </row>
    <row r="416" ht="11.25" customHeight="1">
      <c r="E416" s="20"/>
    </row>
    <row r="417" ht="11.25" customHeight="1">
      <c r="E417" s="20"/>
    </row>
    <row r="418" ht="11.25" customHeight="1">
      <c r="E418" s="20"/>
    </row>
    <row r="419" ht="11.25" customHeight="1">
      <c r="E419" s="20"/>
    </row>
    <row r="420" ht="11.25" customHeight="1">
      <c r="E420" s="20"/>
    </row>
    <row r="421" ht="11.25" customHeight="1">
      <c r="E421" s="20"/>
    </row>
    <row r="422" ht="11.25" customHeight="1">
      <c r="E422" s="20"/>
    </row>
    <row r="423" ht="11.25" customHeight="1">
      <c r="E423" s="20"/>
    </row>
    <row r="424" ht="11.25" customHeight="1">
      <c r="E424" s="20"/>
    </row>
    <row r="425" ht="11.25" customHeight="1">
      <c r="E425" s="20"/>
    </row>
    <row r="426" ht="11.25" customHeight="1">
      <c r="E426" s="20"/>
    </row>
    <row r="427" ht="11.25" customHeight="1">
      <c r="E427" s="20"/>
    </row>
    <row r="428" ht="11.25" customHeight="1">
      <c r="E428" s="20"/>
    </row>
    <row r="429" ht="11.25" customHeight="1">
      <c r="E429" s="20"/>
    </row>
    <row r="430" ht="11.25" customHeight="1">
      <c r="E430" s="20"/>
    </row>
    <row r="431" ht="11.25" customHeight="1">
      <c r="E431" s="20"/>
    </row>
    <row r="432" ht="11.25" customHeight="1">
      <c r="E432" s="20"/>
    </row>
    <row r="433" ht="11.25" customHeight="1">
      <c r="E433" s="20"/>
    </row>
    <row r="434" ht="11.25" customHeight="1">
      <c r="E434" s="20"/>
    </row>
    <row r="435" ht="11.25" customHeight="1">
      <c r="E435" s="20"/>
    </row>
    <row r="436" ht="11.25" customHeight="1">
      <c r="E436" s="20"/>
    </row>
    <row r="437" ht="11.25" customHeight="1">
      <c r="E437" s="20"/>
    </row>
    <row r="438" ht="11.25" customHeight="1">
      <c r="E438" s="20"/>
    </row>
    <row r="439" ht="11.25" customHeight="1">
      <c r="E439" s="20"/>
    </row>
    <row r="440" ht="11.25" customHeight="1">
      <c r="E440" s="20"/>
    </row>
    <row r="441" ht="11.25" customHeight="1">
      <c r="E441" s="20"/>
    </row>
    <row r="442" ht="11.25" customHeight="1">
      <c r="E442" s="20"/>
    </row>
    <row r="443" ht="11.25" customHeight="1">
      <c r="E443" s="20"/>
    </row>
    <row r="444" ht="11.25" customHeight="1">
      <c r="E444" s="20"/>
    </row>
    <row r="445" ht="11.25" customHeight="1">
      <c r="E445" s="20"/>
    </row>
    <row r="446" ht="11.25" customHeight="1">
      <c r="E446" s="20"/>
    </row>
    <row r="447" ht="11.25" customHeight="1">
      <c r="E447" s="20"/>
    </row>
    <row r="448" ht="11.25" customHeight="1">
      <c r="E448" s="20"/>
    </row>
    <row r="449" ht="11.25" customHeight="1">
      <c r="E449" s="20"/>
    </row>
    <row r="450" ht="11.25" customHeight="1">
      <c r="E450" s="20"/>
    </row>
    <row r="451" ht="11.25" customHeight="1">
      <c r="E451" s="20"/>
    </row>
    <row r="452" ht="11.25" customHeight="1">
      <c r="E452" s="20"/>
    </row>
    <row r="453" ht="11.25" customHeight="1">
      <c r="E453" s="20"/>
    </row>
    <row r="454" ht="11.25" customHeight="1">
      <c r="E454" s="20"/>
    </row>
    <row r="455" ht="11.25" customHeight="1">
      <c r="E455" s="20"/>
    </row>
    <row r="456" ht="11.25" customHeight="1">
      <c r="E456" s="20"/>
    </row>
    <row r="457" ht="11.25" customHeight="1">
      <c r="E457" s="20"/>
    </row>
    <row r="458" ht="11.25" customHeight="1">
      <c r="E458" s="20"/>
    </row>
    <row r="459" ht="11.25" customHeight="1">
      <c r="E459" s="20"/>
    </row>
    <row r="460" ht="11.25" customHeight="1">
      <c r="E460" s="20"/>
    </row>
    <row r="461" ht="11.25" customHeight="1">
      <c r="E461" s="20"/>
    </row>
    <row r="462" ht="11.25" customHeight="1">
      <c r="E462" s="20"/>
    </row>
    <row r="463" ht="11.25" customHeight="1">
      <c r="E463" s="20"/>
    </row>
    <row r="464" ht="11.25" customHeight="1">
      <c r="E464" s="20"/>
    </row>
    <row r="465" ht="11.25" customHeight="1">
      <c r="E465" s="20"/>
    </row>
    <row r="466" ht="11.25" customHeight="1">
      <c r="E466" s="20"/>
    </row>
    <row r="467" ht="11.25" customHeight="1">
      <c r="E467" s="20"/>
    </row>
    <row r="468" ht="11.25" customHeight="1">
      <c r="E468" s="20"/>
    </row>
    <row r="469" ht="11.25" customHeight="1">
      <c r="E469" s="20"/>
    </row>
    <row r="470" ht="11.25" customHeight="1">
      <c r="E470" s="20"/>
    </row>
    <row r="471" ht="11.25" customHeight="1">
      <c r="E471" s="20"/>
    </row>
    <row r="472" ht="11.25" customHeight="1">
      <c r="E472" s="20"/>
    </row>
    <row r="473" ht="11.25" customHeight="1">
      <c r="E473" s="20"/>
    </row>
    <row r="474" ht="11.25" customHeight="1">
      <c r="E474" s="20"/>
    </row>
    <row r="475" ht="11.25" customHeight="1">
      <c r="E475" s="20"/>
    </row>
    <row r="476" ht="11.25" customHeight="1">
      <c r="E476" s="20"/>
    </row>
    <row r="477" ht="11.25" customHeight="1">
      <c r="E477" s="20"/>
    </row>
    <row r="478" ht="11.25" customHeight="1">
      <c r="E478" s="20"/>
    </row>
    <row r="479" ht="11.25" customHeight="1">
      <c r="E479" s="20"/>
    </row>
    <row r="480" ht="11.25" customHeight="1">
      <c r="E480" s="20"/>
    </row>
    <row r="481" ht="11.25" customHeight="1">
      <c r="E481" s="20"/>
    </row>
    <row r="482" ht="11.25" customHeight="1">
      <c r="E482" s="20"/>
    </row>
    <row r="483" ht="11.25" customHeight="1">
      <c r="E483" s="20"/>
    </row>
    <row r="484" ht="11.25" customHeight="1">
      <c r="E484" s="20"/>
    </row>
    <row r="485" ht="11.25" customHeight="1">
      <c r="E485" s="20"/>
    </row>
    <row r="486" ht="11.25" customHeight="1">
      <c r="E486" s="20"/>
    </row>
    <row r="487" ht="11.25" customHeight="1">
      <c r="E487" s="20"/>
    </row>
    <row r="488" ht="11.25" customHeight="1">
      <c r="E488" s="20"/>
    </row>
    <row r="489" ht="11.25" customHeight="1">
      <c r="E489" s="20"/>
    </row>
    <row r="490" ht="11.25" customHeight="1">
      <c r="E490" s="20"/>
    </row>
    <row r="491" ht="11.25" customHeight="1">
      <c r="E491" s="20"/>
    </row>
    <row r="492" ht="11.25" customHeight="1">
      <c r="E492" s="20"/>
    </row>
    <row r="493" ht="11.25" customHeight="1">
      <c r="E493" s="20"/>
    </row>
    <row r="494" ht="11.25" customHeight="1">
      <c r="E494" s="20"/>
    </row>
    <row r="495" ht="11.25" customHeight="1">
      <c r="E495" s="20"/>
    </row>
    <row r="496" ht="11.25" customHeight="1">
      <c r="E496" s="20"/>
    </row>
    <row r="497" ht="11.25" customHeight="1">
      <c r="E497" s="20"/>
    </row>
    <row r="498" ht="11.25" customHeight="1">
      <c r="E498" s="20"/>
    </row>
    <row r="499" ht="11.25" customHeight="1">
      <c r="E499" s="20"/>
    </row>
    <row r="500" ht="11.25" customHeight="1">
      <c r="E500" s="20"/>
    </row>
    <row r="501" ht="11.25" customHeight="1">
      <c r="E501" s="20"/>
    </row>
    <row r="502" ht="11.25" customHeight="1">
      <c r="E502" s="20"/>
    </row>
    <row r="503" ht="11.25" customHeight="1">
      <c r="E503" s="20"/>
    </row>
    <row r="504" ht="11.25" customHeight="1">
      <c r="E504" s="20"/>
    </row>
    <row r="505" ht="11.25" customHeight="1">
      <c r="E505" s="20"/>
    </row>
    <row r="506" ht="11.25" customHeight="1">
      <c r="E506" s="20"/>
    </row>
    <row r="507" ht="11.25" customHeight="1">
      <c r="E507" s="20"/>
    </row>
    <row r="508" ht="11.25" customHeight="1">
      <c r="E508" s="20"/>
    </row>
    <row r="509" ht="11.25" customHeight="1">
      <c r="E509" s="20"/>
    </row>
    <row r="510" ht="11.25" customHeight="1">
      <c r="E510" s="20"/>
    </row>
    <row r="511" ht="11.25" customHeight="1">
      <c r="E511" s="20"/>
    </row>
    <row r="512" ht="11.25" customHeight="1">
      <c r="E512" s="20"/>
    </row>
    <row r="513" ht="11.25" customHeight="1">
      <c r="E513" s="20"/>
    </row>
    <row r="514" ht="11.25" customHeight="1">
      <c r="E514" s="20"/>
    </row>
    <row r="515" ht="11.25" customHeight="1">
      <c r="E515" s="20"/>
    </row>
    <row r="516" ht="11.25" customHeight="1">
      <c r="E516" s="20"/>
    </row>
    <row r="517" ht="11.25" customHeight="1">
      <c r="E517" s="20"/>
    </row>
    <row r="518" ht="11.25" customHeight="1">
      <c r="E518" s="20"/>
    </row>
    <row r="519" ht="11.25" customHeight="1">
      <c r="E519" s="20"/>
    </row>
    <row r="520" ht="11.25" customHeight="1">
      <c r="E520" s="20"/>
    </row>
    <row r="521" ht="11.25" customHeight="1">
      <c r="E521" s="20"/>
    </row>
    <row r="522" ht="11.25" customHeight="1">
      <c r="E522" s="20"/>
    </row>
    <row r="523" ht="11.25" customHeight="1">
      <c r="E523" s="20"/>
    </row>
    <row r="524" ht="11.25" customHeight="1">
      <c r="E524" s="20"/>
    </row>
    <row r="525" ht="11.25" customHeight="1">
      <c r="E525" s="20"/>
    </row>
    <row r="526" ht="11.25" customHeight="1">
      <c r="E526" s="20"/>
    </row>
    <row r="527" ht="11.25" customHeight="1">
      <c r="E527" s="20"/>
    </row>
    <row r="528" ht="11.25" customHeight="1">
      <c r="E528" s="20"/>
    </row>
    <row r="529" ht="11.25" customHeight="1">
      <c r="E529" s="20"/>
    </row>
    <row r="530" ht="11.25" customHeight="1">
      <c r="E530" s="20"/>
    </row>
    <row r="531" ht="11.25" customHeight="1">
      <c r="E531" s="20"/>
    </row>
    <row r="532" ht="11.25" customHeight="1">
      <c r="E532" s="20"/>
    </row>
    <row r="533" ht="11.25" customHeight="1">
      <c r="E533" s="20"/>
    </row>
    <row r="534" ht="11.25" customHeight="1">
      <c r="E534" s="20"/>
    </row>
    <row r="535" ht="11.25" customHeight="1">
      <c r="E535" s="20"/>
    </row>
    <row r="536" ht="11.25" customHeight="1">
      <c r="E536" s="20"/>
    </row>
    <row r="537" ht="11.25" customHeight="1">
      <c r="E537" s="20"/>
    </row>
    <row r="538" ht="11.25" customHeight="1">
      <c r="E538" s="20"/>
    </row>
    <row r="539" ht="11.25" customHeight="1">
      <c r="E539" s="20"/>
    </row>
    <row r="540" ht="11.25" customHeight="1">
      <c r="E540" s="20"/>
    </row>
    <row r="541" ht="11.25" customHeight="1">
      <c r="E541" s="20"/>
    </row>
    <row r="542" ht="11.25" customHeight="1">
      <c r="E542" s="20"/>
    </row>
    <row r="543" ht="11.25" customHeight="1">
      <c r="E543" s="20"/>
    </row>
    <row r="544" ht="11.25" customHeight="1">
      <c r="E544" s="20"/>
    </row>
    <row r="545" ht="11.25" customHeight="1">
      <c r="E545" s="20"/>
    </row>
    <row r="546" ht="11.25" customHeight="1">
      <c r="E546" s="20"/>
    </row>
    <row r="547" ht="11.25" customHeight="1">
      <c r="E547" s="20"/>
    </row>
    <row r="548" ht="11.25" customHeight="1">
      <c r="E548" s="20"/>
    </row>
    <row r="549" ht="11.25" customHeight="1">
      <c r="E549" s="20"/>
    </row>
    <row r="550" ht="11.25" customHeight="1">
      <c r="E550" s="20"/>
    </row>
    <row r="551" ht="11.25" customHeight="1">
      <c r="E551" s="20"/>
    </row>
    <row r="552" ht="11.25" customHeight="1">
      <c r="E552" s="20"/>
    </row>
    <row r="553" ht="11.25" customHeight="1">
      <c r="E553" s="20"/>
    </row>
    <row r="554" ht="11.25" customHeight="1">
      <c r="E554" s="20"/>
    </row>
    <row r="555" ht="11.25" customHeight="1">
      <c r="E555" s="20"/>
    </row>
    <row r="556" ht="11.25" customHeight="1">
      <c r="E556" s="20"/>
    </row>
    <row r="557" ht="11.25" customHeight="1">
      <c r="E557" s="20"/>
    </row>
    <row r="558" ht="11.25" customHeight="1">
      <c r="E558" s="20"/>
    </row>
    <row r="559" ht="11.25" customHeight="1">
      <c r="E559" s="20"/>
    </row>
    <row r="560" ht="11.25" customHeight="1">
      <c r="E560" s="20"/>
    </row>
    <row r="561" ht="11.25" customHeight="1">
      <c r="E561" s="20"/>
    </row>
    <row r="562" ht="11.25" customHeight="1">
      <c r="E562" s="20"/>
    </row>
    <row r="563" ht="11.25" customHeight="1">
      <c r="E563" s="20"/>
    </row>
    <row r="564" ht="11.25" customHeight="1">
      <c r="E564" s="20"/>
    </row>
    <row r="565" ht="11.25" customHeight="1">
      <c r="E565" s="20"/>
    </row>
    <row r="566" ht="11.25" customHeight="1">
      <c r="E566" s="20"/>
    </row>
    <row r="567" ht="11.25" customHeight="1">
      <c r="E567" s="20"/>
    </row>
    <row r="568" ht="11.25" customHeight="1">
      <c r="E568" s="20"/>
    </row>
    <row r="569" ht="11.25" customHeight="1">
      <c r="E569" s="20"/>
    </row>
    <row r="570" ht="11.25" customHeight="1">
      <c r="E570" s="20"/>
    </row>
    <row r="571" ht="11.25" customHeight="1">
      <c r="E571" s="20"/>
    </row>
    <row r="572" ht="11.25" customHeight="1">
      <c r="E572" s="20"/>
    </row>
    <row r="573" ht="11.25" customHeight="1">
      <c r="E573" s="20"/>
    </row>
    <row r="574" ht="11.25" customHeight="1">
      <c r="E574" s="20"/>
    </row>
    <row r="575" ht="11.25" customHeight="1">
      <c r="E575" s="20"/>
    </row>
    <row r="576" ht="11.25" customHeight="1">
      <c r="E576" s="20"/>
    </row>
    <row r="577" ht="11.25" customHeight="1">
      <c r="E577" s="20"/>
    </row>
    <row r="578" ht="11.25" customHeight="1">
      <c r="E578" s="20"/>
    </row>
    <row r="579" ht="11.25" customHeight="1">
      <c r="E579" s="20"/>
    </row>
    <row r="580" ht="11.25" customHeight="1">
      <c r="E580" s="20"/>
    </row>
    <row r="581" ht="11.25" customHeight="1">
      <c r="E581" s="20"/>
    </row>
    <row r="582" ht="11.25" customHeight="1">
      <c r="E582" s="20"/>
    </row>
    <row r="583" ht="11.25" customHeight="1">
      <c r="E583" s="20"/>
    </row>
    <row r="584" ht="11.25" customHeight="1">
      <c r="E584" s="20"/>
    </row>
    <row r="585" ht="11.25" customHeight="1">
      <c r="E585" s="20"/>
    </row>
    <row r="586" ht="11.25" customHeight="1">
      <c r="E586" s="20"/>
    </row>
    <row r="587" ht="11.25" customHeight="1">
      <c r="E587" s="20"/>
    </row>
    <row r="588" ht="11.25" customHeight="1">
      <c r="E588" s="20"/>
    </row>
    <row r="589" ht="11.25" customHeight="1">
      <c r="E589" s="20"/>
    </row>
    <row r="590" ht="11.25" customHeight="1">
      <c r="E590" s="20"/>
    </row>
    <row r="591" ht="11.25" customHeight="1">
      <c r="E591" s="20"/>
    </row>
    <row r="592" ht="11.25" customHeight="1">
      <c r="E592" s="20"/>
    </row>
    <row r="593" ht="11.25" customHeight="1">
      <c r="E593" s="20"/>
    </row>
    <row r="594" ht="11.25" customHeight="1">
      <c r="E594" s="20"/>
    </row>
    <row r="595" ht="11.25" customHeight="1">
      <c r="E595" s="20"/>
    </row>
    <row r="596" ht="11.25" customHeight="1">
      <c r="E596" s="20"/>
    </row>
    <row r="597" spans="3:5" ht="11.25" customHeight="1">
      <c r="C597" s="18"/>
      <c r="E597" s="18"/>
    </row>
    <row r="598" spans="3:5" ht="11.25" customHeight="1">
      <c r="C598" s="18"/>
      <c r="E598" s="18"/>
    </row>
    <row r="599" ht="11.25" customHeight="1">
      <c r="E599" s="20"/>
    </row>
    <row r="600" ht="11.25" customHeight="1">
      <c r="E600" s="20"/>
    </row>
    <row r="601" ht="11.25" customHeight="1">
      <c r="E601" s="20"/>
    </row>
    <row r="602" ht="11.25" customHeight="1">
      <c r="E602" s="20"/>
    </row>
    <row r="603" ht="11.25" customHeight="1">
      <c r="E603" s="20"/>
    </row>
    <row r="604" ht="11.25" customHeight="1">
      <c r="E604" s="20"/>
    </row>
    <row r="605" ht="11.25" customHeight="1">
      <c r="E605" s="20"/>
    </row>
    <row r="606" ht="11.25" customHeight="1">
      <c r="E606" s="20"/>
    </row>
    <row r="607" ht="11.25" customHeight="1">
      <c r="E607" s="20"/>
    </row>
    <row r="608" ht="11.25" customHeight="1">
      <c r="E608" s="20"/>
    </row>
    <row r="609" ht="11.25" customHeight="1">
      <c r="E609" s="20"/>
    </row>
    <row r="610" ht="11.25" customHeight="1">
      <c r="E610" s="20"/>
    </row>
    <row r="611" ht="11.25" customHeight="1">
      <c r="E611" s="20"/>
    </row>
    <row r="612" ht="11.25" customHeight="1">
      <c r="E612" s="20"/>
    </row>
    <row r="613" ht="11.25" customHeight="1">
      <c r="E613" s="20"/>
    </row>
    <row r="614" ht="11.25" customHeight="1">
      <c r="E614" s="20"/>
    </row>
    <row r="615" ht="11.25" customHeight="1">
      <c r="E615" s="20"/>
    </row>
    <row r="616" ht="11.25" customHeight="1">
      <c r="E616" s="20"/>
    </row>
    <row r="617" ht="11.25" customHeight="1">
      <c r="E617" s="20"/>
    </row>
    <row r="618" ht="11.25" customHeight="1">
      <c r="E618" s="20"/>
    </row>
    <row r="619" ht="11.25" customHeight="1">
      <c r="E619" s="20"/>
    </row>
    <row r="620" ht="11.25" customHeight="1">
      <c r="E620" s="20"/>
    </row>
    <row r="621" ht="11.25" customHeight="1">
      <c r="E621" s="20"/>
    </row>
    <row r="622" ht="11.25" customHeight="1">
      <c r="E622" s="20"/>
    </row>
    <row r="623" ht="11.25" customHeight="1">
      <c r="E623" s="20"/>
    </row>
    <row r="624" ht="11.25" customHeight="1">
      <c r="E624" s="20"/>
    </row>
    <row r="625" ht="11.25" customHeight="1">
      <c r="E625" s="20"/>
    </row>
    <row r="626" ht="11.25" customHeight="1">
      <c r="E626" s="20"/>
    </row>
    <row r="627" ht="11.25" customHeight="1">
      <c r="E627" s="20"/>
    </row>
    <row r="628" ht="11.25" customHeight="1">
      <c r="E628" s="20"/>
    </row>
    <row r="629" ht="11.25" customHeight="1">
      <c r="E629" s="20"/>
    </row>
    <row r="630" ht="11.25" customHeight="1">
      <c r="E630" s="20"/>
    </row>
    <row r="631" ht="11.25" customHeight="1">
      <c r="E631" s="20"/>
    </row>
    <row r="632" ht="11.25" customHeight="1">
      <c r="E632" s="20"/>
    </row>
    <row r="633" ht="11.25" customHeight="1">
      <c r="E633" s="20"/>
    </row>
    <row r="634" ht="11.25" customHeight="1">
      <c r="E634" s="20"/>
    </row>
    <row r="635" ht="11.25" customHeight="1">
      <c r="E635" s="20"/>
    </row>
    <row r="636" ht="11.25" customHeight="1">
      <c r="E636" s="20"/>
    </row>
    <row r="637" ht="11.25" customHeight="1">
      <c r="E637" s="20"/>
    </row>
    <row r="638" ht="11.25" customHeight="1">
      <c r="E638" s="20"/>
    </row>
    <row r="639" ht="11.25" customHeight="1">
      <c r="E639" s="20"/>
    </row>
    <row r="640" ht="11.25" customHeight="1">
      <c r="E640" s="20"/>
    </row>
    <row r="641" ht="11.25" customHeight="1">
      <c r="E641" s="20"/>
    </row>
    <row r="642" ht="11.25" customHeight="1">
      <c r="E642" s="20"/>
    </row>
    <row r="643" ht="11.25" customHeight="1">
      <c r="E643" s="20"/>
    </row>
    <row r="644" ht="11.25" customHeight="1">
      <c r="E644" s="20"/>
    </row>
    <row r="645" ht="11.25" customHeight="1">
      <c r="E645" s="20"/>
    </row>
    <row r="646" ht="11.25" customHeight="1">
      <c r="E646" s="20"/>
    </row>
    <row r="647" ht="11.25" customHeight="1">
      <c r="E647" s="20"/>
    </row>
    <row r="648" ht="11.25" customHeight="1">
      <c r="E648" s="20"/>
    </row>
    <row r="649" ht="11.25" customHeight="1">
      <c r="E649" s="20"/>
    </row>
    <row r="650" ht="11.25" customHeight="1">
      <c r="E650" s="20"/>
    </row>
    <row r="651" ht="11.25" customHeight="1">
      <c r="E651" s="20"/>
    </row>
    <row r="652" ht="11.25" customHeight="1">
      <c r="E652" s="20"/>
    </row>
    <row r="653" ht="11.25" customHeight="1">
      <c r="E653" s="20"/>
    </row>
    <row r="654" ht="11.25" customHeight="1">
      <c r="E654" s="20"/>
    </row>
    <row r="655" ht="11.25" customHeight="1">
      <c r="E655" s="20"/>
    </row>
    <row r="656" ht="11.25" customHeight="1">
      <c r="E656" s="20"/>
    </row>
    <row r="657" ht="11.25" customHeight="1">
      <c r="E657" s="20"/>
    </row>
    <row r="658" ht="11.25" customHeight="1">
      <c r="E658" s="20"/>
    </row>
    <row r="659" ht="11.25" customHeight="1">
      <c r="E659" s="20"/>
    </row>
    <row r="660" ht="11.25" customHeight="1">
      <c r="E660" s="20"/>
    </row>
    <row r="661" ht="11.25" customHeight="1">
      <c r="E661" s="20"/>
    </row>
    <row r="662" ht="11.25" customHeight="1">
      <c r="E662" s="20"/>
    </row>
    <row r="663" ht="11.25" customHeight="1">
      <c r="E663" s="20"/>
    </row>
    <row r="664" ht="11.25" customHeight="1">
      <c r="E664" s="20"/>
    </row>
    <row r="665" ht="11.25" customHeight="1">
      <c r="E665" s="20"/>
    </row>
    <row r="666" ht="11.25" customHeight="1">
      <c r="E666" s="20"/>
    </row>
    <row r="667" ht="11.25" customHeight="1">
      <c r="E667" s="20"/>
    </row>
    <row r="668" ht="11.25" customHeight="1">
      <c r="E668" s="20"/>
    </row>
    <row r="669" ht="11.25" customHeight="1">
      <c r="E669" s="20"/>
    </row>
    <row r="670" ht="11.25" customHeight="1">
      <c r="E670" s="20"/>
    </row>
    <row r="671" ht="11.25" customHeight="1">
      <c r="E671" s="20"/>
    </row>
    <row r="672" ht="11.25" customHeight="1">
      <c r="E672" s="20"/>
    </row>
    <row r="673" ht="11.25" customHeight="1">
      <c r="E673" s="20"/>
    </row>
    <row r="674" ht="11.25" customHeight="1">
      <c r="E674" s="20"/>
    </row>
    <row r="675" ht="11.25" customHeight="1">
      <c r="E675" s="20"/>
    </row>
    <row r="676" ht="11.25" customHeight="1">
      <c r="E676" s="20"/>
    </row>
    <row r="677" ht="11.25" customHeight="1">
      <c r="E677" s="20"/>
    </row>
    <row r="678" ht="11.25" customHeight="1">
      <c r="E678" s="20"/>
    </row>
    <row r="679" ht="11.25" customHeight="1">
      <c r="E679" s="20"/>
    </row>
    <row r="680" ht="11.25" customHeight="1">
      <c r="E680" s="20"/>
    </row>
    <row r="681" ht="11.25" customHeight="1">
      <c r="E681" s="20"/>
    </row>
    <row r="682" ht="11.25" customHeight="1">
      <c r="E682" s="20"/>
    </row>
    <row r="683" ht="11.25" customHeight="1">
      <c r="E683" s="20"/>
    </row>
    <row r="684" ht="11.25" customHeight="1">
      <c r="E684" s="20"/>
    </row>
    <row r="685" ht="11.25" customHeight="1">
      <c r="E685" s="20"/>
    </row>
    <row r="686" ht="11.25" customHeight="1">
      <c r="E686" s="20"/>
    </row>
    <row r="687" ht="11.25" customHeight="1">
      <c r="E687" s="20"/>
    </row>
    <row r="688" ht="11.25" customHeight="1">
      <c r="E688" s="20"/>
    </row>
    <row r="689" ht="11.25" customHeight="1">
      <c r="E689" s="20"/>
    </row>
    <row r="690" ht="11.25" customHeight="1">
      <c r="E690" s="20"/>
    </row>
    <row r="691" ht="11.25" customHeight="1">
      <c r="E691" s="20"/>
    </row>
    <row r="692" ht="11.25" customHeight="1">
      <c r="E692" s="20"/>
    </row>
    <row r="693" ht="11.25" customHeight="1">
      <c r="E693" s="20"/>
    </row>
    <row r="694" ht="11.25" customHeight="1">
      <c r="E694" s="20"/>
    </row>
    <row r="695" ht="11.25" customHeight="1">
      <c r="E695" s="20"/>
    </row>
    <row r="696" ht="11.25" customHeight="1">
      <c r="E696" s="20"/>
    </row>
    <row r="697" ht="11.25" customHeight="1">
      <c r="E697" s="20"/>
    </row>
    <row r="698" ht="11.25" customHeight="1">
      <c r="E698" s="20"/>
    </row>
    <row r="699" ht="11.25" customHeight="1">
      <c r="E699" s="20"/>
    </row>
    <row r="700" ht="11.25" customHeight="1">
      <c r="E700" s="20"/>
    </row>
    <row r="701" ht="11.25" customHeight="1">
      <c r="E701" s="20"/>
    </row>
    <row r="702" ht="11.25" customHeight="1">
      <c r="E702" s="20"/>
    </row>
    <row r="703" ht="11.25" customHeight="1">
      <c r="E703" s="20"/>
    </row>
    <row r="704" ht="11.25" customHeight="1">
      <c r="E704" s="20"/>
    </row>
    <row r="705" ht="11.25" customHeight="1">
      <c r="E705" s="20"/>
    </row>
    <row r="706" ht="11.25" customHeight="1">
      <c r="E706" s="20"/>
    </row>
    <row r="707" ht="11.25" customHeight="1">
      <c r="E707" s="20"/>
    </row>
    <row r="708" ht="11.25" customHeight="1">
      <c r="E708" s="20"/>
    </row>
    <row r="709" ht="11.25" customHeight="1">
      <c r="E709" s="20"/>
    </row>
    <row r="710" ht="11.25" customHeight="1">
      <c r="E710" s="20"/>
    </row>
    <row r="711" ht="11.25" customHeight="1">
      <c r="E711" s="20"/>
    </row>
    <row r="712" ht="11.25" customHeight="1">
      <c r="E712" s="20"/>
    </row>
    <row r="713" ht="11.25" customHeight="1">
      <c r="E713" s="20"/>
    </row>
    <row r="714" ht="11.25" customHeight="1">
      <c r="E714" s="20"/>
    </row>
    <row r="715" ht="11.25" customHeight="1">
      <c r="E715" s="20"/>
    </row>
    <row r="716" ht="11.25" customHeight="1">
      <c r="E716" s="20"/>
    </row>
    <row r="717" ht="11.25" customHeight="1">
      <c r="E717" s="20"/>
    </row>
    <row r="718" ht="11.25" customHeight="1">
      <c r="E718" s="20"/>
    </row>
    <row r="719" ht="11.25" customHeight="1">
      <c r="E719" s="20"/>
    </row>
    <row r="720" ht="11.25" customHeight="1">
      <c r="E720" s="20"/>
    </row>
    <row r="721" ht="11.25" customHeight="1">
      <c r="E721" s="20"/>
    </row>
    <row r="722" ht="11.25" customHeight="1">
      <c r="E722" s="20"/>
    </row>
    <row r="723" ht="11.25" customHeight="1">
      <c r="E723" s="20"/>
    </row>
    <row r="724" ht="11.25" customHeight="1">
      <c r="E724" s="20"/>
    </row>
    <row r="725" ht="11.25" customHeight="1">
      <c r="E725" s="20"/>
    </row>
    <row r="726" ht="11.25" customHeight="1">
      <c r="E726" s="20"/>
    </row>
    <row r="727" ht="11.25" customHeight="1">
      <c r="E727" s="20"/>
    </row>
    <row r="728" ht="11.25" customHeight="1">
      <c r="E728" s="20"/>
    </row>
    <row r="729" ht="11.25" customHeight="1">
      <c r="E729" s="20"/>
    </row>
    <row r="730" ht="11.25" customHeight="1">
      <c r="E730" s="20"/>
    </row>
    <row r="731" ht="11.25" customHeight="1">
      <c r="E731" s="20"/>
    </row>
    <row r="732" ht="11.25" customHeight="1">
      <c r="E732" s="20"/>
    </row>
    <row r="733" ht="11.25" customHeight="1">
      <c r="E733" s="20"/>
    </row>
    <row r="734" ht="11.25" customHeight="1">
      <c r="E734" s="20"/>
    </row>
    <row r="735" ht="11.25" customHeight="1">
      <c r="E735" s="20"/>
    </row>
    <row r="736" ht="11.25" customHeight="1">
      <c r="E736" s="20"/>
    </row>
    <row r="737" ht="11.25" customHeight="1">
      <c r="E737" s="20"/>
    </row>
    <row r="738" ht="11.25" customHeight="1">
      <c r="E738" s="20"/>
    </row>
    <row r="739" ht="11.25" customHeight="1">
      <c r="E739" s="20"/>
    </row>
    <row r="740" ht="11.25" customHeight="1">
      <c r="E740" s="20"/>
    </row>
    <row r="741" ht="11.25" customHeight="1">
      <c r="E741" s="20"/>
    </row>
    <row r="742" ht="11.25" customHeight="1">
      <c r="E742" s="20"/>
    </row>
    <row r="743" ht="11.25" customHeight="1">
      <c r="E743" s="20"/>
    </row>
    <row r="744" ht="11.25" customHeight="1">
      <c r="E744" s="20"/>
    </row>
    <row r="745" ht="11.25" customHeight="1">
      <c r="E745" s="20"/>
    </row>
    <row r="746" ht="11.25" customHeight="1">
      <c r="E746" s="20"/>
    </row>
    <row r="747" ht="11.25" customHeight="1">
      <c r="E747" s="20"/>
    </row>
    <row r="748" ht="11.25" customHeight="1">
      <c r="E748" s="20"/>
    </row>
    <row r="749" ht="11.25" customHeight="1">
      <c r="E749" s="20"/>
    </row>
    <row r="750" ht="11.25" customHeight="1">
      <c r="E750" s="20"/>
    </row>
    <row r="751" ht="11.25" customHeight="1">
      <c r="E751" s="20"/>
    </row>
    <row r="752" ht="11.25" customHeight="1">
      <c r="E752" s="20"/>
    </row>
    <row r="753" ht="11.25" customHeight="1">
      <c r="E753" s="20"/>
    </row>
    <row r="754" ht="11.25" customHeight="1">
      <c r="E754" s="20"/>
    </row>
    <row r="755" ht="11.25" customHeight="1">
      <c r="E755" s="20"/>
    </row>
    <row r="756" ht="11.25" customHeight="1">
      <c r="E756" s="20"/>
    </row>
    <row r="757" ht="11.25" customHeight="1">
      <c r="E757" s="20"/>
    </row>
    <row r="758" ht="11.25" customHeight="1">
      <c r="E758" s="20"/>
    </row>
    <row r="759" ht="11.25" customHeight="1">
      <c r="E759" s="20"/>
    </row>
    <row r="760" ht="11.25" customHeight="1">
      <c r="E760" s="20"/>
    </row>
    <row r="761" ht="11.25" customHeight="1">
      <c r="E761" s="20"/>
    </row>
    <row r="762" ht="11.25" customHeight="1">
      <c r="E762" s="20"/>
    </row>
    <row r="763" ht="11.25" customHeight="1">
      <c r="E763" s="20"/>
    </row>
    <row r="764" ht="11.25" customHeight="1">
      <c r="E764" s="20"/>
    </row>
    <row r="765" ht="11.25" customHeight="1">
      <c r="E765" s="20"/>
    </row>
    <row r="766" ht="11.25" customHeight="1">
      <c r="E766" s="20"/>
    </row>
    <row r="767" ht="11.25" customHeight="1">
      <c r="E767" s="20"/>
    </row>
    <row r="768" ht="11.25" customHeight="1">
      <c r="E768" s="20"/>
    </row>
    <row r="769" ht="11.25" customHeight="1">
      <c r="E769" s="20"/>
    </row>
    <row r="770" ht="11.25" customHeight="1">
      <c r="E770" s="20"/>
    </row>
    <row r="771" ht="11.25" customHeight="1">
      <c r="E771" s="20"/>
    </row>
    <row r="772" ht="11.25" customHeight="1">
      <c r="E772" s="20"/>
    </row>
    <row r="773" ht="11.25" customHeight="1">
      <c r="E773" s="20"/>
    </row>
    <row r="774" ht="11.25" customHeight="1">
      <c r="E774" s="20"/>
    </row>
    <row r="775" ht="11.25" customHeight="1">
      <c r="E775" s="20"/>
    </row>
    <row r="776" ht="11.25" customHeight="1">
      <c r="E776" s="20"/>
    </row>
    <row r="777" ht="11.25" customHeight="1">
      <c r="E777" s="20"/>
    </row>
    <row r="778" ht="11.25" customHeight="1">
      <c r="E778" s="20"/>
    </row>
  </sheetData>
  <sheetProtection/>
  <mergeCells count="3">
    <mergeCell ref="L23:L25"/>
    <mergeCell ref="N21:P21"/>
    <mergeCell ref="Z23:Z2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Q315"/>
  <sheetViews>
    <sheetView showGridLines="0" zoomScalePageLayoutView="0" workbookViewId="0" topLeftCell="A1">
      <selection activeCell="A1" sqref="A1"/>
    </sheetView>
  </sheetViews>
  <sheetFormatPr defaultColWidth="9.140625" defaultRowHeight="11.25" customHeight="1"/>
  <cols>
    <col min="1" max="1" width="8.7109375" style="18" customWidth="1"/>
    <col min="2" max="2" width="52.00390625" style="18" bestFit="1" customWidth="1"/>
    <col min="3" max="3" width="9.8515625" style="20" customWidth="1"/>
    <col min="4" max="4" width="8.00390625" style="46" customWidth="1"/>
    <col min="5" max="6" width="14.28125" style="47" customWidth="1"/>
    <col min="7" max="7" width="10.00390625" style="18" customWidth="1"/>
    <col min="8" max="8" width="16.7109375" style="18" customWidth="1"/>
    <col min="9" max="9" width="8.421875" style="18" customWidth="1"/>
    <col min="10" max="16384" width="9.140625" style="18" customWidth="1"/>
  </cols>
  <sheetData>
    <row r="1" spans="1:8" ht="11.25" customHeight="1">
      <c r="A1" s="14" t="s">
        <v>374</v>
      </c>
      <c r="B1" s="14" t="s">
        <v>375</v>
      </c>
      <c r="C1" s="15" t="s">
        <v>376</v>
      </c>
      <c r="D1" s="15" t="s">
        <v>144</v>
      </c>
      <c r="E1" s="15" t="s">
        <v>663</v>
      </c>
      <c r="F1" s="15" t="s">
        <v>743</v>
      </c>
      <c r="G1" s="17"/>
      <c r="H1" s="204" t="s">
        <v>931</v>
      </c>
    </row>
    <row r="2" spans="1:6" ht="11.25" customHeight="1">
      <c r="A2" s="27" t="s">
        <v>377</v>
      </c>
      <c r="B2" s="27" t="s">
        <v>378</v>
      </c>
      <c r="C2" s="153">
        <v>1.7</v>
      </c>
      <c r="D2" s="20"/>
      <c r="E2" s="27">
        <v>2</v>
      </c>
      <c r="F2" s="27"/>
    </row>
    <row r="3" spans="1:7" ht="11.25" customHeight="1">
      <c r="A3" s="27" t="s">
        <v>379</v>
      </c>
      <c r="B3" s="27" t="s">
        <v>380</v>
      </c>
      <c r="C3" s="153">
        <v>2.2</v>
      </c>
      <c r="D3" s="20"/>
      <c r="E3" s="27">
        <v>3</v>
      </c>
      <c r="F3" s="27"/>
      <c r="G3" s="21"/>
    </row>
    <row r="4" spans="1:6" ht="11.25" customHeight="1">
      <c r="A4" s="27" t="s">
        <v>381</v>
      </c>
      <c r="B4" s="27" t="s">
        <v>382</v>
      </c>
      <c r="C4" s="153">
        <v>1.2</v>
      </c>
      <c r="D4" s="20"/>
      <c r="E4" s="27">
        <v>2</v>
      </c>
      <c r="F4" s="27"/>
    </row>
    <row r="5" spans="1:17" s="22" customFormat="1" ht="11.25" customHeight="1">
      <c r="A5" s="27" t="s">
        <v>1</v>
      </c>
      <c r="B5" s="27" t="s">
        <v>2</v>
      </c>
      <c r="C5" s="153">
        <v>1.4</v>
      </c>
      <c r="D5" s="20"/>
      <c r="E5" s="27">
        <v>2</v>
      </c>
      <c r="F5" s="27"/>
      <c r="H5" s="18"/>
      <c r="P5" s="18"/>
      <c r="Q5" s="18"/>
    </row>
    <row r="6" spans="1:6" ht="11.25" customHeight="1">
      <c r="A6" s="27" t="s">
        <v>3</v>
      </c>
      <c r="B6" s="27" t="s">
        <v>258</v>
      </c>
      <c r="C6" s="153">
        <v>0.9</v>
      </c>
      <c r="D6" s="20"/>
      <c r="E6" s="27">
        <v>1</v>
      </c>
      <c r="F6" s="27"/>
    </row>
    <row r="7" spans="1:6" ht="11.25" customHeight="1">
      <c r="A7" s="27" t="s">
        <v>259</v>
      </c>
      <c r="B7" s="27" t="s">
        <v>260</v>
      </c>
      <c r="C7" s="153">
        <v>0.8</v>
      </c>
      <c r="D7" s="20"/>
      <c r="E7" s="27">
        <v>1</v>
      </c>
      <c r="F7" s="27"/>
    </row>
    <row r="8" spans="1:8" ht="11.25" customHeight="1">
      <c r="A8" s="27" t="s">
        <v>261</v>
      </c>
      <c r="B8" s="27" t="s">
        <v>262</v>
      </c>
      <c r="C8" s="153">
        <v>2.6</v>
      </c>
      <c r="D8" s="20"/>
      <c r="E8" s="27">
        <v>3</v>
      </c>
      <c r="F8" s="27"/>
      <c r="G8" s="129" t="s">
        <v>676</v>
      </c>
      <c r="H8" s="82"/>
    </row>
    <row r="9" spans="1:8" ht="11.25" customHeight="1">
      <c r="A9" s="27" t="s">
        <v>263</v>
      </c>
      <c r="B9" s="27" t="s">
        <v>264</v>
      </c>
      <c r="C9" s="153">
        <v>1.5</v>
      </c>
      <c r="D9" s="20"/>
      <c r="E9" s="27">
        <v>2</v>
      </c>
      <c r="F9" s="27"/>
      <c r="G9" s="129" t="s">
        <v>677</v>
      </c>
      <c r="H9" s="83"/>
    </row>
    <row r="10" spans="1:8" ht="11.25" customHeight="1">
      <c r="A10" s="27" t="s">
        <v>265</v>
      </c>
      <c r="B10" s="27" t="s">
        <v>266</v>
      </c>
      <c r="C10" s="153">
        <v>1.8</v>
      </c>
      <c r="D10" s="20"/>
      <c r="E10" s="27">
        <v>2</v>
      </c>
      <c r="F10" s="27"/>
      <c r="G10" s="26"/>
      <c r="H10" s="83"/>
    </row>
    <row r="11" spans="1:8" ht="17.25">
      <c r="A11" s="43" t="s">
        <v>267</v>
      </c>
      <c r="B11" s="43" t="s">
        <v>268</v>
      </c>
      <c r="C11" s="153">
        <v>0</v>
      </c>
      <c r="D11" s="20"/>
      <c r="E11" s="27">
        <v>1</v>
      </c>
      <c r="F11" s="43"/>
      <c r="G11" s="23" t="str">
        <f ca="1">"Map"&amp;MID(MID(CELL("filename",$A$1),FIND("]",CELL("filename",$A$1))+1,256),FIND(" ",MID(CELL("filename",$A$1),FIND("]",CELL("filename",$A$1))+1,256),"1"),256)&amp;":"</f>
        <v>Map 2:</v>
      </c>
      <c r="H11" s="105" t="s">
        <v>940</v>
      </c>
    </row>
    <row r="12" spans="1:8" ht="11.25" customHeight="1">
      <c r="A12" s="43" t="s">
        <v>269</v>
      </c>
      <c r="B12" s="43" t="s">
        <v>270</v>
      </c>
      <c r="C12" s="153">
        <v>2.1</v>
      </c>
      <c r="D12" s="20"/>
      <c r="E12" s="27">
        <v>3</v>
      </c>
      <c r="F12" s="43"/>
      <c r="G12" s="23"/>
      <c r="H12" s="83" t="s">
        <v>962</v>
      </c>
    </row>
    <row r="13" spans="1:8" ht="11.25" customHeight="1">
      <c r="A13" s="43" t="s">
        <v>271</v>
      </c>
      <c r="B13" s="43" t="s">
        <v>272</v>
      </c>
      <c r="C13" s="153">
        <v>2.4</v>
      </c>
      <c r="D13" s="20"/>
      <c r="E13" s="27">
        <v>3</v>
      </c>
      <c r="F13" s="43"/>
      <c r="G13" s="26"/>
      <c r="H13" s="83"/>
    </row>
    <row r="14" spans="1:8" ht="11.25" customHeight="1">
      <c r="A14" s="43" t="s">
        <v>273</v>
      </c>
      <c r="B14" s="43" t="s">
        <v>274</v>
      </c>
      <c r="C14" s="153">
        <v>2.4</v>
      </c>
      <c r="D14" s="20"/>
      <c r="E14" s="27">
        <v>3</v>
      </c>
      <c r="F14" s="43"/>
      <c r="G14" s="23"/>
      <c r="H14" s="82"/>
    </row>
    <row r="15" spans="1:8" ht="11.25" customHeight="1">
      <c r="A15" s="43" t="s">
        <v>275</v>
      </c>
      <c r="B15" s="43" t="s">
        <v>276</v>
      </c>
      <c r="C15" s="153">
        <v>3.1</v>
      </c>
      <c r="D15" s="20"/>
      <c r="E15" s="27">
        <v>4</v>
      </c>
      <c r="F15" s="43"/>
      <c r="H15" s="83"/>
    </row>
    <row r="16" spans="1:6" ht="11.25" customHeight="1">
      <c r="A16" s="43" t="s">
        <v>277</v>
      </c>
      <c r="B16" s="43" t="s">
        <v>278</v>
      </c>
      <c r="C16" s="153">
        <v>3.7</v>
      </c>
      <c r="D16" s="20"/>
      <c r="E16" s="27">
        <v>4</v>
      </c>
      <c r="F16" s="43"/>
    </row>
    <row r="17" spans="1:10" ht="11.25" customHeight="1">
      <c r="A17" s="43" t="s">
        <v>279</v>
      </c>
      <c r="B17" s="43" t="s">
        <v>280</v>
      </c>
      <c r="C17" s="153">
        <v>3.8</v>
      </c>
      <c r="D17" s="20"/>
      <c r="E17" s="27">
        <v>4</v>
      </c>
      <c r="F17" s="43"/>
      <c r="I17" s="27"/>
      <c r="J17" s="27"/>
    </row>
    <row r="18" spans="1:10" ht="11.25" customHeight="1">
      <c r="A18" s="43" t="s">
        <v>281</v>
      </c>
      <c r="B18" s="43" t="s">
        <v>282</v>
      </c>
      <c r="C18" s="153">
        <v>2.7</v>
      </c>
      <c r="D18" s="20"/>
      <c r="E18" s="27">
        <v>3</v>
      </c>
      <c r="F18" s="43"/>
      <c r="I18" s="27"/>
      <c r="J18" s="27"/>
    </row>
    <row r="19" spans="1:10" ht="11.25" customHeight="1">
      <c r="A19" s="43" t="s">
        <v>283</v>
      </c>
      <c r="B19" s="43" t="s">
        <v>284</v>
      </c>
      <c r="C19" s="153">
        <v>3.2</v>
      </c>
      <c r="D19" s="20"/>
      <c r="E19" s="27">
        <v>4</v>
      </c>
      <c r="F19" s="43"/>
      <c r="H19" s="22"/>
      <c r="I19" s="27"/>
      <c r="J19" s="27"/>
    </row>
    <row r="20" spans="1:7" ht="11.25" customHeight="1">
      <c r="A20" s="43" t="s">
        <v>285</v>
      </c>
      <c r="B20" s="43" t="s">
        <v>166</v>
      </c>
      <c r="C20" s="153">
        <v>1.5</v>
      </c>
      <c r="D20" s="20"/>
      <c r="E20" s="27">
        <v>2</v>
      </c>
      <c r="F20" s="43"/>
      <c r="G20" s="22"/>
    </row>
    <row r="21" spans="1:6" ht="11.25" customHeight="1">
      <c r="A21" s="43" t="s">
        <v>286</v>
      </c>
      <c r="B21" s="43" t="s">
        <v>287</v>
      </c>
      <c r="C21" s="153">
        <v>1.7</v>
      </c>
      <c r="D21" s="20"/>
      <c r="E21" s="27">
        <v>2</v>
      </c>
      <c r="F21" s="43"/>
    </row>
    <row r="22" spans="1:14" ht="11.25" customHeight="1">
      <c r="A22" s="43" t="s">
        <v>288</v>
      </c>
      <c r="B22" s="43" t="s">
        <v>289</v>
      </c>
      <c r="C22" s="153">
        <v>1.8</v>
      </c>
      <c r="D22" s="20"/>
      <c r="E22" s="27">
        <v>2</v>
      </c>
      <c r="F22" s="43"/>
      <c r="H22" s="22" t="s">
        <v>837</v>
      </c>
      <c r="I22" s="27"/>
      <c r="J22" s="27"/>
      <c r="K22" s="106" t="s">
        <v>667</v>
      </c>
      <c r="M22" s="43"/>
      <c r="N22" s="43"/>
    </row>
    <row r="23" spans="1:13" ht="11.25" customHeight="1">
      <c r="A23" s="43" t="s">
        <v>290</v>
      </c>
      <c r="B23" s="43" t="s">
        <v>291</v>
      </c>
      <c r="C23" s="153">
        <v>2</v>
      </c>
      <c r="D23" s="20"/>
      <c r="E23" s="27">
        <v>3</v>
      </c>
      <c r="F23" s="43"/>
      <c r="G23" s="22" t="s">
        <v>292</v>
      </c>
      <c r="H23" s="160" t="s">
        <v>675</v>
      </c>
      <c r="I23" s="149">
        <v>1</v>
      </c>
      <c r="K23" s="170">
        <f>PERCENTILE(C$2:C$307,0)</f>
        <v>0</v>
      </c>
      <c r="L23" s="122" t="s">
        <v>668</v>
      </c>
      <c r="M23" s="131" t="s">
        <v>669</v>
      </c>
    </row>
    <row r="24" spans="1:14" ht="11.25" customHeight="1">
      <c r="A24" s="43" t="s">
        <v>293</v>
      </c>
      <c r="B24" s="43" t="s">
        <v>294</v>
      </c>
      <c r="C24" s="153">
        <v>1.8</v>
      </c>
      <c r="D24" s="20"/>
      <c r="E24" s="27">
        <v>2</v>
      </c>
      <c r="F24" s="106"/>
      <c r="G24" s="1"/>
      <c r="H24" s="161" t="s">
        <v>764</v>
      </c>
      <c r="I24" s="149">
        <v>2</v>
      </c>
      <c r="K24" s="170">
        <f>PERCENTILE(C$2:C$307,N$24)</f>
        <v>1.1</v>
      </c>
      <c r="L24" s="122" t="s">
        <v>670</v>
      </c>
      <c r="M24" s="131"/>
      <c r="N24" s="123">
        <v>0.2</v>
      </c>
    </row>
    <row r="25" spans="1:14" ht="11.25" customHeight="1">
      <c r="A25" s="27" t="s">
        <v>295</v>
      </c>
      <c r="B25" s="27" t="s">
        <v>167</v>
      </c>
      <c r="C25" s="153">
        <v>1.6</v>
      </c>
      <c r="D25" s="20"/>
      <c r="E25" s="27">
        <v>2</v>
      </c>
      <c r="F25" s="106"/>
      <c r="H25" s="161" t="s">
        <v>765</v>
      </c>
      <c r="I25" s="149">
        <v>3</v>
      </c>
      <c r="J25" s="112"/>
      <c r="K25" s="170">
        <f>PERCENTILE(C$2:C$307,(2*N$24))</f>
        <v>1.6</v>
      </c>
      <c r="L25" s="122" t="s">
        <v>671</v>
      </c>
      <c r="M25" s="124"/>
      <c r="N25" s="124"/>
    </row>
    <row r="26" spans="1:14" ht="11.25" customHeight="1">
      <c r="A26" s="27" t="s">
        <v>296</v>
      </c>
      <c r="B26" s="27" t="s">
        <v>297</v>
      </c>
      <c r="C26" s="153">
        <v>1.6</v>
      </c>
      <c r="D26" s="20"/>
      <c r="E26" s="27">
        <v>2</v>
      </c>
      <c r="F26" s="106"/>
      <c r="G26" s="32"/>
      <c r="H26" s="161" t="s">
        <v>766</v>
      </c>
      <c r="I26" s="149">
        <v>4</v>
      </c>
      <c r="J26" s="130"/>
      <c r="K26" s="170">
        <f>PERCENTILE(C$2:C$307,(3*N$24))</f>
        <v>2.2</v>
      </c>
      <c r="L26" s="122" t="s">
        <v>672</v>
      </c>
      <c r="M26" s="124"/>
      <c r="N26" s="124"/>
    </row>
    <row r="27" spans="1:17" ht="11.25" customHeight="1">
      <c r="A27" s="165" t="s">
        <v>840</v>
      </c>
      <c r="B27" s="165" t="s">
        <v>841</v>
      </c>
      <c r="C27" s="153">
        <v>2.7</v>
      </c>
      <c r="D27" s="20"/>
      <c r="E27" s="27">
        <v>3</v>
      </c>
      <c r="F27" s="106"/>
      <c r="H27" s="160" t="s">
        <v>767</v>
      </c>
      <c r="I27" s="149">
        <v>5</v>
      </c>
      <c r="J27" s="112"/>
      <c r="K27" s="170">
        <f>PERCENTILE(C$2:C$307,(4*N$24))</f>
        <v>3.1</v>
      </c>
      <c r="L27" s="122" t="s">
        <v>673</v>
      </c>
      <c r="M27" s="124"/>
      <c r="N27" s="124"/>
      <c r="P27" s="1"/>
      <c r="Q27" s="1"/>
    </row>
    <row r="28" spans="1:17" ht="11.25" customHeight="1">
      <c r="A28" s="27" t="s">
        <v>25</v>
      </c>
      <c r="B28" s="27" t="s">
        <v>26</v>
      </c>
      <c r="C28" s="153">
        <v>0.7</v>
      </c>
      <c r="D28" s="20"/>
      <c r="E28" s="27">
        <v>1</v>
      </c>
      <c r="F28" s="107"/>
      <c r="H28" s="1" t="s">
        <v>0</v>
      </c>
      <c r="I28" s="31" t="s">
        <v>372</v>
      </c>
      <c r="K28" s="170">
        <f>PERCENTILE(C$2:C$307,(5*N$24))</f>
        <v>14.1</v>
      </c>
      <c r="L28" s="122" t="s">
        <v>674</v>
      </c>
      <c r="M28" s="124"/>
      <c r="N28" s="124"/>
      <c r="P28" s="1"/>
      <c r="Q28" s="1"/>
    </row>
    <row r="29" spans="1:17" ht="11.25" customHeight="1">
      <c r="A29" s="27" t="s">
        <v>27</v>
      </c>
      <c r="B29" s="27" t="s">
        <v>28</v>
      </c>
      <c r="C29" s="153">
        <v>0.7</v>
      </c>
      <c r="D29" s="20"/>
      <c r="E29" s="27">
        <v>1</v>
      </c>
      <c r="F29" s="27"/>
      <c r="I29" s="19"/>
      <c r="J29" s="32"/>
      <c r="P29" s="1"/>
      <c r="Q29" s="1"/>
    </row>
    <row r="30" spans="1:17" ht="11.25" customHeight="1">
      <c r="A30" s="27" t="s">
        <v>29</v>
      </c>
      <c r="B30" s="27" t="s">
        <v>30</v>
      </c>
      <c r="C30" s="153">
        <v>0.9</v>
      </c>
      <c r="D30" s="20"/>
      <c r="E30" s="27">
        <v>1</v>
      </c>
      <c r="F30" s="27"/>
      <c r="J30" s="32"/>
      <c r="P30" s="1"/>
      <c r="Q30" s="1"/>
    </row>
    <row r="31" spans="1:17" ht="11.25" customHeight="1">
      <c r="A31" s="27" t="s">
        <v>31</v>
      </c>
      <c r="B31" s="27" t="s">
        <v>32</v>
      </c>
      <c r="C31" s="153">
        <v>1.1</v>
      </c>
      <c r="D31" s="20"/>
      <c r="E31" s="27">
        <v>2</v>
      </c>
      <c r="F31" s="27"/>
      <c r="G31" s="33" t="s">
        <v>22</v>
      </c>
      <c r="H31" s="168"/>
      <c r="I31" s="19"/>
      <c r="J31" s="32"/>
      <c r="P31" s="1"/>
      <c r="Q31" s="1"/>
    </row>
    <row r="32" spans="1:10" ht="11.25" customHeight="1">
      <c r="A32" s="27" t="s">
        <v>33</v>
      </c>
      <c r="B32" s="27" t="s">
        <v>34</v>
      </c>
      <c r="C32" s="153">
        <v>0.9</v>
      </c>
      <c r="D32" s="20"/>
      <c r="E32" s="27">
        <v>1</v>
      </c>
      <c r="F32" s="27"/>
      <c r="G32" s="32"/>
      <c r="H32" s="179" t="s">
        <v>945</v>
      </c>
      <c r="I32" s="19"/>
      <c r="J32" s="32"/>
    </row>
    <row r="33" spans="1:10" ht="11.25" customHeight="1">
      <c r="A33" s="27" t="s">
        <v>35</v>
      </c>
      <c r="B33" s="27" t="s">
        <v>36</v>
      </c>
      <c r="C33" s="153">
        <v>1.7</v>
      </c>
      <c r="D33" s="20"/>
      <c r="E33" s="27">
        <v>2</v>
      </c>
      <c r="F33" s="27"/>
      <c r="G33" s="32"/>
      <c r="H33" s="1"/>
      <c r="J33" s="32"/>
    </row>
    <row r="34" spans="1:10" ht="11.25" customHeight="1">
      <c r="A34" s="27" t="s">
        <v>37</v>
      </c>
      <c r="B34" s="27" t="s">
        <v>38</v>
      </c>
      <c r="C34" s="153">
        <v>1.8</v>
      </c>
      <c r="D34" s="20"/>
      <c r="E34" s="27">
        <v>2</v>
      </c>
      <c r="F34" s="27"/>
      <c r="G34" s="36" t="s">
        <v>41</v>
      </c>
      <c r="H34" s="32"/>
      <c r="I34" s="19"/>
      <c r="J34" s="32"/>
    </row>
    <row r="35" spans="1:10" ht="11.25" customHeight="1">
      <c r="A35" s="27" t="s">
        <v>39</v>
      </c>
      <c r="B35" s="27" t="s">
        <v>40</v>
      </c>
      <c r="C35" s="153">
        <v>0.9</v>
      </c>
      <c r="D35" s="20"/>
      <c r="E35" s="27">
        <v>1</v>
      </c>
      <c r="F35" s="27"/>
      <c r="G35" s="32"/>
      <c r="H35" s="37" t="s">
        <v>662</v>
      </c>
      <c r="I35" s="32"/>
      <c r="J35" s="32"/>
    </row>
    <row r="36" spans="1:10" ht="11.25" customHeight="1">
      <c r="A36" s="27" t="s">
        <v>42</v>
      </c>
      <c r="B36" s="27" t="s">
        <v>43</v>
      </c>
      <c r="C36" s="153">
        <v>1.2</v>
      </c>
      <c r="D36" s="20"/>
      <c r="E36" s="27">
        <v>2</v>
      </c>
      <c r="F36" s="27"/>
      <c r="I36" s="32"/>
      <c r="J36" s="32"/>
    </row>
    <row r="37" spans="1:10" ht="11.25" customHeight="1">
      <c r="A37" s="27" t="s">
        <v>44</v>
      </c>
      <c r="B37" s="27" t="s">
        <v>45</v>
      </c>
      <c r="C37" s="153">
        <v>0.8</v>
      </c>
      <c r="D37" s="20"/>
      <c r="E37" s="27">
        <v>1</v>
      </c>
      <c r="F37" s="27"/>
      <c r="G37" s="36" t="s">
        <v>684</v>
      </c>
      <c r="H37" s="38"/>
      <c r="I37" s="32"/>
      <c r="J37" s="32"/>
    </row>
    <row r="38" spans="1:10" ht="11.25" customHeight="1">
      <c r="A38" s="27" t="s">
        <v>46</v>
      </c>
      <c r="B38" s="27" t="s">
        <v>47</v>
      </c>
      <c r="C38" s="153">
        <v>1.1</v>
      </c>
      <c r="D38" s="20"/>
      <c r="E38" s="27">
        <v>2</v>
      </c>
      <c r="F38" s="27"/>
      <c r="G38" s="117" t="s">
        <v>697</v>
      </c>
      <c r="J38" s="32"/>
    </row>
    <row r="39" spans="1:10" ht="11.25" customHeight="1">
      <c r="A39" s="27" t="s">
        <v>48</v>
      </c>
      <c r="B39" s="27" t="s">
        <v>49</v>
      </c>
      <c r="C39" s="153">
        <v>0.6</v>
      </c>
      <c r="D39" s="20"/>
      <c r="E39" s="27">
        <v>1</v>
      </c>
      <c r="F39" s="27"/>
      <c r="G39" s="150" t="s">
        <v>693</v>
      </c>
      <c r="I39" s="32"/>
      <c r="J39" s="32"/>
    </row>
    <row r="40" spans="1:10" ht="11.25" customHeight="1">
      <c r="A40" s="27" t="s">
        <v>383</v>
      </c>
      <c r="B40" s="27" t="s">
        <v>385</v>
      </c>
      <c r="C40" s="153">
        <v>0.8</v>
      </c>
      <c r="D40" s="20"/>
      <c r="E40" s="27">
        <v>1</v>
      </c>
      <c r="F40" s="27"/>
      <c r="G40" s="117" t="s">
        <v>697</v>
      </c>
      <c r="I40" s="40"/>
      <c r="J40" s="32"/>
    </row>
    <row r="41" spans="1:10" ht="11.25" customHeight="1">
      <c r="A41" s="27" t="s">
        <v>50</v>
      </c>
      <c r="B41" s="27" t="s">
        <v>51</v>
      </c>
      <c r="C41" s="153">
        <v>0</v>
      </c>
      <c r="D41" s="20"/>
      <c r="E41" s="27">
        <v>1</v>
      </c>
      <c r="F41" s="27"/>
      <c r="G41" s="150" t="s">
        <v>694</v>
      </c>
      <c r="I41" s="19"/>
      <c r="J41" s="32"/>
    </row>
    <row r="42" spans="1:10" ht="11.25" customHeight="1">
      <c r="A42" s="27" t="s">
        <v>52</v>
      </c>
      <c r="B42" s="27" t="s">
        <v>53</v>
      </c>
      <c r="C42" s="153">
        <v>1.1</v>
      </c>
      <c r="D42" s="20"/>
      <c r="E42" s="27">
        <v>2</v>
      </c>
      <c r="F42" s="27"/>
      <c r="G42" s="117" t="s">
        <v>697</v>
      </c>
      <c r="I42" s="40"/>
      <c r="J42" s="32"/>
    </row>
    <row r="43" spans="1:9" ht="11.25" customHeight="1">
      <c r="A43" s="27" t="s">
        <v>54</v>
      </c>
      <c r="B43" s="27" t="s">
        <v>55</v>
      </c>
      <c r="C43" s="153">
        <v>0.8</v>
      </c>
      <c r="D43" s="20"/>
      <c r="E43" s="27">
        <v>1</v>
      </c>
      <c r="F43" s="27"/>
      <c r="G43" s="150" t="s">
        <v>695</v>
      </c>
      <c r="H43" s="41"/>
      <c r="I43" s="19"/>
    </row>
    <row r="44" spans="1:9" ht="11.25" customHeight="1">
      <c r="A44" s="27" t="s">
        <v>56</v>
      </c>
      <c r="B44" s="27" t="s">
        <v>57</v>
      </c>
      <c r="C44" s="153">
        <v>1</v>
      </c>
      <c r="D44" s="20"/>
      <c r="E44" s="27">
        <v>2</v>
      </c>
      <c r="F44" s="27"/>
      <c r="G44" s="32"/>
      <c r="H44" s="42"/>
      <c r="I44" s="40"/>
    </row>
    <row r="45" spans="1:9" ht="11.25" customHeight="1">
      <c r="A45" s="27" t="s">
        <v>58</v>
      </c>
      <c r="B45" s="27" t="s">
        <v>59</v>
      </c>
      <c r="C45" s="153">
        <v>1.6</v>
      </c>
      <c r="D45" s="20"/>
      <c r="E45" s="27">
        <v>2</v>
      </c>
      <c r="F45" s="27"/>
      <c r="G45" s="117" t="s">
        <v>697</v>
      </c>
      <c r="H45" s="32"/>
      <c r="I45" s="32"/>
    </row>
    <row r="46" spans="1:7" ht="11.25" customHeight="1">
      <c r="A46" s="27" t="s">
        <v>300</v>
      </c>
      <c r="B46" s="27" t="s">
        <v>301</v>
      </c>
      <c r="C46" s="153">
        <v>1.2</v>
      </c>
      <c r="D46" s="20"/>
      <c r="E46" s="27">
        <v>2</v>
      </c>
      <c r="F46" s="27"/>
      <c r="G46" s="150" t="s">
        <v>698</v>
      </c>
    </row>
    <row r="47" spans="1:7" ht="11.25" customHeight="1">
      <c r="A47" s="27" t="s">
        <v>302</v>
      </c>
      <c r="B47" s="27" t="s">
        <v>303</v>
      </c>
      <c r="C47" s="153">
        <v>1.2</v>
      </c>
      <c r="D47" s="20"/>
      <c r="E47" s="27">
        <v>2</v>
      </c>
      <c r="F47" s="27"/>
      <c r="G47" s="117" t="s">
        <v>697</v>
      </c>
    </row>
    <row r="48" spans="1:7" ht="11.25" customHeight="1">
      <c r="A48" s="27" t="s">
        <v>304</v>
      </c>
      <c r="B48" s="27" t="s">
        <v>305</v>
      </c>
      <c r="C48" s="153">
        <v>0.9</v>
      </c>
      <c r="D48" s="20"/>
      <c r="E48" s="27">
        <v>1</v>
      </c>
      <c r="F48" s="27"/>
      <c r="G48" s="150" t="s">
        <v>699</v>
      </c>
    </row>
    <row r="49" spans="1:7" ht="11.25" customHeight="1">
      <c r="A49" s="27" t="s">
        <v>306</v>
      </c>
      <c r="B49" s="27" t="s">
        <v>307</v>
      </c>
      <c r="C49" s="153">
        <v>1.2</v>
      </c>
      <c r="D49" s="20"/>
      <c r="E49" s="27">
        <v>2</v>
      </c>
      <c r="F49" s="27"/>
      <c r="G49" s="117" t="s">
        <v>697</v>
      </c>
    </row>
    <row r="50" spans="1:7" ht="11.25" customHeight="1">
      <c r="A50" s="27" t="s">
        <v>308</v>
      </c>
      <c r="B50" s="27" t="s">
        <v>309</v>
      </c>
      <c r="C50" s="153">
        <v>1.2</v>
      </c>
      <c r="D50" s="20"/>
      <c r="E50" s="27">
        <v>2</v>
      </c>
      <c r="F50" s="27"/>
      <c r="G50" s="150" t="s">
        <v>700</v>
      </c>
    </row>
    <row r="51" spans="1:6" ht="11.25" customHeight="1">
      <c r="A51" s="27" t="s">
        <v>310</v>
      </c>
      <c r="B51" s="27" t="s">
        <v>311</v>
      </c>
      <c r="C51" s="153">
        <v>0.8</v>
      </c>
      <c r="D51" s="20"/>
      <c r="E51" s="27">
        <v>1</v>
      </c>
      <c r="F51" s="27"/>
    </row>
    <row r="52" spans="1:6" ht="11.25" customHeight="1">
      <c r="A52" s="27" t="s">
        <v>312</v>
      </c>
      <c r="B52" s="27" t="s">
        <v>313</v>
      </c>
      <c r="C52" s="153">
        <v>0.9</v>
      </c>
      <c r="D52" s="20"/>
      <c r="E52" s="27">
        <v>1</v>
      </c>
      <c r="F52" s="27"/>
    </row>
    <row r="53" spans="1:6" ht="11.25" customHeight="1">
      <c r="A53" s="27" t="s">
        <v>314</v>
      </c>
      <c r="B53" s="27" t="s">
        <v>315</v>
      </c>
      <c r="C53" s="153">
        <v>0.8</v>
      </c>
      <c r="D53" s="20"/>
      <c r="E53" s="27">
        <v>1</v>
      </c>
      <c r="F53" s="27"/>
    </row>
    <row r="54" spans="1:10" ht="11.25" customHeight="1">
      <c r="A54" s="27" t="s">
        <v>316</v>
      </c>
      <c r="B54" s="27" t="s">
        <v>317</v>
      </c>
      <c r="C54" s="153">
        <v>1</v>
      </c>
      <c r="D54" s="20"/>
      <c r="E54" s="27">
        <v>2</v>
      </c>
      <c r="F54" s="27"/>
      <c r="J54" s="32"/>
    </row>
    <row r="55" spans="1:10" ht="11.25" customHeight="1">
      <c r="A55" s="27" t="s">
        <v>318</v>
      </c>
      <c r="B55" s="27" t="s">
        <v>319</v>
      </c>
      <c r="C55" s="153">
        <v>0.8</v>
      </c>
      <c r="D55" s="20"/>
      <c r="E55" s="27">
        <v>1</v>
      </c>
      <c r="F55" s="27"/>
      <c r="J55" s="32"/>
    </row>
    <row r="56" spans="1:10" ht="11.25" customHeight="1">
      <c r="A56" s="27" t="s">
        <v>320</v>
      </c>
      <c r="B56" s="27" t="s">
        <v>321</v>
      </c>
      <c r="C56" s="153">
        <v>1.4</v>
      </c>
      <c r="D56" s="20"/>
      <c r="E56" s="27">
        <v>2</v>
      </c>
      <c r="F56" s="27"/>
      <c r="J56" s="32"/>
    </row>
    <row r="57" spans="1:10" ht="11.25" customHeight="1">
      <c r="A57" s="27" t="s">
        <v>322</v>
      </c>
      <c r="B57" s="27" t="s">
        <v>323</v>
      </c>
      <c r="C57" s="153">
        <v>2</v>
      </c>
      <c r="D57" s="20"/>
      <c r="E57" s="27">
        <v>3</v>
      </c>
      <c r="F57" s="27"/>
      <c r="G57" s="32"/>
      <c r="H57" s="32"/>
      <c r="I57" s="32"/>
      <c r="J57" s="32"/>
    </row>
    <row r="58" spans="1:9" ht="11.25" customHeight="1">
      <c r="A58" s="27" t="s">
        <v>324</v>
      </c>
      <c r="B58" s="27" t="s">
        <v>325</v>
      </c>
      <c r="C58" s="153">
        <v>1</v>
      </c>
      <c r="D58" s="20"/>
      <c r="E58" s="27">
        <v>2</v>
      </c>
      <c r="F58" s="27"/>
      <c r="G58" s="32"/>
      <c r="H58" s="32"/>
      <c r="I58" s="32"/>
    </row>
    <row r="59" spans="1:9" ht="11.25" customHeight="1">
      <c r="A59" s="27" t="s">
        <v>326</v>
      </c>
      <c r="B59" s="27" t="s">
        <v>327</v>
      </c>
      <c r="C59" s="153">
        <v>1</v>
      </c>
      <c r="D59" s="20"/>
      <c r="E59" s="27">
        <v>2</v>
      </c>
      <c r="F59" s="27"/>
      <c r="G59" s="32"/>
      <c r="H59" s="32"/>
      <c r="I59" s="32"/>
    </row>
    <row r="60" spans="1:9" ht="11.25" customHeight="1">
      <c r="A60" s="27" t="s">
        <v>329</v>
      </c>
      <c r="B60" s="27" t="s">
        <v>330</v>
      </c>
      <c r="C60" s="153">
        <v>1.2</v>
      </c>
      <c r="D60" s="20"/>
      <c r="E60" s="27">
        <v>2</v>
      </c>
      <c r="F60" s="27"/>
      <c r="G60" s="32"/>
      <c r="H60" s="32"/>
      <c r="I60" s="32"/>
    </row>
    <row r="61" spans="1:6" ht="11.25" customHeight="1">
      <c r="A61" s="27" t="s">
        <v>384</v>
      </c>
      <c r="B61" s="27" t="s">
        <v>328</v>
      </c>
      <c r="C61" s="153">
        <v>1.3</v>
      </c>
      <c r="D61" s="20"/>
      <c r="E61" s="27">
        <v>2</v>
      </c>
      <c r="F61" s="27"/>
    </row>
    <row r="62" spans="1:6" ht="11.25" customHeight="1">
      <c r="A62" s="48" t="s">
        <v>394</v>
      </c>
      <c r="B62" s="27" t="s">
        <v>331</v>
      </c>
      <c r="C62" s="153">
        <v>1</v>
      </c>
      <c r="D62" s="20"/>
      <c r="E62" s="27">
        <v>2</v>
      </c>
      <c r="F62" s="27"/>
    </row>
    <row r="63" spans="1:6" ht="11.25" customHeight="1">
      <c r="A63" s="27" t="s">
        <v>332</v>
      </c>
      <c r="B63" s="27" t="s">
        <v>333</v>
      </c>
      <c r="C63" s="153">
        <v>0.9</v>
      </c>
      <c r="D63" s="20"/>
      <c r="E63" s="27">
        <v>1</v>
      </c>
      <c r="F63" s="27"/>
    </row>
    <row r="64" spans="1:6" ht="11.25" customHeight="1">
      <c r="A64" s="27" t="s">
        <v>334</v>
      </c>
      <c r="B64" s="27" t="s">
        <v>335</v>
      </c>
      <c r="C64" s="153">
        <v>1.1</v>
      </c>
      <c r="D64" s="20"/>
      <c r="E64" s="27">
        <v>2</v>
      </c>
      <c r="F64" s="27"/>
    </row>
    <row r="65" spans="1:6" ht="11.25" customHeight="1">
      <c r="A65" s="27" t="s">
        <v>336</v>
      </c>
      <c r="B65" s="27" t="s">
        <v>337</v>
      </c>
      <c r="C65" s="153">
        <v>0.9</v>
      </c>
      <c r="D65" s="20"/>
      <c r="E65" s="27">
        <v>1</v>
      </c>
      <c r="F65" s="27"/>
    </row>
    <row r="66" spans="1:6" ht="11.25" customHeight="1">
      <c r="A66" s="27" t="s">
        <v>338</v>
      </c>
      <c r="B66" s="27" t="s">
        <v>339</v>
      </c>
      <c r="C66" s="153">
        <v>3</v>
      </c>
      <c r="D66" s="20"/>
      <c r="E66" s="27">
        <v>4</v>
      </c>
      <c r="F66" s="48"/>
    </row>
    <row r="67" spans="1:6" ht="11.25" customHeight="1">
      <c r="A67" s="27" t="s">
        <v>762</v>
      </c>
      <c r="B67" s="27" t="s">
        <v>763</v>
      </c>
      <c r="C67" s="153">
        <v>2.2</v>
      </c>
      <c r="D67" s="20"/>
      <c r="E67" s="27">
        <v>3</v>
      </c>
      <c r="F67" s="27"/>
    </row>
    <row r="68" spans="1:6" ht="11.25" customHeight="1">
      <c r="A68" s="27" t="s">
        <v>255</v>
      </c>
      <c r="B68" s="27" t="s">
        <v>344</v>
      </c>
      <c r="C68" s="153">
        <v>1.7</v>
      </c>
      <c r="D68" s="20" t="s">
        <v>742</v>
      </c>
      <c r="E68" s="27">
        <v>2</v>
      </c>
      <c r="F68" s="27">
        <v>2010</v>
      </c>
    </row>
    <row r="69" spans="1:6" ht="11.25" customHeight="1">
      <c r="A69" s="43" t="s">
        <v>256</v>
      </c>
      <c r="B69" s="43" t="s">
        <v>345</v>
      </c>
      <c r="C69" s="153">
        <v>2</v>
      </c>
      <c r="D69" s="20" t="s">
        <v>742</v>
      </c>
      <c r="E69" s="27">
        <v>3</v>
      </c>
      <c r="F69" s="43">
        <v>2010</v>
      </c>
    </row>
    <row r="70" spans="1:6" ht="11.25" customHeight="1">
      <c r="A70" s="27" t="s">
        <v>257</v>
      </c>
      <c r="B70" s="27" t="s">
        <v>346</v>
      </c>
      <c r="C70" s="153">
        <v>3.4</v>
      </c>
      <c r="D70" s="20" t="s">
        <v>742</v>
      </c>
      <c r="E70" s="27">
        <v>4</v>
      </c>
      <c r="F70" s="27">
        <v>2010</v>
      </c>
    </row>
    <row r="71" spans="1:6" ht="11.25" customHeight="1">
      <c r="A71" s="27" t="s">
        <v>225</v>
      </c>
      <c r="B71" s="27" t="s">
        <v>347</v>
      </c>
      <c r="C71" s="153">
        <v>1.4</v>
      </c>
      <c r="D71" s="20" t="s">
        <v>742</v>
      </c>
      <c r="E71" s="27">
        <v>2</v>
      </c>
      <c r="F71" s="27">
        <v>2010</v>
      </c>
    </row>
    <row r="72" spans="1:6" ht="11.25" customHeight="1">
      <c r="A72" s="27" t="s">
        <v>226</v>
      </c>
      <c r="B72" s="27" t="s">
        <v>348</v>
      </c>
      <c r="C72" s="153">
        <v>2.8</v>
      </c>
      <c r="D72" s="20" t="s">
        <v>742</v>
      </c>
      <c r="E72" s="27">
        <v>3</v>
      </c>
      <c r="F72" s="27">
        <v>2010</v>
      </c>
    </row>
    <row r="73" spans="1:6" ht="11.25" customHeight="1">
      <c r="A73" s="27" t="s">
        <v>227</v>
      </c>
      <c r="B73" s="27" t="s">
        <v>349</v>
      </c>
      <c r="C73" s="153">
        <v>4.3</v>
      </c>
      <c r="D73" s="20" t="s">
        <v>742</v>
      </c>
      <c r="E73" s="27">
        <v>5</v>
      </c>
      <c r="F73" s="27">
        <v>2010</v>
      </c>
    </row>
    <row r="74" spans="1:6" ht="11.25" customHeight="1">
      <c r="A74" s="27" t="s">
        <v>228</v>
      </c>
      <c r="B74" s="27" t="s">
        <v>350</v>
      </c>
      <c r="C74" s="153">
        <v>1.3</v>
      </c>
      <c r="D74" s="20" t="s">
        <v>742</v>
      </c>
      <c r="E74" s="27">
        <v>2</v>
      </c>
      <c r="F74" s="27">
        <v>2010</v>
      </c>
    </row>
    <row r="75" spans="1:6" ht="11.25" customHeight="1">
      <c r="A75" s="27" t="s">
        <v>229</v>
      </c>
      <c r="B75" s="27" t="s">
        <v>351</v>
      </c>
      <c r="C75" s="153">
        <v>1.8</v>
      </c>
      <c r="D75" s="20" t="s">
        <v>742</v>
      </c>
      <c r="E75" s="27">
        <v>2</v>
      </c>
      <c r="F75" s="27">
        <v>2010</v>
      </c>
    </row>
    <row r="76" spans="1:6" ht="11.25" customHeight="1">
      <c r="A76" s="27" t="s">
        <v>230</v>
      </c>
      <c r="B76" s="27" t="s">
        <v>352</v>
      </c>
      <c r="C76" s="153">
        <v>1.7</v>
      </c>
      <c r="D76" s="20" t="s">
        <v>742</v>
      </c>
      <c r="E76" s="27">
        <v>2</v>
      </c>
      <c r="F76" s="27">
        <v>2010</v>
      </c>
    </row>
    <row r="77" spans="1:6" ht="11.25" customHeight="1">
      <c r="A77" s="27" t="s">
        <v>231</v>
      </c>
      <c r="B77" s="27" t="s">
        <v>353</v>
      </c>
      <c r="C77" s="153">
        <v>3.2</v>
      </c>
      <c r="D77" s="20" t="s">
        <v>742</v>
      </c>
      <c r="E77" s="27">
        <v>4</v>
      </c>
      <c r="F77" s="27">
        <v>2010</v>
      </c>
    </row>
    <row r="78" spans="1:6" ht="11.25" customHeight="1">
      <c r="A78" s="27" t="s">
        <v>232</v>
      </c>
      <c r="B78" s="27" t="s">
        <v>354</v>
      </c>
      <c r="C78" s="153">
        <v>0</v>
      </c>
      <c r="D78" s="20" t="s">
        <v>742</v>
      </c>
      <c r="E78" s="27">
        <v>1</v>
      </c>
      <c r="F78" s="27">
        <v>2010</v>
      </c>
    </row>
    <row r="79" spans="1:6" ht="11.25" customHeight="1">
      <c r="A79" s="27" t="s">
        <v>233</v>
      </c>
      <c r="B79" s="27" t="s">
        <v>355</v>
      </c>
      <c r="C79" s="153">
        <v>3.2</v>
      </c>
      <c r="D79" s="20" t="s">
        <v>742</v>
      </c>
      <c r="E79" s="27">
        <v>4</v>
      </c>
      <c r="F79" s="27">
        <v>2010</v>
      </c>
    </row>
    <row r="80" spans="1:6" ht="11.25" customHeight="1">
      <c r="A80" s="27" t="s">
        <v>234</v>
      </c>
      <c r="B80" s="27" t="s">
        <v>356</v>
      </c>
      <c r="C80" s="153">
        <v>1.6</v>
      </c>
      <c r="D80" s="20" t="s">
        <v>742</v>
      </c>
      <c r="E80" s="27">
        <v>2</v>
      </c>
      <c r="F80" s="27">
        <v>2010</v>
      </c>
    </row>
    <row r="81" spans="1:5" ht="11.25" customHeight="1">
      <c r="A81" s="27" t="s">
        <v>357</v>
      </c>
      <c r="B81" s="27" t="s">
        <v>358</v>
      </c>
      <c r="C81" s="153">
        <v>1.8</v>
      </c>
      <c r="D81" s="20"/>
      <c r="E81" s="27">
        <v>2</v>
      </c>
    </row>
    <row r="82" spans="1:5" ht="11.25" customHeight="1">
      <c r="A82" s="27" t="s">
        <v>359</v>
      </c>
      <c r="B82" s="27" t="s">
        <v>360</v>
      </c>
      <c r="C82" s="153">
        <v>1.9</v>
      </c>
      <c r="D82" s="20"/>
      <c r="E82" s="27">
        <v>2</v>
      </c>
    </row>
    <row r="83" spans="1:5" ht="11.25" customHeight="1">
      <c r="A83" s="27" t="s">
        <v>361</v>
      </c>
      <c r="B83" s="27" t="s">
        <v>362</v>
      </c>
      <c r="C83" s="153">
        <v>1.7</v>
      </c>
      <c r="D83" s="20"/>
      <c r="E83" s="27">
        <v>2</v>
      </c>
    </row>
    <row r="84" spans="1:5" ht="11.25" customHeight="1">
      <c r="A84" s="27" t="s">
        <v>363</v>
      </c>
      <c r="B84" s="27" t="s">
        <v>364</v>
      </c>
      <c r="C84" s="153">
        <v>1.4</v>
      </c>
      <c r="D84" s="20"/>
      <c r="E84" s="27">
        <v>2</v>
      </c>
    </row>
    <row r="85" spans="1:6" ht="11.25" customHeight="1">
      <c r="A85" s="27" t="s">
        <v>365</v>
      </c>
      <c r="B85" s="27" t="s">
        <v>366</v>
      </c>
      <c r="C85" s="153">
        <v>1.6</v>
      </c>
      <c r="D85" s="20"/>
      <c r="E85" s="27">
        <v>2</v>
      </c>
      <c r="F85" s="27"/>
    </row>
    <row r="86" spans="1:6" ht="11.25" customHeight="1">
      <c r="A86" s="27" t="s">
        <v>367</v>
      </c>
      <c r="B86" s="27" t="s">
        <v>368</v>
      </c>
      <c r="C86" s="153">
        <v>0</v>
      </c>
      <c r="D86" s="20"/>
      <c r="E86" s="27">
        <v>1</v>
      </c>
      <c r="F86" s="27"/>
    </row>
    <row r="87" spans="1:6" ht="11.25" customHeight="1">
      <c r="A87" s="27" t="s">
        <v>369</v>
      </c>
      <c r="B87" s="27" t="s">
        <v>200</v>
      </c>
      <c r="C87" s="153">
        <v>1.5</v>
      </c>
      <c r="D87" s="20"/>
      <c r="E87" s="27">
        <v>2</v>
      </c>
      <c r="F87" s="27"/>
    </row>
    <row r="88" spans="1:6" ht="11.25" customHeight="1">
      <c r="A88" s="27" t="s">
        <v>201</v>
      </c>
      <c r="B88" s="27" t="s">
        <v>202</v>
      </c>
      <c r="C88" s="153">
        <v>1.7</v>
      </c>
      <c r="D88" s="20"/>
      <c r="E88" s="27">
        <v>2</v>
      </c>
      <c r="F88" s="27"/>
    </row>
    <row r="89" spans="1:6" ht="11.25" customHeight="1">
      <c r="A89" s="27" t="s">
        <v>203</v>
      </c>
      <c r="B89" s="27" t="s">
        <v>139</v>
      </c>
      <c r="C89" s="153">
        <v>1.2</v>
      </c>
      <c r="D89" s="20"/>
      <c r="E89" s="27">
        <v>2</v>
      </c>
      <c r="F89" s="27"/>
    </row>
    <row r="90" spans="1:6" ht="11.25" customHeight="1">
      <c r="A90" s="27" t="s">
        <v>140</v>
      </c>
      <c r="B90" s="27" t="s">
        <v>168</v>
      </c>
      <c r="C90" s="153">
        <v>1</v>
      </c>
      <c r="D90" s="20"/>
      <c r="E90" s="27">
        <v>2</v>
      </c>
      <c r="F90" s="27"/>
    </row>
    <row r="91" spans="1:6" ht="11.25" customHeight="1">
      <c r="A91" s="27" t="s">
        <v>141</v>
      </c>
      <c r="B91" s="27" t="s">
        <v>142</v>
      </c>
      <c r="C91" s="153">
        <v>0.9</v>
      </c>
      <c r="D91" s="20"/>
      <c r="E91" s="27">
        <v>1</v>
      </c>
      <c r="F91" s="27"/>
    </row>
    <row r="92" spans="1:6" ht="11.25" customHeight="1">
      <c r="A92" s="27" t="s">
        <v>143</v>
      </c>
      <c r="B92" s="27" t="s">
        <v>646</v>
      </c>
      <c r="C92" s="153">
        <v>1.2</v>
      </c>
      <c r="D92" s="20"/>
      <c r="E92" s="27">
        <v>2</v>
      </c>
      <c r="F92" s="27"/>
    </row>
    <row r="93" spans="1:6" ht="11.25" customHeight="1">
      <c r="A93" s="27" t="s">
        <v>647</v>
      </c>
      <c r="B93" s="27" t="s">
        <v>648</v>
      </c>
      <c r="C93" s="153">
        <v>0.8</v>
      </c>
      <c r="D93" s="20"/>
      <c r="E93" s="27">
        <v>1</v>
      </c>
      <c r="F93" s="27"/>
    </row>
    <row r="94" spans="1:6" ht="11.25" customHeight="1">
      <c r="A94" s="27" t="s">
        <v>649</v>
      </c>
      <c r="B94" s="27" t="s">
        <v>650</v>
      </c>
      <c r="C94" s="153">
        <v>1.8</v>
      </c>
      <c r="D94" s="20"/>
      <c r="E94" s="27">
        <v>2</v>
      </c>
      <c r="F94" s="27"/>
    </row>
    <row r="95" spans="1:6" ht="11.25" customHeight="1">
      <c r="A95" s="27" t="s">
        <v>651</v>
      </c>
      <c r="B95" s="27" t="s">
        <v>652</v>
      </c>
      <c r="C95" s="153">
        <v>1</v>
      </c>
      <c r="D95" s="20"/>
      <c r="E95" s="27">
        <v>2</v>
      </c>
      <c r="F95" s="27"/>
    </row>
    <row r="96" spans="1:6" ht="11.25" customHeight="1">
      <c r="A96" s="27" t="s">
        <v>653</v>
      </c>
      <c r="B96" s="27" t="s">
        <v>654</v>
      </c>
      <c r="C96" s="153">
        <v>1.4</v>
      </c>
      <c r="D96" s="20"/>
      <c r="E96" s="27">
        <v>2</v>
      </c>
      <c r="F96" s="27"/>
    </row>
    <row r="97" spans="1:6" ht="11.25" customHeight="1">
      <c r="A97" s="27" t="s">
        <v>655</v>
      </c>
      <c r="B97" s="27" t="s">
        <v>169</v>
      </c>
      <c r="C97" s="153">
        <v>0</v>
      </c>
      <c r="D97" s="20"/>
      <c r="E97" s="27">
        <v>1</v>
      </c>
      <c r="F97" s="27"/>
    </row>
    <row r="98" spans="1:6" ht="11.25" customHeight="1">
      <c r="A98" s="27" t="s">
        <v>656</v>
      </c>
      <c r="B98" s="27" t="s">
        <v>170</v>
      </c>
      <c r="C98" s="153">
        <v>0</v>
      </c>
      <c r="D98" s="20"/>
      <c r="E98" s="27">
        <v>1</v>
      </c>
      <c r="F98" s="27"/>
    </row>
    <row r="99" spans="1:6" ht="11.25" customHeight="1">
      <c r="A99" s="27" t="s">
        <v>657</v>
      </c>
      <c r="B99" s="27" t="s">
        <v>171</v>
      </c>
      <c r="C99" s="153">
        <v>2.4</v>
      </c>
      <c r="D99" s="20"/>
      <c r="E99" s="27">
        <v>3</v>
      </c>
      <c r="F99" s="27"/>
    </row>
    <row r="100" spans="1:6" ht="11.25" customHeight="1">
      <c r="A100" s="27" t="s">
        <v>658</v>
      </c>
      <c r="B100" s="27" t="s">
        <v>395</v>
      </c>
      <c r="C100" s="153">
        <v>1.4</v>
      </c>
      <c r="D100" s="20"/>
      <c r="E100" s="27">
        <v>2</v>
      </c>
      <c r="F100" s="27">
        <v>2009</v>
      </c>
    </row>
    <row r="101" spans="1:6" ht="11.25" customHeight="1">
      <c r="A101" s="27" t="s">
        <v>396</v>
      </c>
      <c r="B101" s="27" t="s">
        <v>397</v>
      </c>
      <c r="C101" s="153">
        <v>1.5</v>
      </c>
      <c r="D101" s="20"/>
      <c r="E101" s="27">
        <v>2</v>
      </c>
      <c r="F101" s="27">
        <v>2009</v>
      </c>
    </row>
    <row r="102" spans="1:6" ht="11.25" customHeight="1">
      <c r="A102" s="27" t="s">
        <v>398</v>
      </c>
      <c r="B102" s="27" t="s">
        <v>399</v>
      </c>
      <c r="C102" s="153">
        <v>1.6</v>
      </c>
      <c r="D102" s="20"/>
      <c r="E102" s="27">
        <v>2</v>
      </c>
      <c r="F102" s="27">
        <v>2009</v>
      </c>
    </row>
    <row r="103" spans="1:6" ht="11.25" customHeight="1">
      <c r="A103" s="27" t="s">
        <v>400</v>
      </c>
      <c r="B103" s="27" t="s">
        <v>401</v>
      </c>
      <c r="C103" s="153">
        <v>1.6</v>
      </c>
      <c r="D103" s="20"/>
      <c r="E103" s="27">
        <v>2</v>
      </c>
      <c r="F103" s="27">
        <v>2009</v>
      </c>
    </row>
    <row r="104" spans="1:6" ht="11.25" customHeight="1">
      <c r="A104" s="27" t="s">
        <v>402</v>
      </c>
      <c r="B104" s="27" t="s">
        <v>172</v>
      </c>
      <c r="C104" s="153">
        <v>1.6</v>
      </c>
      <c r="D104" s="20"/>
      <c r="E104" s="27">
        <v>2</v>
      </c>
      <c r="F104" s="27">
        <v>2009</v>
      </c>
    </row>
    <row r="105" spans="1:6" ht="11.25" customHeight="1">
      <c r="A105" s="27" t="s">
        <v>403</v>
      </c>
      <c r="B105" s="27" t="s">
        <v>404</v>
      </c>
      <c r="C105" s="153">
        <v>1.4</v>
      </c>
      <c r="D105" s="20"/>
      <c r="E105" s="27">
        <v>2</v>
      </c>
      <c r="F105" s="27">
        <v>2009</v>
      </c>
    </row>
    <row r="106" spans="1:6" ht="11.25" customHeight="1">
      <c r="A106" s="27" t="s">
        <v>405</v>
      </c>
      <c r="B106" s="27" t="s">
        <v>406</v>
      </c>
      <c r="C106" s="153">
        <v>1.8</v>
      </c>
      <c r="D106" s="20"/>
      <c r="E106" s="27">
        <v>2</v>
      </c>
      <c r="F106" s="27">
        <v>2009</v>
      </c>
    </row>
    <row r="107" spans="1:6" ht="11.25" customHeight="1">
      <c r="A107" s="27" t="s">
        <v>407</v>
      </c>
      <c r="B107" s="27" t="s">
        <v>408</v>
      </c>
      <c r="C107" s="153">
        <v>1</v>
      </c>
      <c r="D107" s="20"/>
      <c r="E107" s="27">
        <v>2</v>
      </c>
      <c r="F107" s="27">
        <v>2009</v>
      </c>
    </row>
    <row r="108" spans="1:6" ht="11.25" customHeight="1">
      <c r="A108" s="27" t="s">
        <v>409</v>
      </c>
      <c r="B108" s="27" t="s">
        <v>410</v>
      </c>
      <c r="C108" s="153">
        <v>1.7</v>
      </c>
      <c r="D108" s="20"/>
      <c r="E108" s="27">
        <v>2</v>
      </c>
      <c r="F108" s="27">
        <v>2009</v>
      </c>
    </row>
    <row r="109" spans="1:6" ht="11.25" customHeight="1">
      <c r="A109" s="27" t="s">
        <v>411</v>
      </c>
      <c r="B109" s="27" t="s">
        <v>412</v>
      </c>
      <c r="C109" s="153">
        <v>1.1</v>
      </c>
      <c r="D109" s="20"/>
      <c r="E109" s="27">
        <v>2</v>
      </c>
      <c r="F109" s="27">
        <v>2009</v>
      </c>
    </row>
    <row r="110" spans="1:6" ht="11.25" customHeight="1">
      <c r="A110" s="27" t="s">
        <v>413</v>
      </c>
      <c r="B110" s="27" t="s">
        <v>414</v>
      </c>
      <c r="C110" s="153">
        <v>1.7</v>
      </c>
      <c r="D110" s="20"/>
      <c r="E110" s="27">
        <v>2</v>
      </c>
      <c r="F110" s="27">
        <v>2009</v>
      </c>
    </row>
    <row r="111" spans="1:6" ht="11.25" customHeight="1">
      <c r="A111" s="27" t="s">
        <v>415</v>
      </c>
      <c r="B111" s="27" t="s">
        <v>416</v>
      </c>
      <c r="C111" s="153">
        <v>1.4</v>
      </c>
      <c r="D111" s="20"/>
      <c r="E111" s="27">
        <v>2</v>
      </c>
      <c r="F111" s="27">
        <v>2009</v>
      </c>
    </row>
    <row r="112" spans="1:6" ht="11.25" customHeight="1">
      <c r="A112" s="27" t="s">
        <v>417</v>
      </c>
      <c r="B112" s="27" t="s">
        <v>418</v>
      </c>
      <c r="C112" s="153">
        <v>1.6</v>
      </c>
      <c r="D112" s="20"/>
      <c r="E112" s="27">
        <v>2</v>
      </c>
      <c r="F112" s="27">
        <v>2009</v>
      </c>
    </row>
    <row r="113" spans="1:6" ht="11.25" customHeight="1">
      <c r="A113" s="27" t="s">
        <v>419</v>
      </c>
      <c r="B113" s="27" t="s">
        <v>420</v>
      </c>
      <c r="C113" s="153">
        <v>1.1</v>
      </c>
      <c r="D113" s="20"/>
      <c r="E113" s="27">
        <v>2</v>
      </c>
      <c r="F113" s="27">
        <v>2009</v>
      </c>
    </row>
    <row r="114" spans="1:6" ht="11.25" customHeight="1">
      <c r="A114" s="27" t="s">
        <v>421</v>
      </c>
      <c r="B114" s="27" t="s">
        <v>422</v>
      </c>
      <c r="C114" s="153">
        <v>1.5</v>
      </c>
      <c r="D114" s="20"/>
      <c r="E114" s="27">
        <v>2</v>
      </c>
      <c r="F114" s="27">
        <v>2009</v>
      </c>
    </row>
    <row r="115" spans="1:6" ht="11.25" customHeight="1">
      <c r="A115" s="27" t="s">
        <v>423</v>
      </c>
      <c r="B115" s="27" t="s">
        <v>424</v>
      </c>
      <c r="C115" s="153">
        <v>1.7</v>
      </c>
      <c r="D115" s="20"/>
      <c r="E115" s="27">
        <v>2</v>
      </c>
      <c r="F115" s="27">
        <v>2009</v>
      </c>
    </row>
    <row r="116" spans="1:6" ht="11.25" customHeight="1">
      <c r="A116" s="27" t="s">
        <v>425</v>
      </c>
      <c r="B116" s="27" t="s">
        <v>426</v>
      </c>
      <c r="C116" s="153">
        <v>2.7</v>
      </c>
      <c r="D116" s="20"/>
      <c r="E116" s="27">
        <v>3</v>
      </c>
      <c r="F116" s="27">
        <v>2009</v>
      </c>
    </row>
    <row r="117" spans="1:6" ht="11.25" customHeight="1">
      <c r="A117" s="27" t="s">
        <v>427</v>
      </c>
      <c r="B117" s="27" t="s">
        <v>428</v>
      </c>
      <c r="C117" s="153">
        <v>1.6</v>
      </c>
      <c r="D117" s="20"/>
      <c r="E117" s="27">
        <v>2</v>
      </c>
      <c r="F117" s="27">
        <v>2009</v>
      </c>
    </row>
    <row r="118" spans="1:6" ht="11.25" customHeight="1">
      <c r="A118" s="27" t="s">
        <v>429</v>
      </c>
      <c r="B118" s="27" t="s">
        <v>430</v>
      </c>
      <c r="C118" s="153">
        <v>1.5</v>
      </c>
      <c r="D118" s="20"/>
      <c r="E118" s="27">
        <v>2</v>
      </c>
      <c r="F118" s="27">
        <v>2009</v>
      </c>
    </row>
    <row r="119" spans="1:6" ht="11.25" customHeight="1">
      <c r="A119" s="27" t="s">
        <v>431</v>
      </c>
      <c r="B119" s="27" t="s">
        <v>432</v>
      </c>
      <c r="C119" s="153">
        <v>1.5</v>
      </c>
      <c r="D119" s="20"/>
      <c r="E119" s="27">
        <v>2</v>
      </c>
      <c r="F119" s="27">
        <v>2009</v>
      </c>
    </row>
    <row r="120" spans="1:6" ht="11.25" customHeight="1">
      <c r="A120" s="27" t="s">
        <v>433</v>
      </c>
      <c r="B120" s="27" t="s">
        <v>434</v>
      </c>
      <c r="C120" s="153">
        <v>1.4</v>
      </c>
      <c r="D120" s="20"/>
      <c r="E120" s="27">
        <v>2</v>
      </c>
      <c r="F120" s="27">
        <v>2009</v>
      </c>
    </row>
    <row r="121" spans="1:6" ht="11.25" customHeight="1">
      <c r="A121" s="27" t="s">
        <v>435</v>
      </c>
      <c r="B121" s="27" t="s">
        <v>436</v>
      </c>
      <c r="C121" s="153">
        <v>3.2</v>
      </c>
      <c r="D121" s="20"/>
      <c r="E121" s="27">
        <v>4</v>
      </c>
      <c r="F121" s="27">
        <v>2009</v>
      </c>
    </row>
    <row r="122" spans="1:6" ht="11.25" customHeight="1">
      <c r="A122" s="27" t="s">
        <v>437</v>
      </c>
      <c r="B122" s="27" t="s">
        <v>173</v>
      </c>
      <c r="C122" s="153" t="s">
        <v>372</v>
      </c>
      <c r="D122" s="20"/>
      <c r="E122" s="153" t="s">
        <v>372</v>
      </c>
      <c r="F122" s="27"/>
    </row>
    <row r="123" spans="1:6" ht="11.25" customHeight="1">
      <c r="A123" s="27" t="s">
        <v>438</v>
      </c>
      <c r="B123" s="27" t="s">
        <v>174</v>
      </c>
      <c r="C123" s="153" t="s">
        <v>372</v>
      </c>
      <c r="D123" s="20"/>
      <c r="E123" s="153" t="s">
        <v>372</v>
      </c>
      <c r="F123" s="27"/>
    </row>
    <row r="124" spans="1:6" ht="11.25" customHeight="1">
      <c r="A124" s="27" t="s">
        <v>439</v>
      </c>
      <c r="B124" s="27" t="s">
        <v>175</v>
      </c>
      <c r="C124" s="153" t="s">
        <v>372</v>
      </c>
      <c r="D124" s="20"/>
      <c r="E124" s="153" t="s">
        <v>372</v>
      </c>
      <c r="F124" s="27"/>
    </row>
    <row r="125" spans="1:6" ht="11.25" customHeight="1">
      <c r="A125" s="27" t="s">
        <v>440</v>
      </c>
      <c r="B125" s="27" t="s">
        <v>176</v>
      </c>
      <c r="C125" s="153" t="s">
        <v>372</v>
      </c>
      <c r="D125" s="20"/>
      <c r="E125" s="153" t="s">
        <v>372</v>
      </c>
      <c r="F125" s="27"/>
    </row>
    <row r="126" spans="1:17" ht="11.25" customHeight="1">
      <c r="A126" s="27" t="s">
        <v>112</v>
      </c>
      <c r="B126" s="27" t="s">
        <v>113</v>
      </c>
      <c r="C126" s="153">
        <v>1.4</v>
      </c>
      <c r="D126" s="20"/>
      <c r="E126" s="27">
        <v>2</v>
      </c>
      <c r="F126" s="27"/>
      <c r="P126" s="1"/>
      <c r="Q126" s="1"/>
    </row>
    <row r="127" spans="1:17" ht="11.25" customHeight="1">
      <c r="A127" s="108" t="s">
        <v>16</v>
      </c>
      <c r="B127" s="108" t="s">
        <v>17</v>
      </c>
      <c r="C127" s="153">
        <v>1.1</v>
      </c>
      <c r="D127" s="20"/>
      <c r="E127" s="27">
        <v>2</v>
      </c>
      <c r="F127" s="108"/>
      <c r="P127" s="1"/>
      <c r="Q127" s="1"/>
    </row>
    <row r="128" spans="1:17" ht="11.25" customHeight="1">
      <c r="A128" s="108" t="s">
        <v>441</v>
      </c>
      <c r="B128" s="108" t="s">
        <v>442</v>
      </c>
      <c r="C128" s="153">
        <v>1.4</v>
      </c>
      <c r="D128" s="20"/>
      <c r="E128" s="27">
        <v>2</v>
      </c>
      <c r="F128" s="160"/>
      <c r="G128" s="130"/>
      <c r="H128" s="112"/>
      <c r="P128" s="1"/>
      <c r="Q128" s="1"/>
    </row>
    <row r="129" spans="1:17" ht="11.25" customHeight="1">
      <c r="A129" s="27" t="s">
        <v>443</v>
      </c>
      <c r="B129" s="27" t="s">
        <v>444</v>
      </c>
      <c r="C129" s="153">
        <v>2.3</v>
      </c>
      <c r="D129" s="20"/>
      <c r="E129" s="27">
        <v>3</v>
      </c>
      <c r="F129" s="161"/>
      <c r="G129" s="130"/>
      <c r="H129" s="112"/>
      <c r="P129" s="1"/>
      <c r="Q129" s="1"/>
    </row>
    <row r="130" spans="1:8" ht="11.25" customHeight="1">
      <c r="A130" s="27" t="s">
        <v>445</v>
      </c>
      <c r="B130" s="27" t="s">
        <v>446</v>
      </c>
      <c r="C130" s="153">
        <v>1.6</v>
      </c>
      <c r="D130" s="20"/>
      <c r="E130" s="27">
        <v>2</v>
      </c>
      <c r="F130" s="161"/>
      <c r="G130" s="130"/>
      <c r="H130" s="112"/>
    </row>
    <row r="131" spans="1:8" ht="11.25" customHeight="1">
      <c r="A131" s="27" t="s">
        <v>447</v>
      </c>
      <c r="B131" s="27" t="s">
        <v>448</v>
      </c>
      <c r="C131" s="153">
        <v>1.2</v>
      </c>
      <c r="D131" s="20"/>
      <c r="E131" s="27">
        <v>2</v>
      </c>
      <c r="F131" s="161"/>
      <c r="G131" s="130"/>
      <c r="H131" s="112"/>
    </row>
    <row r="132" spans="1:8" ht="11.25" customHeight="1">
      <c r="A132" s="27" t="s">
        <v>456</v>
      </c>
      <c r="B132" s="27" t="s">
        <v>457</v>
      </c>
      <c r="C132" s="153">
        <v>2.5</v>
      </c>
      <c r="D132" s="20"/>
      <c r="E132" s="27">
        <v>3</v>
      </c>
      <c r="F132" s="160"/>
      <c r="G132" s="130"/>
      <c r="H132" s="112"/>
    </row>
    <row r="133" spans="1:6" ht="11.25" customHeight="1">
      <c r="A133" s="27" t="s">
        <v>458</v>
      </c>
      <c r="B133" s="27" t="s">
        <v>459</v>
      </c>
      <c r="C133" s="153">
        <v>3.2</v>
      </c>
      <c r="D133" s="20"/>
      <c r="E133" s="27">
        <v>4</v>
      </c>
      <c r="F133" s="27"/>
    </row>
    <row r="134" spans="1:6" ht="11.25" customHeight="1">
      <c r="A134" s="27" t="s">
        <v>460</v>
      </c>
      <c r="B134" s="27" t="s">
        <v>461</v>
      </c>
      <c r="C134" s="153">
        <v>1.8</v>
      </c>
      <c r="D134" s="20"/>
      <c r="E134" s="27">
        <v>2</v>
      </c>
      <c r="F134" s="27"/>
    </row>
    <row r="135" spans="1:6" ht="11.25" customHeight="1">
      <c r="A135" s="27" t="s">
        <v>462</v>
      </c>
      <c r="B135" s="27" t="s">
        <v>463</v>
      </c>
      <c r="C135" s="153">
        <v>1.7</v>
      </c>
      <c r="D135" s="20"/>
      <c r="E135" s="27">
        <v>2</v>
      </c>
      <c r="F135" s="27"/>
    </row>
    <row r="136" spans="1:6" ht="11.25" customHeight="1">
      <c r="A136" s="27" t="s">
        <v>464</v>
      </c>
      <c r="B136" s="27" t="s">
        <v>465</v>
      </c>
      <c r="C136" s="153">
        <v>3.1</v>
      </c>
      <c r="D136" s="20"/>
      <c r="E136" s="27">
        <v>4</v>
      </c>
      <c r="F136" s="27"/>
    </row>
    <row r="137" spans="1:6" ht="11.25" customHeight="1">
      <c r="A137" s="27" t="s">
        <v>466</v>
      </c>
      <c r="B137" s="27" t="s">
        <v>467</v>
      </c>
      <c r="C137" s="153">
        <v>2.5</v>
      </c>
      <c r="D137" s="20"/>
      <c r="E137" s="27">
        <v>3</v>
      </c>
      <c r="F137" s="27"/>
    </row>
    <row r="138" spans="1:6" ht="11.25" customHeight="1">
      <c r="A138" s="27" t="s">
        <v>468</v>
      </c>
      <c r="B138" s="27" t="s">
        <v>469</v>
      </c>
      <c r="C138" s="153">
        <v>1.5</v>
      </c>
      <c r="D138" s="20"/>
      <c r="E138" s="27">
        <v>2</v>
      </c>
      <c r="F138" s="27"/>
    </row>
    <row r="139" spans="1:6" ht="11.25" customHeight="1">
      <c r="A139" s="27" t="s">
        <v>470</v>
      </c>
      <c r="B139" s="27" t="s">
        <v>471</v>
      </c>
      <c r="C139" s="153">
        <v>2</v>
      </c>
      <c r="D139" s="20"/>
      <c r="E139" s="27">
        <v>3</v>
      </c>
      <c r="F139" s="27"/>
    </row>
    <row r="140" spans="1:6" ht="11.25" customHeight="1">
      <c r="A140" s="27" t="s">
        <v>235</v>
      </c>
      <c r="B140" s="27" t="s">
        <v>244</v>
      </c>
      <c r="C140" s="153">
        <v>2</v>
      </c>
      <c r="D140" s="20"/>
      <c r="E140" s="27">
        <v>3</v>
      </c>
      <c r="F140" s="27"/>
    </row>
    <row r="141" spans="1:6" ht="11.25" customHeight="1">
      <c r="A141" s="27" t="s">
        <v>236</v>
      </c>
      <c r="B141" s="27" t="s">
        <v>245</v>
      </c>
      <c r="C141" s="153">
        <v>2.6</v>
      </c>
      <c r="D141" s="20"/>
      <c r="E141" s="27">
        <v>3</v>
      </c>
      <c r="F141" s="27"/>
    </row>
    <row r="142" spans="1:6" ht="11.25" customHeight="1">
      <c r="A142" s="27" t="s">
        <v>237</v>
      </c>
      <c r="B142" s="27" t="s">
        <v>449</v>
      </c>
      <c r="C142" s="153">
        <v>1.4</v>
      </c>
      <c r="D142" s="20"/>
      <c r="E142" s="27">
        <v>2</v>
      </c>
      <c r="F142" s="27"/>
    </row>
    <row r="143" spans="1:6" ht="11.25" customHeight="1">
      <c r="A143" s="27" t="s">
        <v>238</v>
      </c>
      <c r="B143" s="27" t="s">
        <v>450</v>
      </c>
      <c r="C143" s="153">
        <v>1.4</v>
      </c>
      <c r="D143" s="20"/>
      <c r="E143" s="27">
        <v>2</v>
      </c>
      <c r="F143" s="27"/>
    </row>
    <row r="144" spans="1:6" ht="11.25" customHeight="1">
      <c r="A144" s="27" t="s">
        <v>239</v>
      </c>
      <c r="B144" s="27" t="s">
        <v>451</v>
      </c>
      <c r="C144" s="153">
        <v>1.4</v>
      </c>
      <c r="D144" s="20"/>
      <c r="E144" s="27">
        <v>2</v>
      </c>
      <c r="F144" s="27"/>
    </row>
    <row r="145" spans="1:6" ht="11.25" customHeight="1">
      <c r="A145" s="27" t="s">
        <v>240</v>
      </c>
      <c r="B145" s="27" t="s">
        <v>452</v>
      </c>
      <c r="C145" s="153">
        <v>1.5</v>
      </c>
      <c r="D145" s="20"/>
      <c r="E145" s="27">
        <v>2</v>
      </c>
      <c r="F145" s="27"/>
    </row>
    <row r="146" spans="1:6" ht="11.25" customHeight="1">
      <c r="A146" s="27" t="s">
        <v>241</v>
      </c>
      <c r="B146" s="27" t="s">
        <v>453</v>
      </c>
      <c r="C146" s="153">
        <v>2.1</v>
      </c>
      <c r="D146" s="20"/>
      <c r="E146" s="27">
        <v>3</v>
      </c>
      <c r="F146" s="27"/>
    </row>
    <row r="147" spans="1:6" ht="11.25" customHeight="1">
      <c r="A147" s="27" t="s">
        <v>242</v>
      </c>
      <c r="B147" s="27" t="s">
        <v>454</v>
      </c>
      <c r="C147" s="153">
        <v>1.8</v>
      </c>
      <c r="D147" s="20"/>
      <c r="E147" s="27">
        <v>2</v>
      </c>
      <c r="F147" s="27"/>
    </row>
    <row r="148" spans="1:17" ht="11.25" customHeight="1">
      <c r="A148" s="27" t="s">
        <v>243</v>
      </c>
      <c r="B148" s="27" t="s">
        <v>455</v>
      </c>
      <c r="C148" s="153">
        <v>2.2</v>
      </c>
      <c r="D148" s="20"/>
      <c r="E148" s="27">
        <v>3</v>
      </c>
      <c r="F148" s="27"/>
      <c r="P148" s="1"/>
      <c r="Q148" s="1"/>
    </row>
    <row r="149" spans="1:6" ht="11.25" customHeight="1">
      <c r="A149" s="27" t="s">
        <v>472</v>
      </c>
      <c r="B149" s="27" t="s">
        <v>165</v>
      </c>
      <c r="C149" s="153">
        <v>4.6</v>
      </c>
      <c r="D149" s="20"/>
      <c r="E149" s="27">
        <v>5</v>
      </c>
      <c r="F149" s="27"/>
    </row>
    <row r="150" spans="1:6" ht="11.25" customHeight="1">
      <c r="A150" s="27" t="s">
        <v>473</v>
      </c>
      <c r="B150" s="27" t="s">
        <v>164</v>
      </c>
      <c r="C150" s="153">
        <v>2.5</v>
      </c>
      <c r="D150" s="20"/>
      <c r="E150" s="27">
        <v>3</v>
      </c>
      <c r="F150" s="27"/>
    </row>
    <row r="151" spans="1:17" ht="11.25" customHeight="1">
      <c r="A151" s="27" t="s">
        <v>474</v>
      </c>
      <c r="B151" s="27" t="s">
        <v>163</v>
      </c>
      <c r="C151" s="153">
        <v>4.4</v>
      </c>
      <c r="D151" s="20"/>
      <c r="E151" s="27">
        <v>5</v>
      </c>
      <c r="F151" s="27"/>
      <c r="P151" s="1"/>
      <c r="Q151" s="1"/>
    </row>
    <row r="152" spans="1:6" ht="11.25" customHeight="1">
      <c r="A152" s="27" t="s">
        <v>475</v>
      </c>
      <c r="B152" s="27" t="s">
        <v>476</v>
      </c>
      <c r="C152" s="153">
        <v>3.7</v>
      </c>
      <c r="D152" s="20"/>
      <c r="E152" s="27">
        <v>4</v>
      </c>
      <c r="F152" s="27"/>
    </row>
    <row r="153" spans="1:6" ht="11.25" customHeight="1">
      <c r="A153" s="43" t="s">
        <v>477</v>
      </c>
      <c r="B153" s="27" t="s">
        <v>478</v>
      </c>
      <c r="C153" s="153">
        <v>1.7</v>
      </c>
      <c r="D153" s="20"/>
      <c r="E153" s="27">
        <v>2</v>
      </c>
      <c r="F153" s="43"/>
    </row>
    <row r="154" spans="1:6" ht="11.25" customHeight="1">
      <c r="A154" s="43" t="s">
        <v>479</v>
      </c>
      <c r="B154" s="43" t="s">
        <v>480</v>
      </c>
      <c r="C154" s="153">
        <v>2.8</v>
      </c>
      <c r="D154" s="20"/>
      <c r="E154" s="27">
        <v>3</v>
      </c>
      <c r="F154" s="43"/>
    </row>
    <row r="155" spans="1:6" ht="11.25" customHeight="1">
      <c r="A155" s="43" t="s">
        <v>481</v>
      </c>
      <c r="B155" s="43" t="s">
        <v>482</v>
      </c>
      <c r="C155" s="153">
        <v>2</v>
      </c>
      <c r="D155" s="20"/>
      <c r="E155" s="27">
        <v>3</v>
      </c>
      <c r="F155" s="43"/>
    </row>
    <row r="156" spans="1:6" ht="11.25" customHeight="1">
      <c r="A156" s="27" t="s">
        <v>483</v>
      </c>
      <c r="B156" s="27" t="s">
        <v>484</v>
      </c>
      <c r="C156" s="153">
        <v>2.2</v>
      </c>
      <c r="D156" s="20"/>
      <c r="E156" s="27">
        <v>3</v>
      </c>
      <c r="F156" s="27"/>
    </row>
    <row r="157" spans="1:6" ht="11.25" customHeight="1">
      <c r="A157" s="43" t="s">
        <v>485</v>
      </c>
      <c r="B157" s="43" t="s">
        <v>486</v>
      </c>
      <c r="C157" s="153">
        <v>1.7</v>
      </c>
      <c r="D157" s="20"/>
      <c r="E157" s="27">
        <v>2</v>
      </c>
      <c r="F157" s="43"/>
    </row>
    <row r="158" spans="1:6" ht="11.25" customHeight="1">
      <c r="A158" s="43" t="s">
        <v>487</v>
      </c>
      <c r="B158" s="43" t="s">
        <v>488</v>
      </c>
      <c r="C158" s="153">
        <v>1.3</v>
      </c>
      <c r="D158" s="20"/>
      <c r="E158" s="27">
        <v>2</v>
      </c>
      <c r="F158" s="43"/>
    </row>
    <row r="159" spans="1:6" ht="11.25" customHeight="1">
      <c r="A159" s="43" t="s">
        <v>489</v>
      </c>
      <c r="B159" s="43" t="s">
        <v>490</v>
      </c>
      <c r="C159" s="153">
        <v>1.6</v>
      </c>
      <c r="D159" s="20"/>
      <c r="E159" s="27">
        <v>2</v>
      </c>
      <c r="F159" s="43"/>
    </row>
    <row r="160" spans="1:6" ht="11.25" customHeight="1">
      <c r="A160" s="43" t="s">
        <v>491</v>
      </c>
      <c r="B160" s="43" t="s">
        <v>492</v>
      </c>
      <c r="C160" s="153">
        <v>4.7</v>
      </c>
      <c r="D160" s="20"/>
      <c r="E160" s="27">
        <v>5</v>
      </c>
      <c r="F160" s="43"/>
    </row>
    <row r="161" spans="1:6" ht="11.25" customHeight="1">
      <c r="A161" s="43" t="s">
        <v>493</v>
      </c>
      <c r="B161" s="43" t="s">
        <v>494</v>
      </c>
      <c r="C161" s="153">
        <v>0</v>
      </c>
      <c r="D161" s="20"/>
      <c r="E161" s="27">
        <v>1</v>
      </c>
      <c r="F161" s="43"/>
    </row>
    <row r="162" spans="1:6" ht="11.25" customHeight="1">
      <c r="A162" s="43" t="s">
        <v>495</v>
      </c>
      <c r="B162" s="43" t="s">
        <v>496</v>
      </c>
      <c r="C162" s="153">
        <v>1.5</v>
      </c>
      <c r="D162" s="20"/>
      <c r="E162" s="27">
        <v>2</v>
      </c>
      <c r="F162" s="43"/>
    </row>
    <row r="163" spans="1:6" ht="11.25" customHeight="1">
      <c r="A163" s="43" t="s">
        <v>497</v>
      </c>
      <c r="B163" s="43" t="s">
        <v>498</v>
      </c>
      <c r="C163" s="153">
        <v>0</v>
      </c>
      <c r="D163" s="20"/>
      <c r="E163" s="27">
        <v>1</v>
      </c>
      <c r="F163" s="43"/>
    </row>
    <row r="164" spans="1:6" ht="11.25" customHeight="1">
      <c r="A164" s="43" t="s">
        <v>499</v>
      </c>
      <c r="B164" s="43" t="s">
        <v>500</v>
      </c>
      <c r="C164" s="153">
        <v>0.9</v>
      </c>
      <c r="D164" s="20"/>
      <c r="E164" s="27">
        <v>1</v>
      </c>
      <c r="F164" s="43"/>
    </row>
    <row r="165" spans="1:6" ht="11.25" customHeight="1">
      <c r="A165" s="27" t="s">
        <v>501</v>
      </c>
      <c r="B165" s="27" t="s">
        <v>502</v>
      </c>
      <c r="C165" s="153">
        <v>0.5</v>
      </c>
      <c r="D165" s="20"/>
      <c r="E165" s="27">
        <v>1</v>
      </c>
      <c r="F165" s="27"/>
    </row>
    <row r="166" spans="1:6" ht="11.25" customHeight="1">
      <c r="A166" s="27" t="s">
        <v>503</v>
      </c>
      <c r="B166" s="27" t="s">
        <v>504</v>
      </c>
      <c r="C166" s="153">
        <v>0</v>
      </c>
      <c r="D166" s="20"/>
      <c r="E166" s="27">
        <v>1</v>
      </c>
      <c r="F166" s="27"/>
    </row>
    <row r="167" spans="1:6" ht="11.25" customHeight="1">
      <c r="A167" s="27" t="s">
        <v>505</v>
      </c>
      <c r="B167" s="27" t="s">
        <v>506</v>
      </c>
      <c r="C167" s="153">
        <v>0.8</v>
      </c>
      <c r="D167" s="20"/>
      <c r="E167" s="27">
        <v>1</v>
      </c>
      <c r="F167" s="27"/>
    </row>
    <row r="168" spans="1:6" ht="11.25" customHeight="1">
      <c r="A168" s="27" t="s">
        <v>507</v>
      </c>
      <c r="B168" s="27" t="s">
        <v>508</v>
      </c>
      <c r="C168" s="153">
        <v>1.5</v>
      </c>
      <c r="D168" s="20"/>
      <c r="E168" s="27">
        <v>2</v>
      </c>
      <c r="F168" s="27"/>
    </row>
    <row r="169" spans="1:6" ht="11.25" customHeight="1">
      <c r="A169" s="27" t="s">
        <v>509</v>
      </c>
      <c r="B169" s="27" t="s">
        <v>510</v>
      </c>
      <c r="C169" s="153">
        <v>0.3</v>
      </c>
      <c r="D169" s="20"/>
      <c r="E169" s="27">
        <v>1</v>
      </c>
      <c r="F169" s="27"/>
    </row>
    <row r="170" spans="1:6" ht="11.25" customHeight="1">
      <c r="A170" s="27" t="s">
        <v>511</v>
      </c>
      <c r="B170" s="27" t="s">
        <v>512</v>
      </c>
      <c r="C170" s="153">
        <v>0</v>
      </c>
      <c r="D170" s="20"/>
      <c r="E170" s="27">
        <v>1</v>
      </c>
      <c r="F170" s="27"/>
    </row>
    <row r="171" spans="1:6" ht="11.25" customHeight="1">
      <c r="A171" s="27" t="s">
        <v>513</v>
      </c>
      <c r="B171" s="27" t="s">
        <v>514</v>
      </c>
      <c r="C171" s="153">
        <v>0.8</v>
      </c>
      <c r="D171" s="20"/>
      <c r="E171" s="27">
        <v>1</v>
      </c>
      <c r="F171" s="27"/>
    </row>
    <row r="172" spans="1:6" ht="11.25" customHeight="1">
      <c r="A172" s="27" t="s">
        <v>515</v>
      </c>
      <c r="B172" s="27" t="s">
        <v>516</v>
      </c>
      <c r="C172" s="153">
        <v>0</v>
      </c>
      <c r="D172" s="20"/>
      <c r="E172" s="27">
        <v>1</v>
      </c>
      <c r="F172" s="27"/>
    </row>
    <row r="173" spans="1:6" ht="11.25" customHeight="1">
      <c r="A173" s="27" t="s">
        <v>517</v>
      </c>
      <c r="B173" s="27" t="s">
        <v>518</v>
      </c>
      <c r="C173" s="153">
        <v>0</v>
      </c>
      <c r="D173" s="20"/>
      <c r="E173" s="27">
        <v>1</v>
      </c>
      <c r="F173" s="27"/>
    </row>
    <row r="174" spans="1:6" ht="11.25" customHeight="1">
      <c r="A174" s="27" t="s">
        <v>519</v>
      </c>
      <c r="B174" s="27" t="s">
        <v>520</v>
      </c>
      <c r="C174" s="153">
        <v>0.6</v>
      </c>
      <c r="D174" s="20"/>
      <c r="E174" s="27">
        <v>1</v>
      </c>
      <c r="F174" s="27"/>
    </row>
    <row r="175" spans="1:6" ht="11.25" customHeight="1">
      <c r="A175" s="27" t="s">
        <v>521</v>
      </c>
      <c r="B175" s="27" t="s">
        <v>522</v>
      </c>
      <c r="C175" s="153">
        <v>2.3</v>
      </c>
      <c r="D175" s="20"/>
      <c r="E175" s="27">
        <v>3</v>
      </c>
      <c r="F175" s="27"/>
    </row>
    <row r="176" spans="1:6" ht="11.25" customHeight="1">
      <c r="A176" s="27" t="s">
        <v>523</v>
      </c>
      <c r="B176" s="27" t="s">
        <v>524</v>
      </c>
      <c r="C176" s="153">
        <v>0</v>
      </c>
      <c r="D176" s="20"/>
      <c r="E176" s="27">
        <v>1</v>
      </c>
      <c r="F176" s="27"/>
    </row>
    <row r="177" spans="1:6" ht="11.25" customHeight="1">
      <c r="A177" s="27" t="s">
        <v>525</v>
      </c>
      <c r="B177" s="27" t="s">
        <v>526</v>
      </c>
      <c r="C177" s="153">
        <v>0.8</v>
      </c>
      <c r="D177" s="20"/>
      <c r="E177" s="27">
        <v>1</v>
      </c>
      <c r="F177" s="27"/>
    </row>
    <row r="178" spans="1:6" ht="11.25" customHeight="1">
      <c r="A178" s="27" t="s">
        <v>527</v>
      </c>
      <c r="B178" s="27" t="s">
        <v>528</v>
      </c>
      <c r="C178" s="153">
        <v>0.7</v>
      </c>
      <c r="D178" s="20"/>
      <c r="E178" s="27">
        <v>1</v>
      </c>
      <c r="F178" s="27"/>
    </row>
    <row r="179" spans="1:6" ht="11.25" customHeight="1">
      <c r="A179" s="27" t="s">
        <v>529</v>
      </c>
      <c r="B179" s="27" t="s">
        <v>530</v>
      </c>
      <c r="C179" s="153">
        <v>0</v>
      </c>
      <c r="D179" s="20"/>
      <c r="E179" s="27">
        <v>1</v>
      </c>
      <c r="F179" s="27"/>
    </row>
    <row r="180" spans="1:6" ht="11.25" customHeight="1">
      <c r="A180" s="27" t="s">
        <v>531</v>
      </c>
      <c r="B180" s="27" t="s">
        <v>532</v>
      </c>
      <c r="C180" s="153">
        <v>1.4</v>
      </c>
      <c r="D180" s="20"/>
      <c r="E180" s="27">
        <v>2</v>
      </c>
      <c r="F180" s="27"/>
    </row>
    <row r="181" spans="1:6" ht="11.25" customHeight="1">
      <c r="A181" s="27" t="s">
        <v>533</v>
      </c>
      <c r="B181" s="27" t="s">
        <v>534</v>
      </c>
      <c r="C181" s="153">
        <v>0</v>
      </c>
      <c r="D181" s="20"/>
      <c r="E181" s="27">
        <v>1</v>
      </c>
      <c r="F181" s="27"/>
    </row>
    <row r="182" spans="1:6" ht="11.25" customHeight="1">
      <c r="A182" s="27" t="s">
        <v>535</v>
      </c>
      <c r="B182" s="27" t="s">
        <v>386</v>
      </c>
      <c r="C182" s="153">
        <v>2.8</v>
      </c>
      <c r="D182" s="20"/>
      <c r="E182" s="27">
        <v>3</v>
      </c>
      <c r="F182" s="27"/>
    </row>
    <row r="183" spans="1:6" ht="11.25" customHeight="1">
      <c r="A183" s="27" t="s">
        <v>536</v>
      </c>
      <c r="B183" s="27" t="s">
        <v>537</v>
      </c>
      <c r="C183" s="153">
        <v>2.8</v>
      </c>
      <c r="D183" s="20"/>
      <c r="E183" s="27">
        <v>3</v>
      </c>
      <c r="F183" s="27"/>
    </row>
    <row r="184" spans="1:6" ht="11.25" customHeight="1">
      <c r="A184" s="27" t="s">
        <v>538</v>
      </c>
      <c r="B184" s="27" t="s">
        <v>387</v>
      </c>
      <c r="C184" s="153">
        <v>3.3</v>
      </c>
      <c r="D184" s="20"/>
      <c r="E184" s="27">
        <v>4</v>
      </c>
      <c r="F184" s="27"/>
    </row>
    <row r="185" spans="1:6" ht="11.25" customHeight="1">
      <c r="A185" s="27" t="s">
        <v>539</v>
      </c>
      <c r="B185" s="27" t="s">
        <v>388</v>
      </c>
      <c r="C185" s="153">
        <v>2.2</v>
      </c>
      <c r="D185" s="20"/>
      <c r="E185" s="27">
        <v>3</v>
      </c>
      <c r="F185" s="27"/>
    </row>
    <row r="186" spans="1:6" ht="11.25" customHeight="1">
      <c r="A186" s="43" t="s">
        <v>540</v>
      </c>
      <c r="B186" s="43" t="s">
        <v>541</v>
      </c>
      <c r="C186" s="153">
        <v>3.2</v>
      </c>
      <c r="D186" s="20"/>
      <c r="E186" s="27">
        <v>4</v>
      </c>
      <c r="F186" s="43"/>
    </row>
    <row r="187" spans="1:6" ht="11.25" customHeight="1">
      <c r="A187" s="43" t="s">
        <v>542</v>
      </c>
      <c r="B187" s="43" t="s">
        <v>543</v>
      </c>
      <c r="C187" s="153">
        <v>0.9</v>
      </c>
      <c r="D187" s="20"/>
      <c r="E187" s="27">
        <v>1</v>
      </c>
      <c r="F187" s="43"/>
    </row>
    <row r="188" spans="1:6" ht="11.25" customHeight="1">
      <c r="A188" s="43" t="s">
        <v>544</v>
      </c>
      <c r="B188" s="43" t="s">
        <v>389</v>
      </c>
      <c r="C188" s="153">
        <v>3.1</v>
      </c>
      <c r="D188" s="20"/>
      <c r="E188" s="27">
        <v>4</v>
      </c>
      <c r="F188" s="43"/>
    </row>
    <row r="189" spans="1:6" ht="11.25" customHeight="1">
      <c r="A189" s="43" t="s">
        <v>545</v>
      </c>
      <c r="B189" s="43" t="s">
        <v>546</v>
      </c>
      <c r="C189" s="153">
        <v>1.7</v>
      </c>
      <c r="D189" s="20"/>
      <c r="E189" s="27">
        <v>2</v>
      </c>
      <c r="F189" s="43"/>
    </row>
    <row r="190" spans="1:6" ht="11.25" customHeight="1">
      <c r="A190" s="43" t="s">
        <v>547</v>
      </c>
      <c r="B190" s="43" t="s">
        <v>548</v>
      </c>
      <c r="C190" s="153">
        <v>2.3</v>
      </c>
      <c r="D190" s="20"/>
      <c r="E190" s="27">
        <v>3</v>
      </c>
      <c r="F190" s="43"/>
    </row>
    <row r="191" spans="1:6" ht="11.25" customHeight="1">
      <c r="A191" s="43" t="s">
        <v>549</v>
      </c>
      <c r="B191" s="43" t="s">
        <v>550</v>
      </c>
      <c r="C191" s="153">
        <v>2.9</v>
      </c>
      <c r="D191" s="20"/>
      <c r="E191" s="27">
        <v>3</v>
      </c>
      <c r="F191" s="43"/>
    </row>
    <row r="192" spans="1:6" ht="11.25" customHeight="1">
      <c r="A192" s="43" t="s">
        <v>551</v>
      </c>
      <c r="B192" s="43" t="s">
        <v>552</v>
      </c>
      <c r="C192" s="153">
        <v>2</v>
      </c>
      <c r="D192" s="20"/>
      <c r="E192" s="27">
        <v>3</v>
      </c>
      <c r="F192" s="43"/>
    </row>
    <row r="193" spans="1:6" ht="11.25" customHeight="1">
      <c r="A193" s="43" t="s">
        <v>553</v>
      </c>
      <c r="B193" s="43" t="s">
        <v>390</v>
      </c>
      <c r="C193" s="153">
        <v>2.7</v>
      </c>
      <c r="D193" s="20"/>
      <c r="E193" s="27">
        <v>3</v>
      </c>
      <c r="F193" s="43"/>
    </row>
    <row r="194" spans="1:6" ht="11.25" customHeight="1">
      <c r="A194" s="43" t="s">
        <v>554</v>
      </c>
      <c r="B194" s="43" t="s">
        <v>555</v>
      </c>
      <c r="C194" s="153">
        <v>2</v>
      </c>
      <c r="D194" s="20"/>
      <c r="E194" s="27">
        <v>3</v>
      </c>
      <c r="F194" s="43"/>
    </row>
    <row r="195" spans="1:5" ht="11.25" customHeight="1">
      <c r="A195" s="43" t="s">
        <v>556</v>
      </c>
      <c r="B195" s="43" t="s">
        <v>557</v>
      </c>
      <c r="C195" s="153">
        <v>2.4</v>
      </c>
      <c r="D195" s="20"/>
      <c r="E195" s="27">
        <v>3</v>
      </c>
    </row>
    <row r="196" spans="1:5" ht="11.25" customHeight="1">
      <c r="A196" s="43" t="s">
        <v>558</v>
      </c>
      <c r="B196" s="43" t="s">
        <v>391</v>
      </c>
      <c r="C196" s="153">
        <v>2.8</v>
      </c>
      <c r="D196" s="20"/>
      <c r="E196" s="27">
        <v>3</v>
      </c>
    </row>
    <row r="197" spans="1:5" ht="11.25" customHeight="1">
      <c r="A197" s="43" t="s">
        <v>559</v>
      </c>
      <c r="B197" s="43" t="s">
        <v>560</v>
      </c>
      <c r="C197" s="153">
        <v>3.1</v>
      </c>
      <c r="D197" s="20"/>
      <c r="E197" s="27">
        <v>4</v>
      </c>
    </row>
    <row r="198" spans="1:5" ht="11.25" customHeight="1">
      <c r="A198" s="43" t="s">
        <v>739</v>
      </c>
      <c r="B198" s="43" t="s">
        <v>740</v>
      </c>
      <c r="C198" s="153">
        <v>1.1</v>
      </c>
      <c r="D198" s="20"/>
      <c r="E198" s="27">
        <v>2</v>
      </c>
    </row>
    <row r="199" spans="1:6" ht="11.25" customHeight="1">
      <c r="A199" s="43" t="s">
        <v>573</v>
      </c>
      <c r="B199" s="43" t="s">
        <v>574</v>
      </c>
      <c r="C199" s="153">
        <v>1.9</v>
      </c>
      <c r="D199" s="20"/>
      <c r="E199" s="27">
        <v>2</v>
      </c>
      <c r="F199" s="43">
        <v>2011</v>
      </c>
    </row>
    <row r="200" spans="1:6" ht="11.25" customHeight="1">
      <c r="A200" s="43" t="s">
        <v>575</v>
      </c>
      <c r="B200" s="43" t="s">
        <v>576</v>
      </c>
      <c r="C200" s="153">
        <v>1.7</v>
      </c>
      <c r="D200" s="20"/>
      <c r="E200" s="27">
        <v>2</v>
      </c>
      <c r="F200" s="43">
        <v>2011</v>
      </c>
    </row>
    <row r="201" spans="1:6" ht="11.25" customHeight="1">
      <c r="A201" s="43" t="s">
        <v>577</v>
      </c>
      <c r="B201" s="43" t="s">
        <v>578</v>
      </c>
      <c r="C201" s="153">
        <v>1.5</v>
      </c>
      <c r="D201" s="20"/>
      <c r="E201" s="27">
        <v>2</v>
      </c>
      <c r="F201" s="43">
        <v>2011</v>
      </c>
    </row>
    <row r="202" spans="1:6" ht="11.25" customHeight="1">
      <c r="A202" s="27" t="s">
        <v>579</v>
      </c>
      <c r="B202" s="27" t="s">
        <v>580</v>
      </c>
      <c r="C202" s="153">
        <v>2</v>
      </c>
      <c r="D202" s="20"/>
      <c r="E202" s="27">
        <v>3</v>
      </c>
      <c r="F202" s="27">
        <v>2011</v>
      </c>
    </row>
    <row r="203" spans="1:6" ht="11.25" customHeight="1">
      <c r="A203" s="27" t="s">
        <v>581</v>
      </c>
      <c r="B203" s="27" t="s">
        <v>582</v>
      </c>
      <c r="C203" s="153">
        <v>1.6</v>
      </c>
      <c r="D203" s="20"/>
      <c r="E203" s="27">
        <v>2</v>
      </c>
      <c r="F203" s="27">
        <v>2011</v>
      </c>
    </row>
    <row r="204" spans="1:6" ht="11.25" customHeight="1">
      <c r="A204" s="27" t="s">
        <v>583</v>
      </c>
      <c r="B204" s="27" t="s">
        <v>373</v>
      </c>
      <c r="C204" s="153">
        <v>4.4</v>
      </c>
      <c r="D204" s="20"/>
      <c r="E204" s="27">
        <v>5</v>
      </c>
      <c r="F204" s="27">
        <v>2011</v>
      </c>
    </row>
    <row r="205" spans="1:6" ht="11.25" customHeight="1">
      <c r="A205" s="27" t="s">
        <v>584</v>
      </c>
      <c r="B205" s="27" t="s">
        <v>585</v>
      </c>
      <c r="C205" s="153">
        <v>1.9</v>
      </c>
      <c r="D205" s="20"/>
      <c r="E205" s="27">
        <v>2</v>
      </c>
      <c r="F205" s="27">
        <v>2011</v>
      </c>
    </row>
    <row r="206" spans="1:6" ht="11.25" customHeight="1">
      <c r="A206" s="27" t="s">
        <v>586</v>
      </c>
      <c r="B206" s="27" t="s">
        <v>587</v>
      </c>
      <c r="C206" s="153">
        <v>1.6</v>
      </c>
      <c r="D206" s="20"/>
      <c r="E206" s="27">
        <v>2</v>
      </c>
      <c r="F206" s="27">
        <v>2011</v>
      </c>
    </row>
    <row r="207" spans="1:6" ht="11.25" customHeight="1">
      <c r="A207" s="27" t="s">
        <v>588</v>
      </c>
      <c r="B207" s="27" t="s">
        <v>589</v>
      </c>
      <c r="C207" s="153">
        <v>0.9</v>
      </c>
      <c r="D207" s="20"/>
      <c r="E207" s="27">
        <v>1</v>
      </c>
      <c r="F207" s="27"/>
    </row>
    <row r="208" spans="1:6" ht="11.25" customHeight="1">
      <c r="A208" s="27" t="s">
        <v>590</v>
      </c>
      <c r="B208" s="27" t="s">
        <v>591</v>
      </c>
      <c r="C208" s="153">
        <v>1</v>
      </c>
      <c r="D208" s="20"/>
      <c r="E208" s="27">
        <v>2</v>
      </c>
      <c r="F208" s="27"/>
    </row>
    <row r="209" spans="1:6" ht="11.25" customHeight="1">
      <c r="A209" s="43" t="s">
        <v>592</v>
      </c>
      <c r="B209" s="43" t="s">
        <v>593</v>
      </c>
      <c r="C209" s="153">
        <v>3.3</v>
      </c>
      <c r="D209" s="20"/>
      <c r="E209" s="27">
        <v>4</v>
      </c>
      <c r="F209" s="43"/>
    </row>
    <row r="210" spans="1:6" ht="11.25" customHeight="1">
      <c r="A210" s="43" t="s">
        <v>594</v>
      </c>
      <c r="B210" s="43" t="s">
        <v>595</v>
      </c>
      <c r="C210" s="153">
        <v>1.6</v>
      </c>
      <c r="D210" s="20"/>
      <c r="E210" s="27">
        <v>2</v>
      </c>
      <c r="F210" s="43"/>
    </row>
    <row r="211" spans="1:6" ht="11.25" customHeight="1">
      <c r="A211" s="43" t="s">
        <v>596</v>
      </c>
      <c r="B211" s="43" t="s">
        <v>597</v>
      </c>
      <c r="C211" s="153">
        <v>1.5</v>
      </c>
      <c r="D211" s="20"/>
      <c r="E211" s="27">
        <v>2</v>
      </c>
      <c r="F211" s="43"/>
    </row>
    <row r="212" spans="1:6" ht="11.25" customHeight="1">
      <c r="A212" s="43" t="s">
        <v>598</v>
      </c>
      <c r="B212" s="43" t="s">
        <v>599</v>
      </c>
      <c r="C212" s="153">
        <v>1.2</v>
      </c>
      <c r="D212" s="20"/>
      <c r="E212" s="27">
        <v>2</v>
      </c>
      <c r="F212" s="43"/>
    </row>
    <row r="213" spans="1:6" ht="11.25" customHeight="1">
      <c r="A213" s="27" t="s">
        <v>601</v>
      </c>
      <c r="B213" s="43" t="s">
        <v>602</v>
      </c>
      <c r="C213" s="153">
        <v>2.2</v>
      </c>
      <c r="D213" s="20"/>
      <c r="E213" s="27">
        <v>3</v>
      </c>
      <c r="F213" s="27"/>
    </row>
    <row r="214" spans="1:6" ht="11.25" customHeight="1">
      <c r="A214" s="27" t="s">
        <v>246</v>
      </c>
      <c r="B214" s="43" t="s">
        <v>248</v>
      </c>
      <c r="C214" s="153">
        <v>2.6</v>
      </c>
      <c r="D214" s="20"/>
      <c r="E214" s="27">
        <v>3</v>
      </c>
      <c r="F214" s="27"/>
    </row>
    <row r="215" spans="1:6" ht="11.25" customHeight="1">
      <c r="A215" s="43" t="s">
        <v>247</v>
      </c>
      <c r="B215" s="43" t="s">
        <v>600</v>
      </c>
      <c r="C215" s="153">
        <v>2.6</v>
      </c>
      <c r="D215" s="20"/>
      <c r="E215" s="27">
        <v>3</v>
      </c>
      <c r="F215" s="43"/>
    </row>
    <row r="216" spans="1:6" ht="11.25" customHeight="1">
      <c r="A216" s="43" t="s">
        <v>249</v>
      </c>
      <c r="B216" s="43" t="s">
        <v>250</v>
      </c>
      <c r="C216" s="153">
        <v>3.1</v>
      </c>
      <c r="D216" s="20"/>
      <c r="E216" s="27">
        <v>4</v>
      </c>
      <c r="F216" s="43"/>
    </row>
    <row r="217" spans="1:6" ht="11.25" customHeight="1">
      <c r="A217" s="43" t="s">
        <v>603</v>
      </c>
      <c r="B217" s="43" t="s">
        <v>604</v>
      </c>
      <c r="C217" s="153">
        <v>0</v>
      </c>
      <c r="D217" s="20"/>
      <c r="E217" s="27">
        <v>1</v>
      </c>
      <c r="F217" s="43"/>
    </row>
    <row r="218" spans="1:6" ht="11.25" customHeight="1">
      <c r="A218" s="43" t="s">
        <v>605</v>
      </c>
      <c r="B218" s="27" t="s">
        <v>606</v>
      </c>
      <c r="C218" s="153">
        <v>1.4</v>
      </c>
      <c r="D218" s="20"/>
      <c r="E218" s="27">
        <v>2</v>
      </c>
      <c r="F218" s="43">
        <v>2011</v>
      </c>
    </row>
    <row r="219" spans="1:6" ht="11.25" customHeight="1">
      <c r="A219" s="43" t="s">
        <v>607</v>
      </c>
      <c r="B219" s="43" t="s">
        <v>608</v>
      </c>
      <c r="C219" s="153">
        <v>1.3</v>
      </c>
      <c r="D219" s="20"/>
      <c r="E219" s="27">
        <v>2</v>
      </c>
      <c r="F219" s="43">
        <v>2011</v>
      </c>
    </row>
    <row r="220" spans="1:6" ht="11.25" customHeight="1">
      <c r="A220" s="43" t="s">
        <v>609</v>
      </c>
      <c r="B220" s="43" t="s">
        <v>610</v>
      </c>
      <c r="C220" s="153">
        <v>2.5</v>
      </c>
      <c r="D220" s="20"/>
      <c r="E220" s="27">
        <v>3</v>
      </c>
      <c r="F220" s="43">
        <v>2011</v>
      </c>
    </row>
    <row r="221" spans="1:6" ht="11.25" customHeight="1">
      <c r="A221" s="43" t="s">
        <v>611</v>
      </c>
      <c r="B221" s="43" t="s">
        <v>612</v>
      </c>
      <c r="C221" s="153">
        <v>1.4</v>
      </c>
      <c r="D221" s="20"/>
      <c r="E221" s="27">
        <v>2</v>
      </c>
      <c r="F221" s="43">
        <v>2011</v>
      </c>
    </row>
    <row r="222" spans="1:6" ht="11.25" customHeight="1">
      <c r="A222" s="43" t="s">
        <v>613</v>
      </c>
      <c r="B222" s="43" t="s">
        <v>614</v>
      </c>
      <c r="C222" s="153">
        <v>1.6</v>
      </c>
      <c r="D222" s="20"/>
      <c r="E222" s="27">
        <v>2</v>
      </c>
      <c r="F222" s="43">
        <v>2011</v>
      </c>
    </row>
    <row r="223" spans="1:6" ht="11.25" customHeight="1">
      <c r="A223" s="27" t="s">
        <v>615</v>
      </c>
      <c r="B223" s="27" t="s">
        <v>616</v>
      </c>
      <c r="C223" s="153">
        <v>1.2</v>
      </c>
      <c r="D223" s="20"/>
      <c r="E223" s="27">
        <v>2</v>
      </c>
      <c r="F223" s="27">
        <v>2011</v>
      </c>
    </row>
    <row r="224" spans="1:6" ht="11.25" customHeight="1">
      <c r="A224" s="27" t="s">
        <v>617</v>
      </c>
      <c r="B224" s="27" t="s">
        <v>618</v>
      </c>
      <c r="C224" s="153">
        <v>2.7</v>
      </c>
      <c r="D224" s="20"/>
      <c r="E224" s="27">
        <v>3</v>
      </c>
      <c r="F224" s="27">
        <v>2011</v>
      </c>
    </row>
    <row r="225" spans="1:6" ht="11.25" customHeight="1">
      <c r="A225" s="27" t="s">
        <v>619</v>
      </c>
      <c r="B225" s="27" t="s">
        <v>620</v>
      </c>
      <c r="C225" s="153">
        <v>2</v>
      </c>
      <c r="D225" s="20"/>
      <c r="E225" s="27">
        <v>3</v>
      </c>
      <c r="F225" s="27">
        <v>2011</v>
      </c>
    </row>
    <row r="226" spans="1:6" ht="11.25" customHeight="1">
      <c r="A226" s="27" t="s">
        <v>621</v>
      </c>
      <c r="B226" s="218" t="s">
        <v>622</v>
      </c>
      <c r="C226" s="219">
        <v>3.4</v>
      </c>
      <c r="D226" s="220"/>
      <c r="E226" s="27">
        <v>4</v>
      </c>
      <c r="F226" s="218">
        <v>2011</v>
      </c>
    </row>
    <row r="227" spans="1:6" ht="11.25" customHeight="1">
      <c r="A227" s="27" t="s">
        <v>623</v>
      </c>
      <c r="B227" s="218" t="s">
        <v>624</v>
      </c>
      <c r="C227" s="219">
        <v>2.8</v>
      </c>
      <c r="D227" s="220"/>
      <c r="E227" s="27">
        <v>3</v>
      </c>
      <c r="F227" s="218">
        <v>2011</v>
      </c>
    </row>
    <row r="228" spans="1:6" ht="11.25" customHeight="1">
      <c r="A228" s="30" t="s">
        <v>625</v>
      </c>
      <c r="B228" s="221" t="s">
        <v>626</v>
      </c>
      <c r="C228" s="219">
        <v>4</v>
      </c>
      <c r="D228" s="220"/>
      <c r="E228" s="27">
        <v>5</v>
      </c>
      <c r="F228" s="218">
        <v>2011</v>
      </c>
    </row>
    <row r="229" spans="1:6" ht="11.25" customHeight="1">
      <c r="A229" s="30" t="s">
        <v>628</v>
      </c>
      <c r="B229" s="221" t="s">
        <v>629</v>
      </c>
      <c r="C229" s="219">
        <v>2.2</v>
      </c>
      <c r="D229" s="220"/>
      <c r="E229" s="27">
        <v>3</v>
      </c>
      <c r="F229" s="218">
        <v>2011</v>
      </c>
    </row>
    <row r="230" spans="1:6" ht="11.25" customHeight="1">
      <c r="A230" s="30" t="s">
        <v>630</v>
      </c>
      <c r="B230" s="221" t="s">
        <v>631</v>
      </c>
      <c r="C230" s="219">
        <v>2.1</v>
      </c>
      <c r="D230" s="220"/>
      <c r="E230" s="27">
        <v>3</v>
      </c>
      <c r="F230" s="218">
        <v>2011</v>
      </c>
    </row>
    <row r="231" spans="1:6" ht="11.25" customHeight="1">
      <c r="A231" s="30" t="s">
        <v>251</v>
      </c>
      <c r="B231" s="221" t="s">
        <v>627</v>
      </c>
      <c r="C231" s="219">
        <v>2.2</v>
      </c>
      <c r="D231" s="220"/>
      <c r="E231" s="27">
        <v>3</v>
      </c>
      <c r="F231" s="218">
        <v>2011</v>
      </c>
    </row>
    <row r="232" spans="1:6" ht="11.25" customHeight="1">
      <c r="A232" s="30" t="s">
        <v>252</v>
      </c>
      <c r="B232" s="221" t="s">
        <v>632</v>
      </c>
      <c r="C232" s="219">
        <v>2.7</v>
      </c>
      <c r="D232" s="220"/>
      <c r="E232" s="27">
        <v>3</v>
      </c>
      <c r="F232" s="218">
        <v>2011</v>
      </c>
    </row>
    <row r="233" spans="1:6" ht="11.25" customHeight="1">
      <c r="A233" s="30" t="s">
        <v>633</v>
      </c>
      <c r="B233" s="221" t="s">
        <v>634</v>
      </c>
      <c r="C233" s="219">
        <v>2.2</v>
      </c>
      <c r="D233" s="220"/>
      <c r="E233" s="27">
        <v>3</v>
      </c>
      <c r="F233" s="218">
        <v>2011</v>
      </c>
    </row>
    <row r="234" spans="1:6" ht="11.25" customHeight="1">
      <c r="A234" s="30" t="s">
        <v>635</v>
      </c>
      <c r="B234" s="221" t="s">
        <v>636</v>
      </c>
      <c r="C234" s="219">
        <v>2.5</v>
      </c>
      <c r="D234" s="220"/>
      <c r="E234" s="27">
        <v>3</v>
      </c>
      <c r="F234" s="218">
        <v>2011</v>
      </c>
    </row>
    <row r="235" spans="1:6" ht="11.25" customHeight="1">
      <c r="A235" s="30" t="s">
        <v>637</v>
      </c>
      <c r="B235" s="221" t="s">
        <v>638</v>
      </c>
      <c r="C235" s="219">
        <v>2.2</v>
      </c>
      <c r="D235" s="220"/>
      <c r="E235" s="27">
        <v>3</v>
      </c>
      <c r="F235" s="218">
        <v>2011</v>
      </c>
    </row>
    <row r="236" spans="1:6" ht="11.25" customHeight="1">
      <c r="A236" s="30" t="s">
        <v>639</v>
      </c>
      <c r="B236" s="221" t="s">
        <v>640</v>
      </c>
      <c r="C236" s="219">
        <v>2.2</v>
      </c>
      <c r="D236" s="220"/>
      <c r="E236" s="27">
        <v>3</v>
      </c>
      <c r="F236" s="218">
        <v>2011</v>
      </c>
    </row>
    <row r="237" spans="1:6" ht="11.25" customHeight="1">
      <c r="A237" s="30" t="s">
        <v>641</v>
      </c>
      <c r="B237" s="221" t="s">
        <v>642</v>
      </c>
      <c r="C237" s="219">
        <v>2.4</v>
      </c>
      <c r="D237" s="220"/>
      <c r="E237" s="27">
        <v>3</v>
      </c>
      <c r="F237" s="218">
        <v>2011</v>
      </c>
    </row>
    <row r="238" spans="1:6" ht="11.25" customHeight="1">
      <c r="A238" s="30" t="s">
        <v>643</v>
      </c>
      <c r="B238" s="221" t="s">
        <v>644</v>
      </c>
      <c r="C238" s="219">
        <v>2.9</v>
      </c>
      <c r="D238" s="220"/>
      <c r="E238" s="27">
        <v>3</v>
      </c>
      <c r="F238" s="218">
        <v>2011</v>
      </c>
    </row>
    <row r="239" spans="1:6" ht="11.25" customHeight="1">
      <c r="A239" s="30" t="s">
        <v>645</v>
      </c>
      <c r="B239" s="221" t="s">
        <v>121</v>
      </c>
      <c r="C239" s="219">
        <v>2.8</v>
      </c>
      <c r="D239" s="220"/>
      <c r="E239" s="27">
        <v>3</v>
      </c>
      <c r="F239" s="218">
        <v>2011</v>
      </c>
    </row>
    <row r="240" spans="1:6" ht="11.25" customHeight="1">
      <c r="A240" s="30" t="s">
        <v>122</v>
      </c>
      <c r="B240" s="221" t="s">
        <v>123</v>
      </c>
      <c r="C240" s="219">
        <v>2.3</v>
      </c>
      <c r="D240" s="220"/>
      <c r="E240" s="27">
        <v>3</v>
      </c>
      <c r="F240" s="218">
        <v>2011</v>
      </c>
    </row>
    <row r="241" spans="1:8" ht="11.25" customHeight="1">
      <c r="A241" s="30" t="s">
        <v>124</v>
      </c>
      <c r="B241" s="221" t="s">
        <v>125</v>
      </c>
      <c r="C241" s="219">
        <v>2.6</v>
      </c>
      <c r="D241" s="220"/>
      <c r="E241" s="27">
        <v>3</v>
      </c>
      <c r="F241" s="218">
        <v>2011</v>
      </c>
      <c r="G241" s="32"/>
      <c r="H241" s="45"/>
    </row>
    <row r="242" spans="1:8" ht="11.25" customHeight="1">
      <c r="A242" s="30" t="s">
        <v>126</v>
      </c>
      <c r="B242" s="221" t="s">
        <v>127</v>
      </c>
      <c r="C242" s="219">
        <v>3.3</v>
      </c>
      <c r="D242" s="220"/>
      <c r="E242" s="27">
        <v>4</v>
      </c>
      <c r="F242" s="218">
        <v>2011</v>
      </c>
      <c r="G242" s="32"/>
      <c r="H242" s="45"/>
    </row>
    <row r="243" spans="1:8" ht="11.25" customHeight="1">
      <c r="A243" s="30" t="s">
        <v>128</v>
      </c>
      <c r="B243" s="221" t="s">
        <v>129</v>
      </c>
      <c r="C243" s="219">
        <v>2.5</v>
      </c>
      <c r="D243" s="220"/>
      <c r="E243" s="27">
        <v>3</v>
      </c>
      <c r="F243" s="218">
        <v>2011</v>
      </c>
      <c r="G243" s="32"/>
      <c r="H243" s="32"/>
    </row>
    <row r="244" spans="1:8" ht="11.25" customHeight="1">
      <c r="A244" s="30" t="s">
        <v>130</v>
      </c>
      <c r="B244" s="221" t="s">
        <v>131</v>
      </c>
      <c r="C244" s="219">
        <v>2.3</v>
      </c>
      <c r="D244" s="220"/>
      <c r="E244" s="27">
        <v>3</v>
      </c>
      <c r="F244" s="218">
        <v>2011</v>
      </c>
      <c r="G244" s="32"/>
      <c r="H244" s="32"/>
    </row>
    <row r="245" spans="1:8" ht="11.25" customHeight="1">
      <c r="A245" s="30" t="s">
        <v>132</v>
      </c>
      <c r="B245" s="221" t="s">
        <v>133</v>
      </c>
      <c r="C245" s="219">
        <v>2.3</v>
      </c>
      <c r="D245" s="220"/>
      <c r="E245" s="27">
        <v>3</v>
      </c>
      <c r="F245" s="218">
        <v>2011</v>
      </c>
      <c r="G245" s="32"/>
      <c r="H245" s="32"/>
    </row>
    <row r="246" spans="1:8" ht="11.25" customHeight="1">
      <c r="A246" s="30" t="s">
        <v>134</v>
      </c>
      <c r="B246" s="221" t="s">
        <v>135</v>
      </c>
      <c r="C246" s="219">
        <v>2.2</v>
      </c>
      <c r="D246" s="220"/>
      <c r="E246" s="27">
        <v>3</v>
      </c>
      <c r="F246" s="218">
        <v>2011</v>
      </c>
      <c r="G246" s="32"/>
      <c r="H246" s="32"/>
    </row>
    <row r="247" spans="1:8" ht="11.25" customHeight="1">
      <c r="A247" s="30" t="s">
        <v>136</v>
      </c>
      <c r="B247" s="221" t="s">
        <v>137</v>
      </c>
      <c r="C247" s="219">
        <v>2.4</v>
      </c>
      <c r="D247" s="220"/>
      <c r="E247" s="27">
        <v>3</v>
      </c>
      <c r="F247" s="218">
        <v>2011</v>
      </c>
      <c r="G247" s="32"/>
      <c r="H247" s="32"/>
    </row>
    <row r="248" spans="1:8" ht="11.25" customHeight="1">
      <c r="A248" s="30" t="s">
        <v>138</v>
      </c>
      <c r="B248" s="221" t="s">
        <v>178</v>
      </c>
      <c r="C248" s="219">
        <v>3.5</v>
      </c>
      <c r="D248" s="220"/>
      <c r="E248" s="27">
        <v>4</v>
      </c>
      <c r="F248" s="218">
        <v>2011</v>
      </c>
      <c r="G248" s="32"/>
      <c r="H248" s="32"/>
    </row>
    <row r="249" spans="1:8" ht="11.25" customHeight="1">
      <c r="A249" s="30" t="s">
        <v>179</v>
      </c>
      <c r="B249" s="221" t="s">
        <v>180</v>
      </c>
      <c r="C249" s="219">
        <v>2.5</v>
      </c>
      <c r="D249" s="220"/>
      <c r="E249" s="27">
        <v>3</v>
      </c>
      <c r="F249" s="218">
        <v>2011</v>
      </c>
      <c r="G249" s="32"/>
      <c r="H249" s="32"/>
    </row>
    <row r="250" spans="1:8" ht="11.25" customHeight="1">
      <c r="A250" s="30" t="s">
        <v>181</v>
      </c>
      <c r="B250" s="221" t="s">
        <v>182</v>
      </c>
      <c r="C250" s="219">
        <v>2.6</v>
      </c>
      <c r="D250" s="220"/>
      <c r="E250" s="27">
        <v>3</v>
      </c>
      <c r="F250" s="218">
        <v>2011</v>
      </c>
      <c r="G250" s="32"/>
      <c r="H250" s="32"/>
    </row>
    <row r="251" spans="1:8" ht="11.25" customHeight="1">
      <c r="A251" s="30" t="s">
        <v>183</v>
      </c>
      <c r="B251" s="221" t="s">
        <v>184</v>
      </c>
      <c r="C251" s="219">
        <v>2.9</v>
      </c>
      <c r="D251" s="220"/>
      <c r="E251" s="27">
        <v>3</v>
      </c>
      <c r="F251" s="218">
        <v>2011</v>
      </c>
      <c r="G251" s="32"/>
      <c r="H251" s="32"/>
    </row>
    <row r="252" spans="1:8" ht="11.25" customHeight="1">
      <c r="A252" s="30" t="s">
        <v>185</v>
      </c>
      <c r="B252" s="221" t="s">
        <v>186</v>
      </c>
      <c r="C252" s="219">
        <v>3.4</v>
      </c>
      <c r="D252" s="220"/>
      <c r="E252" s="27">
        <v>4</v>
      </c>
      <c r="F252" s="218">
        <v>2011</v>
      </c>
      <c r="G252" s="32"/>
      <c r="H252" s="32"/>
    </row>
    <row r="253" spans="1:8" ht="11.25" customHeight="1">
      <c r="A253" s="30" t="s">
        <v>187</v>
      </c>
      <c r="B253" s="221" t="s">
        <v>188</v>
      </c>
      <c r="C253" s="219">
        <v>3.2</v>
      </c>
      <c r="D253" s="220"/>
      <c r="E253" s="27">
        <v>4</v>
      </c>
      <c r="F253" s="218">
        <v>2011</v>
      </c>
      <c r="G253" s="32"/>
      <c r="H253" s="32"/>
    </row>
    <row r="254" spans="1:8" ht="11.25" customHeight="1">
      <c r="A254" s="30" t="s">
        <v>189</v>
      </c>
      <c r="B254" s="221" t="s">
        <v>190</v>
      </c>
      <c r="C254" s="219">
        <v>3.7</v>
      </c>
      <c r="D254" s="220"/>
      <c r="E254" s="27">
        <v>4</v>
      </c>
      <c r="F254" s="218">
        <v>2011</v>
      </c>
      <c r="G254" s="32"/>
      <c r="H254" s="32"/>
    </row>
    <row r="255" spans="1:8" ht="11.25" customHeight="1">
      <c r="A255" s="30" t="s">
        <v>191</v>
      </c>
      <c r="B255" s="221" t="s">
        <v>192</v>
      </c>
      <c r="C255" s="219">
        <v>3.5</v>
      </c>
      <c r="D255" s="220"/>
      <c r="E255" s="27">
        <v>4</v>
      </c>
      <c r="F255" s="218">
        <v>2011</v>
      </c>
      <c r="G255" s="32"/>
      <c r="H255" s="32"/>
    </row>
    <row r="256" spans="1:8" ht="11.25" customHeight="1">
      <c r="A256" s="30" t="s">
        <v>193</v>
      </c>
      <c r="B256" s="221" t="s">
        <v>194</v>
      </c>
      <c r="C256" s="219">
        <v>3.7</v>
      </c>
      <c r="D256" s="220"/>
      <c r="E256" s="27">
        <v>4</v>
      </c>
      <c r="F256" s="218">
        <v>2011</v>
      </c>
      <c r="G256" s="32"/>
      <c r="H256" s="32"/>
    </row>
    <row r="257" spans="1:8" ht="11.25" customHeight="1">
      <c r="A257" s="30" t="s">
        <v>195</v>
      </c>
      <c r="B257" s="221" t="s">
        <v>196</v>
      </c>
      <c r="C257" s="219">
        <v>2.7</v>
      </c>
      <c r="D257" s="220"/>
      <c r="E257" s="27">
        <v>3</v>
      </c>
      <c r="F257" s="218">
        <v>2011</v>
      </c>
      <c r="G257" s="32"/>
      <c r="H257" s="32"/>
    </row>
    <row r="258" spans="1:8" ht="11.25" customHeight="1">
      <c r="A258" s="30" t="s">
        <v>197</v>
      </c>
      <c r="B258" s="221" t="s">
        <v>198</v>
      </c>
      <c r="C258" s="219">
        <v>2.9</v>
      </c>
      <c r="D258" s="220"/>
      <c r="E258" s="27">
        <v>3</v>
      </c>
      <c r="F258" s="218">
        <v>2011</v>
      </c>
      <c r="G258" s="32"/>
      <c r="H258" s="32"/>
    </row>
    <row r="259" spans="1:8" ht="11.25" customHeight="1">
      <c r="A259" s="30" t="s">
        <v>199</v>
      </c>
      <c r="B259" s="221" t="s">
        <v>4</v>
      </c>
      <c r="C259" s="219">
        <v>3</v>
      </c>
      <c r="D259" s="220"/>
      <c r="E259" s="27">
        <v>4</v>
      </c>
      <c r="F259" s="218">
        <v>2011</v>
      </c>
      <c r="G259" s="32"/>
      <c r="H259" s="32"/>
    </row>
    <row r="260" spans="1:8" ht="11.25" customHeight="1">
      <c r="A260" s="30" t="s">
        <v>5</v>
      </c>
      <c r="B260" s="221" t="s">
        <v>6</v>
      </c>
      <c r="C260" s="219">
        <v>4.3</v>
      </c>
      <c r="D260" s="220"/>
      <c r="E260" s="27">
        <v>5</v>
      </c>
      <c r="F260" s="218">
        <v>2011</v>
      </c>
      <c r="G260" s="32"/>
      <c r="H260" s="32"/>
    </row>
    <row r="261" spans="1:8" ht="11.25" customHeight="1">
      <c r="A261" s="30" t="s">
        <v>7</v>
      </c>
      <c r="B261" s="221" t="s">
        <v>79</v>
      </c>
      <c r="C261" s="219">
        <v>4.4</v>
      </c>
      <c r="D261" s="220"/>
      <c r="E261" s="27">
        <v>5</v>
      </c>
      <c r="F261" s="218">
        <v>2011</v>
      </c>
      <c r="G261" s="32"/>
      <c r="H261" s="32"/>
    </row>
    <row r="262" spans="1:8" ht="11.25" customHeight="1">
      <c r="A262" s="30" t="s">
        <v>80</v>
      </c>
      <c r="B262" s="221" t="s">
        <v>177</v>
      </c>
      <c r="C262" s="219">
        <v>3.3</v>
      </c>
      <c r="D262" s="220"/>
      <c r="E262" s="27">
        <v>4</v>
      </c>
      <c r="F262" s="218">
        <v>2011</v>
      </c>
      <c r="G262" s="32"/>
      <c r="H262" s="32"/>
    </row>
    <row r="263" spans="1:8" ht="11.25" customHeight="1">
      <c r="A263" s="30" t="s">
        <v>8</v>
      </c>
      <c r="B263" s="30" t="s">
        <v>81</v>
      </c>
      <c r="C263" s="153" t="s">
        <v>372</v>
      </c>
      <c r="D263" s="20"/>
      <c r="E263" s="153" t="s">
        <v>372</v>
      </c>
      <c r="F263" s="30"/>
      <c r="G263" s="32"/>
      <c r="H263" s="32"/>
    </row>
    <row r="264" spans="1:8" ht="11.25" customHeight="1">
      <c r="A264" s="30" t="s">
        <v>664</v>
      </c>
      <c r="B264" s="30" t="s">
        <v>82</v>
      </c>
      <c r="C264" s="153">
        <v>0</v>
      </c>
      <c r="D264" s="20"/>
      <c r="E264" s="27">
        <v>1</v>
      </c>
      <c r="F264" s="30"/>
      <c r="G264" s="32"/>
      <c r="H264" s="32"/>
    </row>
    <row r="265" spans="1:8" ht="11.25" customHeight="1">
      <c r="A265" s="30" t="s">
        <v>83</v>
      </c>
      <c r="B265" s="30" t="s">
        <v>84</v>
      </c>
      <c r="C265" s="153">
        <v>5</v>
      </c>
      <c r="D265" s="20"/>
      <c r="E265" s="27">
        <v>5</v>
      </c>
      <c r="F265" s="30"/>
      <c r="G265" s="32"/>
      <c r="H265" s="32"/>
    </row>
    <row r="266" spans="1:8" ht="11.25" customHeight="1">
      <c r="A266" s="30" t="s">
        <v>85</v>
      </c>
      <c r="B266" s="30" t="s">
        <v>86</v>
      </c>
      <c r="C266" s="153">
        <v>2.6</v>
      </c>
      <c r="D266" s="20"/>
      <c r="E266" s="27">
        <v>3</v>
      </c>
      <c r="F266" s="30"/>
      <c r="G266" s="32"/>
      <c r="H266" s="32"/>
    </row>
    <row r="267" spans="1:17" ht="11.25" customHeight="1">
      <c r="A267" s="30" t="s">
        <v>87</v>
      </c>
      <c r="B267" s="30" t="s">
        <v>88</v>
      </c>
      <c r="C267" s="153">
        <v>3.1</v>
      </c>
      <c r="D267" s="20"/>
      <c r="E267" s="27">
        <v>4</v>
      </c>
      <c r="F267" s="30"/>
      <c r="P267" s="1"/>
      <c r="Q267" s="1"/>
    </row>
    <row r="268" spans="1:6" ht="11.25" customHeight="1">
      <c r="A268" s="30" t="s">
        <v>89</v>
      </c>
      <c r="B268" s="30" t="s">
        <v>90</v>
      </c>
      <c r="C268" s="153">
        <v>2.7</v>
      </c>
      <c r="D268" s="20"/>
      <c r="E268" s="27">
        <v>3</v>
      </c>
      <c r="F268" s="30"/>
    </row>
    <row r="269" spans="1:6" ht="11.25" customHeight="1">
      <c r="A269" s="30" t="s">
        <v>91</v>
      </c>
      <c r="B269" s="30" t="s">
        <v>92</v>
      </c>
      <c r="C269" s="153">
        <v>3.5</v>
      </c>
      <c r="D269" s="20"/>
      <c r="E269" s="27">
        <v>4</v>
      </c>
      <c r="F269" s="30"/>
    </row>
    <row r="270" spans="1:6" ht="11.25" customHeight="1">
      <c r="A270" s="109" t="s">
        <v>93</v>
      </c>
      <c r="B270" s="109" t="s">
        <v>94</v>
      </c>
      <c r="C270" s="153">
        <v>4.6</v>
      </c>
      <c r="D270" s="20"/>
      <c r="E270" s="27">
        <v>5</v>
      </c>
      <c r="F270" s="30"/>
    </row>
    <row r="271" spans="1:6" ht="11.25" customHeight="1">
      <c r="A271" s="109" t="s">
        <v>95</v>
      </c>
      <c r="B271" s="109" t="s">
        <v>96</v>
      </c>
      <c r="C271" s="153">
        <v>4.2</v>
      </c>
      <c r="D271" s="20"/>
      <c r="E271" s="27">
        <v>5</v>
      </c>
      <c r="F271" s="27"/>
    </row>
    <row r="272" spans="1:6" ht="11.25" customHeight="1">
      <c r="A272" s="109" t="s">
        <v>97</v>
      </c>
      <c r="B272" s="109" t="s">
        <v>98</v>
      </c>
      <c r="C272" s="153">
        <v>1.3</v>
      </c>
      <c r="D272" s="20"/>
      <c r="E272" s="27">
        <v>2</v>
      </c>
      <c r="F272" s="27"/>
    </row>
    <row r="273" spans="1:6" ht="11.25" customHeight="1">
      <c r="A273" s="109" t="s">
        <v>99</v>
      </c>
      <c r="B273" s="109" t="s">
        <v>100</v>
      </c>
      <c r="C273" s="153">
        <v>1.1</v>
      </c>
      <c r="D273" s="20"/>
      <c r="E273" s="27">
        <v>2</v>
      </c>
      <c r="F273" s="27"/>
    </row>
    <row r="274" spans="1:6" ht="11.25" customHeight="1">
      <c r="A274" s="109" t="s">
        <v>101</v>
      </c>
      <c r="B274" s="109" t="s">
        <v>102</v>
      </c>
      <c r="C274" s="153">
        <v>0.9</v>
      </c>
      <c r="D274" s="20"/>
      <c r="E274" s="27">
        <v>1</v>
      </c>
      <c r="F274" s="27"/>
    </row>
    <row r="275" spans="1:6" ht="11.25" customHeight="1">
      <c r="A275" s="109" t="s">
        <v>103</v>
      </c>
      <c r="B275" s="109" t="s">
        <v>104</v>
      </c>
      <c r="C275" s="153">
        <v>0.7</v>
      </c>
      <c r="D275" s="20"/>
      <c r="E275" s="27">
        <v>1</v>
      </c>
      <c r="F275" s="27"/>
    </row>
    <row r="276" spans="1:6" ht="11.25" customHeight="1">
      <c r="A276" s="109" t="s">
        <v>105</v>
      </c>
      <c r="B276" s="109" t="s">
        <v>106</v>
      </c>
      <c r="C276" s="153">
        <v>0.9</v>
      </c>
      <c r="D276" s="20"/>
      <c r="E276" s="27">
        <v>1</v>
      </c>
      <c r="F276" s="27"/>
    </row>
    <row r="277" spans="1:6" ht="11.25" customHeight="1">
      <c r="A277" s="109" t="s">
        <v>107</v>
      </c>
      <c r="B277" s="109" t="s">
        <v>108</v>
      </c>
      <c r="C277" s="153">
        <v>1.3</v>
      </c>
      <c r="D277" s="20"/>
      <c r="E277" s="27">
        <v>2</v>
      </c>
      <c r="F277" s="27"/>
    </row>
    <row r="278" spans="1:6" ht="11.25" customHeight="1">
      <c r="A278" s="109" t="s">
        <v>109</v>
      </c>
      <c r="B278" s="109" t="s">
        <v>110</v>
      </c>
      <c r="C278" s="153">
        <v>2.9</v>
      </c>
      <c r="D278" s="20"/>
      <c r="E278" s="27">
        <v>3</v>
      </c>
      <c r="F278" s="27"/>
    </row>
    <row r="279" spans="1:6" ht="11.25" customHeight="1">
      <c r="A279" s="109" t="s">
        <v>9</v>
      </c>
      <c r="B279" s="109" t="s">
        <v>111</v>
      </c>
      <c r="C279" s="153" t="s">
        <v>372</v>
      </c>
      <c r="D279" s="20"/>
      <c r="E279" s="153" t="s">
        <v>372</v>
      </c>
      <c r="F279" s="27"/>
    </row>
    <row r="280" spans="1:6" ht="11.25" customHeight="1">
      <c r="A280" s="109" t="s">
        <v>10</v>
      </c>
      <c r="B280" s="109" t="s">
        <v>665</v>
      </c>
      <c r="C280" s="153" t="s">
        <v>372</v>
      </c>
      <c r="D280" s="20"/>
      <c r="E280" s="153" t="s">
        <v>372</v>
      </c>
      <c r="F280" s="27"/>
    </row>
    <row r="281" spans="1:6" ht="11.25" customHeight="1">
      <c r="A281" s="109" t="s">
        <v>76</v>
      </c>
      <c r="B281" s="109" t="s">
        <v>77</v>
      </c>
      <c r="C281" s="153" t="s">
        <v>372</v>
      </c>
      <c r="D281" s="20"/>
      <c r="E281" s="153" t="s">
        <v>372</v>
      </c>
      <c r="F281" s="27"/>
    </row>
    <row r="282" spans="1:6" ht="11.25" customHeight="1">
      <c r="A282" s="109" t="s">
        <v>114</v>
      </c>
      <c r="B282" s="109" t="s">
        <v>145</v>
      </c>
      <c r="C282" s="153">
        <v>8.6</v>
      </c>
      <c r="D282" s="20"/>
      <c r="E282" s="27">
        <v>5</v>
      </c>
      <c r="F282" s="27"/>
    </row>
    <row r="283" spans="1:17" ht="11.25" customHeight="1">
      <c r="A283" s="109" t="s">
        <v>115</v>
      </c>
      <c r="B283" s="109" t="s">
        <v>146</v>
      </c>
      <c r="C283" s="153">
        <v>9.4</v>
      </c>
      <c r="D283" s="20"/>
      <c r="E283" s="27">
        <v>5</v>
      </c>
      <c r="F283" s="27"/>
      <c r="P283" s="1"/>
      <c r="Q283" s="1"/>
    </row>
    <row r="284" spans="1:17" ht="11.25" customHeight="1">
      <c r="A284" s="109" t="s">
        <v>116</v>
      </c>
      <c r="B284" s="109" t="s">
        <v>147</v>
      </c>
      <c r="C284" s="153">
        <v>7.9</v>
      </c>
      <c r="D284" s="20"/>
      <c r="E284" s="27">
        <v>5</v>
      </c>
      <c r="F284" s="27"/>
      <c r="P284" s="1"/>
      <c r="Q284" s="1"/>
    </row>
    <row r="285" spans="1:17" ht="11.25" customHeight="1">
      <c r="A285" s="109" t="s">
        <v>117</v>
      </c>
      <c r="B285" s="109" t="s">
        <v>148</v>
      </c>
      <c r="C285" s="153">
        <v>7.5</v>
      </c>
      <c r="D285" s="20"/>
      <c r="E285" s="27">
        <v>5</v>
      </c>
      <c r="F285" s="49"/>
      <c r="P285" s="1"/>
      <c r="Q285" s="1"/>
    </row>
    <row r="286" spans="1:6" ht="11.25" customHeight="1">
      <c r="A286" s="109" t="s">
        <v>118</v>
      </c>
      <c r="B286" s="109" t="s">
        <v>149</v>
      </c>
      <c r="C286" s="153">
        <v>12.8</v>
      </c>
      <c r="D286" s="20"/>
      <c r="E286" s="27">
        <v>5</v>
      </c>
      <c r="F286" s="50"/>
    </row>
    <row r="287" spans="1:6" ht="11.25" customHeight="1">
      <c r="A287" s="109" t="s">
        <v>119</v>
      </c>
      <c r="B287" s="109" t="s">
        <v>150</v>
      </c>
      <c r="C287" s="153">
        <v>9.4</v>
      </c>
      <c r="D287" s="20"/>
      <c r="E287" s="27">
        <v>5</v>
      </c>
      <c r="F287" s="30"/>
    </row>
    <row r="288" spans="1:6" ht="11.25" customHeight="1">
      <c r="A288" s="109" t="s">
        <v>120</v>
      </c>
      <c r="B288" s="109" t="s">
        <v>151</v>
      </c>
      <c r="C288" s="153">
        <v>7.6</v>
      </c>
      <c r="D288" s="20"/>
      <c r="E288" s="27">
        <v>5</v>
      </c>
      <c r="F288" s="30"/>
    </row>
    <row r="289" spans="1:6" ht="11.25" customHeight="1">
      <c r="A289" s="1" t="s">
        <v>204</v>
      </c>
      <c r="B289" s="1" t="s">
        <v>11</v>
      </c>
      <c r="C289" s="154">
        <v>9.2</v>
      </c>
      <c r="D289" s="20"/>
      <c r="E289" s="27">
        <v>5</v>
      </c>
      <c r="F289" s="27"/>
    </row>
    <row r="290" spans="1:6" ht="11.25" customHeight="1">
      <c r="A290" s="109" t="s">
        <v>205</v>
      </c>
      <c r="B290" s="109" t="s">
        <v>206</v>
      </c>
      <c r="C290" s="154">
        <v>8.7</v>
      </c>
      <c r="D290" s="20"/>
      <c r="E290" s="27">
        <v>5</v>
      </c>
      <c r="F290" s="27"/>
    </row>
    <row r="291" spans="1:6" ht="11.25" customHeight="1">
      <c r="A291" s="109" t="s">
        <v>207</v>
      </c>
      <c r="B291" s="109" t="s">
        <v>208</v>
      </c>
      <c r="C291" s="154">
        <v>7.4</v>
      </c>
      <c r="D291" s="20"/>
      <c r="E291" s="27">
        <v>5</v>
      </c>
      <c r="F291" s="27"/>
    </row>
    <row r="292" spans="1:6" ht="11.25" customHeight="1">
      <c r="A292" s="109" t="s">
        <v>209</v>
      </c>
      <c r="B292" s="109" t="s">
        <v>12</v>
      </c>
      <c r="C292" s="154">
        <v>10.1</v>
      </c>
      <c r="D292" s="20"/>
      <c r="E292" s="27">
        <v>5</v>
      </c>
      <c r="F292" s="27"/>
    </row>
    <row r="293" spans="1:6" ht="11.25" customHeight="1">
      <c r="A293" s="109" t="s">
        <v>210</v>
      </c>
      <c r="B293" s="109" t="s">
        <v>13</v>
      </c>
      <c r="C293" s="154">
        <v>6.8</v>
      </c>
      <c r="D293" s="20"/>
      <c r="E293" s="27">
        <v>5</v>
      </c>
      <c r="F293" s="27"/>
    </row>
    <row r="294" spans="1:6" ht="11.25" customHeight="1">
      <c r="A294" s="109" t="s">
        <v>211</v>
      </c>
      <c r="B294" s="109" t="s">
        <v>152</v>
      </c>
      <c r="C294" s="154">
        <v>8.6</v>
      </c>
      <c r="D294" s="20"/>
      <c r="E294" s="27">
        <v>5</v>
      </c>
      <c r="F294" s="27"/>
    </row>
    <row r="295" spans="1:6" ht="11.25" customHeight="1">
      <c r="A295" s="109" t="s">
        <v>212</v>
      </c>
      <c r="B295" s="109" t="s">
        <v>153</v>
      </c>
      <c r="C295" s="154">
        <v>8.7</v>
      </c>
      <c r="D295" s="20"/>
      <c r="E295" s="27">
        <v>5</v>
      </c>
      <c r="F295" s="27"/>
    </row>
    <row r="296" spans="1:6" ht="11.25" customHeight="1">
      <c r="A296" s="109" t="s">
        <v>213</v>
      </c>
      <c r="B296" s="109" t="s">
        <v>14</v>
      </c>
      <c r="C296" s="154">
        <v>7.2</v>
      </c>
      <c r="D296" s="20"/>
      <c r="E296" s="27">
        <v>5</v>
      </c>
      <c r="F296" s="27"/>
    </row>
    <row r="297" spans="1:6" ht="11.25" customHeight="1">
      <c r="A297" s="109" t="s">
        <v>214</v>
      </c>
      <c r="B297" s="109" t="s">
        <v>154</v>
      </c>
      <c r="C297" s="154">
        <v>10.8</v>
      </c>
      <c r="D297" s="20"/>
      <c r="E297" s="27">
        <v>5</v>
      </c>
      <c r="F297" s="27"/>
    </row>
    <row r="298" spans="1:6" ht="11.25" customHeight="1">
      <c r="A298" s="109" t="s">
        <v>215</v>
      </c>
      <c r="B298" s="109" t="s">
        <v>155</v>
      </c>
      <c r="C298" s="154">
        <v>9.4</v>
      </c>
      <c r="D298" s="20"/>
      <c r="E298" s="27">
        <v>5</v>
      </c>
      <c r="F298" s="27"/>
    </row>
    <row r="299" spans="1:6" ht="11.25" customHeight="1">
      <c r="A299" s="109" t="s">
        <v>216</v>
      </c>
      <c r="B299" s="109" t="s">
        <v>253</v>
      </c>
      <c r="C299" s="154">
        <v>9.6</v>
      </c>
      <c r="D299" s="20"/>
      <c r="E299" s="27">
        <v>5</v>
      </c>
      <c r="F299" s="27"/>
    </row>
    <row r="300" spans="1:6" ht="11.25" customHeight="1">
      <c r="A300" s="109" t="s">
        <v>217</v>
      </c>
      <c r="B300" s="109" t="s">
        <v>156</v>
      </c>
      <c r="C300" s="154">
        <v>14.1</v>
      </c>
      <c r="D300" s="20"/>
      <c r="E300" s="27">
        <v>5</v>
      </c>
      <c r="F300" s="27"/>
    </row>
    <row r="301" spans="1:6" ht="11.25" customHeight="1">
      <c r="A301" s="109" t="s">
        <v>218</v>
      </c>
      <c r="B301" s="109" t="s">
        <v>254</v>
      </c>
      <c r="C301" s="154">
        <v>6.5</v>
      </c>
      <c r="D301" s="20"/>
      <c r="E301" s="27">
        <v>5</v>
      </c>
      <c r="F301" s="27"/>
    </row>
    <row r="302" spans="1:6" ht="11.25" customHeight="1">
      <c r="A302" s="109" t="s">
        <v>219</v>
      </c>
      <c r="B302" s="109" t="s">
        <v>157</v>
      </c>
      <c r="C302" s="154">
        <v>6.9</v>
      </c>
      <c r="D302" s="20"/>
      <c r="E302" s="27">
        <v>5</v>
      </c>
      <c r="F302" s="27"/>
    </row>
    <row r="303" spans="1:6" ht="11.25" customHeight="1">
      <c r="A303" s="109" t="s">
        <v>220</v>
      </c>
      <c r="B303" s="109" t="s">
        <v>158</v>
      </c>
      <c r="C303" s="154">
        <v>6.6</v>
      </c>
      <c r="D303" s="20"/>
      <c r="E303" s="27">
        <v>5</v>
      </c>
      <c r="F303" s="27"/>
    </row>
    <row r="304" spans="1:6" ht="11.25" customHeight="1">
      <c r="A304" s="109" t="s">
        <v>221</v>
      </c>
      <c r="B304" s="109" t="s">
        <v>159</v>
      </c>
      <c r="C304" s="154">
        <v>5.8</v>
      </c>
      <c r="D304" s="20"/>
      <c r="E304" s="27">
        <v>5</v>
      </c>
      <c r="F304" s="27"/>
    </row>
    <row r="305" spans="1:6" ht="11.25" customHeight="1">
      <c r="A305" s="109" t="s">
        <v>222</v>
      </c>
      <c r="B305" s="109" t="s">
        <v>160</v>
      </c>
      <c r="C305" s="154">
        <v>8.3</v>
      </c>
      <c r="D305" s="20"/>
      <c r="E305" s="27">
        <v>5</v>
      </c>
      <c r="F305" s="27"/>
    </row>
    <row r="306" spans="1:6" ht="11.25" customHeight="1">
      <c r="A306" s="109" t="s">
        <v>223</v>
      </c>
      <c r="B306" s="109" t="s">
        <v>161</v>
      </c>
      <c r="C306" s="154">
        <v>4.8</v>
      </c>
      <c r="D306" s="20"/>
      <c r="E306" s="27">
        <v>5</v>
      </c>
      <c r="F306" s="27"/>
    </row>
    <row r="307" spans="1:6" ht="11.25" customHeight="1">
      <c r="A307" s="109" t="s">
        <v>224</v>
      </c>
      <c r="B307" s="109" t="s">
        <v>162</v>
      </c>
      <c r="C307" s="154">
        <v>4.8</v>
      </c>
      <c r="D307" s="20"/>
      <c r="E307" s="27">
        <v>5</v>
      </c>
      <c r="F307" s="27"/>
    </row>
    <row r="308" spans="1:6" ht="11.25" customHeight="1">
      <c r="A308" s="109"/>
      <c r="B308" s="109"/>
      <c r="C308" s="109"/>
      <c r="D308" s="20"/>
      <c r="F308" s="27"/>
    </row>
    <row r="309" spans="1:6" ht="11.25" customHeight="1">
      <c r="A309" s="109"/>
      <c r="B309" s="109"/>
      <c r="C309" s="109"/>
      <c r="D309" s="20"/>
      <c r="F309" s="27"/>
    </row>
    <row r="310" spans="1:6" ht="11.25" customHeight="1">
      <c r="A310" s="109"/>
      <c r="B310" s="109"/>
      <c r="C310" s="109"/>
      <c r="D310" s="20"/>
      <c r="F310" s="18"/>
    </row>
    <row r="311" spans="1:6" ht="11.25" customHeight="1">
      <c r="A311" s="109"/>
      <c r="B311" s="109"/>
      <c r="C311" s="109"/>
      <c r="D311" s="20"/>
      <c r="F311" s="16"/>
    </row>
    <row r="312" spans="1:4" ht="11.25" customHeight="1">
      <c r="A312" s="109"/>
      <c r="B312" s="109"/>
      <c r="C312" s="109"/>
      <c r="D312" s="20"/>
    </row>
    <row r="313" spans="1:4" ht="11.25" customHeight="1">
      <c r="A313" s="109"/>
      <c r="B313" s="109"/>
      <c r="C313" s="109"/>
      <c r="D313" s="20"/>
    </row>
    <row r="314" spans="1:4" ht="11.25" customHeight="1">
      <c r="A314" s="109"/>
      <c r="B314" s="109"/>
      <c r="C314" s="111"/>
      <c r="D314" s="20"/>
    </row>
    <row r="315" ht="11.25" customHeight="1">
      <c r="D315" s="20"/>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T216"/>
  <sheetViews>
    <sheetView showGridLines="0" zoomScalePageLayoutView="0" workbookViewId="0" topLeftCell="A1">
      <selection activeCell="A1" sqref="A1"/>
    </sheetView>
  </sheetViews>
  <sheetFormatPr defaultColWidth="9.140625" defaultRowHeight="12"/>
  <cols>
    <col min="1" max="2" width="7.28125" style="56" customWidth="1"/>
    <col min="3" max="3" width="57.00390625" style="57" customWidth="1"/>
    <col min="4" max="4" width="26.8515625" style="57" bestFit="1" customWidth="1"/>
    <col min="5" max="8" width="9.57421875" style="56" customWidth="1"/>
    <col min="9" max="9" width="17.57421875" style="56" customWidth="1"/>
    <col min="10" max="16" width="9.140625" style="56" customWidth="1"/>
    <col min="17" max="17" width="12.57421875" style="56" customWidth="1"/>
    <col min="18" max="16384" width="9.140625" style="56" customWidth="1"/>
  </cols>
  <sheetData>
    <row r="1" ht="12">
      <c r="A1" s="55"/>
    </row>
    <row r="2" spans="5:8" ht="12">
      <c r="E2" s="57"/>
      <c r="F2" s="57"/>
      <c r="G2" s="57"/>
      <c r="H2" s="57"/>
    </row>
    <row r="3" spans="3:8" ht="12">
      <c r="C3" s="129" t="s">
        <v>676</v>
      </c>
      <c r="E3" s="57"/>
      <c r="F3" s="57"/>
      <c r="G3" s="57"/>
      <c r="H3" s="57"/>
    </row>
    <row r="4" spans="3:8" ht="12">
      <c r="C4" s="129" t="s">
        <v>677</v>
      </c>
      <c r="E4" s="57"/>
      <c r="F4" s="57"/>
      <c r="G4" s="57"/>
      <c r="H4" s="57"/>
    </row>
    <row r="5" spans="3:12" ht="12">
      <c r="C5" s="59"/>
      <c r="D5" s="58"/>
      <c r="E5" s="57"/>
      <c r="F5" s="57"/>
      <c r="G5" s="57"/>
      <c r="H5" s="57"/>
      <c r="L5" s="60"/>
    </row>
    <row r="6" spans="3:8" ht="16.5">
      <c r="C6" s="132" t="s">
        <v>915</v>
      </c>
      <c r="D6" s="62"/>
      <c r="E6" s="57"/>
      <c r="F6" s="57"/>
      <c r="G6" s="57"/>
      <c r="H6" s="57"/>
    </row>
    <row r="7" spans="3:20" s="55" customFormat="1" ht="12">
      <c r="C7" s="133" t="s">
        <v>963</v>
      </c>
      <c r="D7" s="62"/>
      <c r="E7" s="57"/>
      <c r="F7" s="57"/>
      <c r="G7" s="57"/>
      <c r="H7" s="57"/>
      <c r="I7" s="58"/>
      <c r="J7" s="58"/>
      <c r="K7" s="58"/>
      <c r="L7" s="58"/>
      <c r="M7" s="58"/>
      <c r="N7" s="58"/>
      <c r="O7" s="58"/>
      <c r="P7" s="58"/>
      <c r="Q7" s="58"/>
      <c r="R7" s="58"/>
      <c r="S7" s="58"/>
      <c r="T7" s="58"/>
    </row>
    <row r="8" spans="3:20" s="55" customFormat="1" ht="12">
      <c r="C8" s="57"/>
      <c r="D8" s="62"/>
      <c r="E8" s="57"/>
      <c r="F8" s="57"/>
      <c r="G8" s="57"/>
      <c r="H8" s="57"/>
      <c r="I8" s="58"/>
      <c r="J8" s="58"/>
      <c r="K8" s="58"/>
      <c r="L8" s="58"/>
      <c r="M8" s="58"/>
      <c r="N8" s="58"/>
      <c r="O8" s="58"/>
      <c r="P8" s="58"/>
      <c r="Q8" s="58"/>
      <c r="R8" s="58"/>
      <c r="S8" s="58"/>
      <c r="T8" s="58"/>
    </row>
    <row r="9" spans="3:20" s="55" customFormat="1" ht="12">
      <c r="C9" s="57"/>
      <c r="D9" s="57"/>
      <c r="E9" s="57"/>
      <c r="F9" s="57"/>
      <c r="G9" s="57"/>
      <c r="H9" s="57"/>
      <c r="I9" s="58"/>
      <c r="J9" s="58"/>
      <c r="K9" s="58"/>
      <c r="L9" s="61"/>
      <c r="M9" s="58"/>
      <c r="N9" s="58"/>
      <c r="O9" s="58"/>
      <c r="P9" s="58"/>
      <c r="Q9" s="58"/>
      <c r="R9" s="58"/>
      <c r="S9" s="58"/>
      <c r="T9" s="58"/>
    </row>
    <row r="10" spans="3:20" s="55" customFormat="1" ht="13.5">
      <c r="C10" s="63" t="s">
        <v>797</v>
      </c>
      <c r="D10" s="63" t="s">
        <v>963</v>
      </c>
      <c r="E10" s="63"/>
      <c r="F10" s="63"/>
      <c r="G10" s="57"/>
      <c r="H10" s="57"/>
      <c r="I10" s="58"/>
      <c r="J10" s="52"/>
      <c r="K10" s="58"/>
      <c r="L10" s="56"/>
      <c r="M10" s="58"/>
      <c r="N10" s="58"/>
      <c r="O10" s="58"/>
      <c r="P10" s="58"/>
      <c r="Q10" s="58"/>
      <c r="R10" s="58"/>
      <c r="S10" s="58"/>
      <c r="T10" s="58"/>
    </row>
    <row r="11" spans="3:20" s="55" customFormat="1" ht="12">
      <c r="C11" s="3" t="s">
        <v>678</v>
      </c>
      <c r="D11" s="171">
        <v>483.6</v>
      </c>
      <c r="H11" s="57"/>
      <c r="I11" s="23"/>
      <c r="J11" s="51"/>
      <c r="K11" s="65"/>
      <c r="L11" s="58"/>
      <c r="M11" s="58"/>
      <c r="N11" s="58"/>
      <c r="O11" s="58"/>
      <c r="P11" s="58"/>
      <c r="Q11" s="58"/>
      <c r="R11" s="64"/>
      <c r="S11" s="58"/>
      <c r="T11" s="58"/>
    </row>
    <row r="12" spans="3:20" s="55" customFormat="1" ht="12">
      <c r="C12" s="3" t="s">
        <v>768</v>
      </c>
      <c r="D12" s="171">
        <v>1204.593</v>
      </c>
      <c r="E12" s="165"/>
      <c r="F12" s="165"/>
      <c r="G12" s="155"/>
      <c r="H12" s="57"/>
      <c r="I12" s="23"/>
      <c r="J12" s="54"/>
      <c r="K12" s="65"/>
      <c r="L12" s="58"/>
      <c r="M12" s="58"/>
      <c r="O12" s="58"/>
      <c r="P12" s="58"/>
      <c r="Q12" s="58"/>
      <c r="R12" s="64"/>
      <c r="S12" s="58"/>
      <c r="T12" s="58"/>
    </row>
    <row r="13" spans="3:20" s="55" customFormat="1" ht="12">
      <c r="C13" s="3" t="s">
        <v>64</v>
      </c>
      <c r="D13" s="171">
        <v>816</v>
      </c>
      <c r="E13" s="27"/>
      <c r="F13" s="27"/>
      <c r="G13" s="155"/>
      <c r="H13" s="57"/>
      <c r="I13" s="26"/>
      <c r="J13" s="66"/>
      <c r="K13" s="65"/>
      <c r="L13" s="58"/>
      <c r="M13" s="58"/>
      <c r="N13" s="18"/>
      <c r="O13" s="58"/>
      <c r="P13" s="58"/>
      <c r="Q13" s="58"/>
      <c r="R13" s="64"/>
      <c r="S13" s="58"/>
      <c r="T13" s="58"/>
    </row>
    <row r="14" spans="3:18" ht="12">
      <c r="C14" s="3" t="s">
        <v>769</v>
      </c>
      <c r="D14" s="171">
        <v>733</v>
      </c>
      <c r="E14" s="43"/>
      <c r="F14" s="165"/>
      <c r="G14" s="155"/>
      <c r="H14" s="57"/>
      <c r="I14" s="23"/>
      <c r="J14" s="61"/>
      <c r="K14" s="65"/>
      <c r="L14" s="57"/>
      <c r="M14" s="57"/>
      <c r="N14" s="22"/>
      <c r="O14" s="57"/>
      <c r="P14" s="57"/>
      <c r="R14" s="64"/>
    </row>
    <row r="15" spans="3:18" ht="12">
      <c r="C15" s="3" t="s">
        <v>946</v>
      </c>
      <c r="D15" s="171">
        <v>710.9076</v>
      </c>
      <c r="E15" s="27"/>
      <c r="F15" s="27"/>
      <c r="G15" s="155"/>
      <c r="I15" s="23"/>
      <c r="J15" s="10"/>
      <c r="K15" s="65"/>
      <c r="L15" s="57"/>
      <c r="M15" s="57"/>
      <c r="O15" s="57"/>
      <c r="P15" s="57"/>
      <c r="R15" s="64"/>
    </row>
    <row r="16" spans="3:18" ht="12">
      <c r="C16" s="3" t="s">
        <v>770</v>
      </c>
      <c r="D16" s="171">
        <v>692.8154</v>
      </c>
      <c r="E16" s="27"/>
      <c r="F16" s="27"/>
      <c r="G16" s="155"/>
      <c r="I16" s="26"/>
      <c r="K16" s="65"/>
      <c r="N16" s="18"/>
      <c r="R16" s="64"/>
    </row>
    <row r="17" spans="3:18" ht="12">
      <c r="C17" s="3" t="s">
        <v>61</v>
      </c>
      <c r="D17" s="171">
        <v>683.6083</v>
      </c>
      <c r="E17" s="27"/>
      <c r="F17" s="27"/>
      <c r="G17" s="155"/>
      <c r="I17" s="23"/>
      <c r="J17" s="51"/>
      <c r="K17" s="65"/>
      <c r="N17" s="67"/>
      <c r="R17" s="64"/>
    </row>
    <row r="18" spans="3:18" ht="12">
      <c r="C18" s="3" t="s">
        <v>65</v>
      </c>
      <c r="D18" s="171">
        <v>670</v>
      </c>
      <c r="E18" s="27"/>
      <c r="F18" s="27"/>
      <c r="G18" s="155"/>
      <c r="I18" s="68"/>
      <c r="J18" s="54"/>
      <c r="K18" s="65"/>
      <c r="R18" s="64"/>
    </row>
    <row r="19" spans="3:18" ht="12">
      <c r="C19" s="3" t="s">
        <v>771</v>
      </c>
      <c r="D19" s="171">
        <v>661</v>
      </c>
      <c r="E19" s="43"/>
      <c r="F19" s="27"/>
      <c r="G19" s="155"/>
      <c r="I19" s="68"/>
      <c r="J19" s="52"/>
      <c r="K19" s="65"/>
      <c r="R19" s="64"/>
    </row>
    <row r="20" spans="3:18" ht="12">
      <c r="C20" s="3" t="s">
        <v>773</v>
      </c>
      <c r="D20" s="171">
        <v>648.3775</v>
      </c>
      <c r="E20" s="27"/>
      <c r="F20" s="27"/>
      <c r="G20" s="155"/>
      <c r="I20" s="68"/>
      <c r="K20" s="65"/>
      <c r="R20" s="64"/>
    </row>
    <row r="21" spans="3:18" ht="12">
      <c r="C21" s="3" t="s">
        <v>947</v>
      </c>
      <c r="D21" s="171">
        <v>645.2427</v>
      </c>
      <c r="E21" s="27"/>
      <c r="F21" s="27"/>
      <c r="G21" s="155"/>
      <c r="I21" s="68"/>
      <c r="J21" s="69"/>
      <c r="K21" s="65"/>
      <c r="R21" s="64"/>
    </row>
    <row r="22" spans="2:18" ht="12">
      <c r="B22" s="3"/>
      <c r="C22" s="3" t="s">
        <v>774</v>
      </c>
      <c r="D22" s="171">
        <v>644.6651</v>
      </c>
      <c r="E22" s="27"/>
      <c r="F22" s="27"/>
      <c r="G22" s="155"/>
      <c r="I22" s="70"/>
      <c r="J22" s="35"/>
      <c r="R22" s="64"/>
    </row>
    <row r="23" spans="3:18" ht="12">
      <c r="C23" s="3" t="s">
        <v>772</v>
      </c>
      <c r="D23" s="171">
        <v>644.4925</v>
      </c>
      <c r="E23" s="27"/>
      <c r="F23" s="27"/>
      <c r="G23" s="155"/>
      <c r="I23" s="70"/>
      <c r="J23" s="35"/>
      <c r="K23" s="65"/>
      <c r="R23" s="64"/>
    </row>
    <row r="24" spans="3:20" ht="12">
      <c r="C24" s="3" t="s">
        <v>72</v>
      </c>
      <c r="D24" s="171">
        <v>643.1108</v>
      </c>
      <c r="E24" s="27"/>
      <c r="F24" s="27"/>
      <c r="G24" s="155"/>
      <c r="I24" s="70"/>
      <c r="J24" s="35"/>
      <c r="K24" s="69"/>
      <c r="L24" s="69"/>
      <c r="M24" s="63"/>
      <c r="P24" s="71"/>
      <c r="Q24" s="71"/>
      <c r="R24" s="64"/>
      <c r="S24" s="71"/>
      <c r="T24" s="71"/>
    </row>
    <row r="25" spans="2:18" ht="12">
      <c r="B25" s="3"/>
      <c r="C25" s="3" t="s">
        <v>775</v>
      </c>
      <c r="D25" s="171">
        <v>630.1868</v>
      </c>
      <c r="E25" s="27"/>
      <c r="F25" s="27"/>
      <c r="G25" s="155"/>
      <c r="I25" s="70"/>
      <c r="J25" s="35"/>
      <c r="O25" s="71"/>
      <c r="R25" s="64"/>
    </row>
    <row r="26" spans="2:18" ht="12">
      <c r="B26" s="3"/>
      <c r="C26" s="3" t="s">
        <v>776</v>
      </c>
      <c r="D26" s="171">
        <v>628.4085</v>
      </c>
      <c r="E26" s="27"/>
      <c r="F26" s="27"/>
      <c r="G26" s="155"/>
      <c r="I26" s="70"/>
      <c r="J26" s="35"/>
      <c r="K26" s="69"/>
      <c r="L26" s="69"/>
      <c r="M26" s="72"/>
      <c r="R26" s="64"/>
    </row>
    <row r="27" spans="2:18" ht="12">
      <c r="B27" s="3"/>
      <c r="C27" s="3" t="s">
        <v>948</v>
      </c>
      <c r="D27" s="171">
        <v>627.9114</v>
      </c>
      <c r="E27" s="27"/>
      <c r="F27" s="27"/>
      <c r="G27" s="155"/>
      <c r="R27" s="64"/>
    </row>
    <row r="28" spans="2:18" ht="12">
      <c r="B28" s="3"/>
      <c r="C28" s="3" t="s">
        <v>805</v>
      </c>
      <c r="D28" s="171">
        <v>626.1583</v>
      </c>
      <c r="E28" s="27"/>
      <c r="F28" s="165"/>
      <c r="G28" s="155"/>
      <c r="I28" s="73"/>
      <c r="J28" s="74"/>
      <c r="K28" s="69"/>
      <c r="L28" s="69"/>
      <c r="M28" s="61"/>
      <c r="R28" s="64"/>
    </row>
    <row r="29" spans="2:18" ht="12">
      <c r="B29" s="3"/>
      <c r="C29" s="3" t="s">
        <v>778</v>
      </c>
      <c r="D29" s="171">
        <v>624</v>
      </c>
      <c r="E29" s="27"/>
      <c r="F29" s="27"/>
      <c r="G29" s="155"/>
      <c r="I29" s="75"/>
      <c r="J29" s="42"/>
      <c r="R29" s="64"/>
    </row>
    <row r="30" spans="3:18" ht="12">
      <c r="C30" s="3" t="s">
        <v>779</v>
      </c>
      <c r="D30" s="171">
        <v>618.4131</v>
      </c>
      <c r="E30" s="27"/>
      <c r="F30" s="27"/>
      <c r="G30" s="155"/>
      <c r="I30" s="75"/>
      <c r="J30" s="38"/>
      <c r="R30" s="64"/>
    </row>
    <row r="31" spans="3:18" ht="12">
      <c r="C31" s="3" t="s">
        <v>780</v>
      </c>
      <c r="D31" s="171">
        <v>618</v>
      </c>
      <c r="E31" s="27"/>
      <c r="F31" s="27"/>
      <c r="G31" s="155"/>
      <c r="I31" s="75"/>
      <c r="J31" s="42"/>
      <c r="K31" s="65"/>
      <c r="L31" s="71"/>
      <c r="M31" s="71"/>
      <c r="N31" s="71"/>
      <c r="R31" s="64"/>
    </row>
    <row r="32" spans="5:10" ht="12">
      <c r="E32" s="27"/>
      <c r="F32" s="27"/>
      <c r="G32" s="155"/>
      <c r="I32" s="75"/>
      <c r="J32" s="41"/>
    </row>
    <row r="33" spans="3:10" ht="13.5">
      <c r="C33" s="63" t="s">
        <v>798</v>
      </c>
      <c r="D33" s="63" t="s">
        <v>963</v>
      </c>
      <c r="F33" s="196"/>
      <c r="I33" s="75"/>
      <c r="J33" s="42"/>
    </row>
    <row r="34" spans="3:10" ht="12">
      <c r="C34" s="3" t="s">
        <v>678</v>
      </c>
      <c r="D34" s="173">
        <v>1.73</v>
      </c>
      <c r="F34" s="196"/>
      <c r="I34" s="61"/>
      <c r="J34" s="61"/>
    </row>
    <row r="35" spans="1:11" ht="12" customHeight="1">
      <c r="A35" s="43"/>
      <c r="C35" s="3" t="s">
        <v>781</v>
      </c>
      <c r="D35" s="173">
        <v>4.746489970666691</v>
      </c>
      <c r="E35" s="134"/>
      <c r="F35" s="196"/>
      <c r="I35" s="73"/>
      <c r="K35" s="65"/>
    </row>
    <row r="36" spans="1:11" ht="12">
      <c r="A36" s="27"/>
      <c r="C36" s="3" t="s">
        <v>782</v>
      </c>
      <c r="D36" s="173">
        <v>4.619588440865803</v>
      </c>
      <c r="E36" s="134"/>
      <c r="F36" s="196"/>
      <c r="I36" s="75"/>
      <c r="J36" s="64"/>
      <c r="K36" s="76"/>
    </row>
    <row r="37" spans="1:11" ht="12">
      <c r="A37" s="27"/>
      <c r="C37" s="3" t="s">
        <v>783</v>
      </c>
      <c r="D37" s="173">
        <v>4.446232818089054</v>
      </c>
      <c r="E37" s="134"/>
      <c r="F37" s="196"/>
      <c r="I37" s="75"/>
      <c r="K37" s="65"/>
    </row>
    <row r="38" spans="1:11" ht="12">
      <c r="A38" s="27"/>
      <c r="C38" s="3" t="s">
        <v>78</v>
      </c>
      <c r="D38" s="173">
        <v>4.3876102661305</v>
      </c>
      <c r="E38" s="134"/>
      <c r="F38" s="197"/>
      <c r="I38" s="75"/>
      <c r="J38" s="64"/>
      <c r="K38" s="65"/>
    </row>
    <row r="39" spans="1:11" ht="12">
      <c r="A39" s="221"/>
      <c r="C39" s="3" t="s">
        <v>66</v>
      </c>
      <c r="D39" s="173">
        <v>4.374298640097849</v>
      </c>
      <c r="E39" s="134"/>
      <c r="F39" s="197"/>
      <c r="I39" s="75"/>
      <c r="K39" s="65"/>
    </row>
    <row r="40" spans="1:11" s="61" customFormat="1" ht="12">
      <c r="A40" s="27"/>
      <c r="C40" s="3" t="s">
        <v>784</v>
      </c>
      <c r="D40" s="173">
        <v>4.267449601420208</v>
      </c>
      <c r="E40" s="134"/>
      <c r="F40" s="197"/>
      <c r="I40" s="75"/>
      <c r="J40" s="64"/>
      <c r="K40" s="65"/>
    </row>
    <row r="41" spans="1:5" s="61" customFormat="1" ht="12">
      <c r="A41" s="221"/>
      <c r="B41" s="172"/>
      <c r="C41" s="3" t="s">
        <v>785</v>
      </c>
      <c r="D41" s="173">
        <v>4.262411075448939</v>
      </c>
      <c r="E41" s="134"/>
    </row>
    <row r="42" spans="1:5" ht="12">
      <c r="A42" s="221"/>
      <c r="B42" s="172"/>
      <c r="C42" s="3" t="s">
        <v>786</v>
      </c>
      <c r="D42" s="173">
        <v>4.023991034547975</v>
      </c>
      <c r="E42" s="134"/>
    </row>
    <row r="43" spans="1:5" ht="12">
      <c r="A43" s="43"/>
      <c r="B43" s="172"/>
      <c r="C43" s="3" t="s">
        <v>787</v>
      </c>
      <c r="D43" s="173">
        <v>3.7580157301143426</v>
      </c>
      <c r="E43" s="134"/>
    </row>
    <row r="44" spans="1:10" ht="12">
      <c r="A44" s="43"/>
      <c r="B44" s="172"/>
      <c r="C44" s="3" t="s">
        <v>788</v>
      </c>
      <c r="D44" s="173">
        <v>3.7453849834407165</v>
      </c>
      <c r="E44" s="134"/>
      <c r="J44" s="78"/>
    </row>
    <row r="45" spans="1:8" s="61" customFormat="1" ht="12">
      <c r="A45" s="27"/>
      <c r="B45" s="172"/>
      <c r="C45" s="3" t="s">
        <v>771</v>
      </c>
      <c r="D45" s="173">
        <v>3.7241243187180073</v>
      </c>
      <c r="E45" s="134"/>
      <c r="F45" s="56"/>
      <c r="G45" s="56"/>
      <c r="H45" s="56"/>
    </row>
    <row r="46" spans="1:8" s="61" customFormat="1" ht="12">
      <c r="A46" s="221"/>
      <c r="B46" s="172"/>
      <c r="C46" s="3" t="s">
        <v>789</v>
      </c>
      <c r="D46" s="173">
        <v>3.6923326865597246</v>
      </c>
      <c r="E46" s="134"/>
      <c r="F46" s="56"/>
      <c r="G46" s="56"/>
      <c r="H46" s="56"/>
    </row>
    <row r="47" spans="1:5" ht="12">
      <c r="A47" s="221"/>
      <c r="B47" s="172"/>
      <c r="C47" s="3" t="s">
        <v>790</v>
      </c>
      <c r="D47" s="173">
        <v>3.660389099361262</v>
      </c>
      <c r="E47" s="134"/>
    </row>
    <row r="48" spans="1:5" ht="12">
      <c r="A48" s="221"/>
      <c r="B48" s="172"/>
      <c r="C48" s="3" t="s">
        <v>791</v>
      </c>
      <c r="D48" s="173">
        <v>3.496772479001881</v>
      </c>
      <c r="E48" s="134"/>
    </row>
    <row r="49" spans="1:5" ht="12">
      <c r="A49" s="221"/>
      <c r="B49" s="172"/>
      <c r="C49" s="3" t="s">
        <v>792</v>
      </c>
      <c r="D49" s="173">
        <v>3.4885657895540136</v>
      </c>
      <c r="E49" s="134"/>
    </row>
    <row r="50" spans="1:6" ht="12">
      <c r="A50" s="27"/>
      <c r="C50" s="3" t="s">
        <v>793</v>
      </c>
      <c r="D50" s="173">
        <v>3.4183359540575653</v>
      </c>
      <c r="E50" s="134"/>
      <c r="F50" s="197"/>
    </row>
    <row r="51" spans="1:6" ht="12">
      <c r="A51" s="218"/>
      <c r="C51" s="3" t="s">
        <v>794</v>
      </c>
      <c r="D51" s="173">
        <v>3.3673094860475534</v>
      </c>
      <c r="E51" s="134"/>
      <c r="F51" s="197"/>
    </row>
    <row r="52" spans="1:5" ht="12">
      <c r="A52" s="221"/>
      <c r="C52" s="3" t="s">
        <v>795</v>
      </c>
      <c r="D52" s="173">
        <v>3.3111778742679534</v>
      </c>
      <c r="E52" s="134"/>
    </row>
    <row r="53" spans="1:5" ht="12">
      <c r="A53" s="27"/>
      <c r="C53" s="3" t="s">
        <v>796</v>
      </c>
      <c r="D53" s="173">
        <v>3.3060729253565877</v>
      </c>
      <c r="E53" s="134"/>
    </row>
    <row r="54" spans="1:5" ht="12">
      <c r="A54" s="43"/>
      <c r="C54" s="172" t="s">
        <v>952</v>
      </c>
      <c r="D54" s="172">
        <v>3.27</v>
      </c>
      <c r="E54" s="134"/>
    </row>
    <row r="55" ht="12">
      <c r="D55" s="134"/>
    </row>
    <row r="56" spans="3:4" ht="13.5">
      <c r="C56" s="1" t="s">
        <v>950</v>
      </c>
      <c r="D56" s="56"/>
    </row>
    <row r="57" ht="13.5">
      <c r="C57" s="1" t="s">
        <v>951</v>
      </c>
    </row>
    <row r="58" ht="13.5">
      <c r="C58" s="1" t="s">
        <v>949</v>
      </c>
    </row>
    <row r="59" ht="12">
      <c r="C59" s="37" t="s">
        <v>662</v>
      </c>
    </row>
    <row r="60" spans="1:3" ht="12">
      <c r="A60" s="36" t="s">
        <v>684</v>
      </c>
      <c r="C60" s="59"/>
    </row>
    <row r="61" spans="1:3" ht="12">
      <c r="A61" s="133" t="s">
        <v>697</v>
      </c>
      <c r="C61" s="59"/>
    </row>
    <row r="62" spans="3:7" ht="12">
      <c r="C62" s="172"/>
      <c r="D62" s="172"/>
      <c r="E62" s="172"/>
      <c r="F62" s="172"/>
      <c r="G62" s="172"/>
    </row>
    <row r="63" spans="3:4" ht="12">
      <c r="C63" s="35"/>
      <c r="D63" s="77"/>
    </row>
    <row r="66" ht="12">
      <c r="D66" s="79"/>
    </row>
    <row r="67" spans="3:4" ht="12">
      <c r="C67" s="61"/>
      <c r="D67" s="62"/>
    </row>
    <row r="68" spans="3:4" ht="12">
      <c r="C68" s="61"/>
      <c r="D68" s="62"/>
    </row>
    <row r="69" ht="12">
      <c r="D69" s="62"/>
    </row>
    <row r="70" ht="12">
      <c r="D70" s="62"/>
    </row>
    <row r="71" ht="12">
      <c r="D71" s="62"/>
    </row>
    <row r="72" ht="12">
      <c r="D72" s="62"/>
    </row>
    <row r="73" ht="12">
      <c r="D73" s="62"/>
    </row>
    <row r="74" ht="12">
      <c r="D74" s="62"/>
    </row>
    <row r="75" ht="12">
      <c r="D75" s="62"/>
    </row>
    <row r="76" ht="12">
      <c r="D76" s="62"/>
    </row>
    <row r="77" ht="12">
      <c r="D77" s="62"/>
    </row>
    <row r="78" ht="12">
      <c r="D78" s="62"/>
    </row>
    <row r="79" ht="12">
      <c r="D79" s="62"/>
    </row>
    <row r="80" ht="12">
      <c r="D80" s="62"/>
    </row>
    <row r="81" ht="12">
      <c r="D81" s="62"/>
    </row>
    <row r="82" ht="12">
      <c r="D82" s="62"/>
    </row>
    <row r="83" ht="12">
      <c r="D83" s="62"/>
    </row>
    <row r="84" ht="12">
      <c r="D84" s="62"/>
    </row>
    <row r="85" ht="12">
      <c r="D85" s="62"/>
    </row>
    <row r="86" ht="12">
      <c r="D86" s="62"/>
    </row>
    <row r="87" ht="12">
      <c r="D87" s="62"/>
    </row>
    <row r="88" ht="12">
      <c r="D88" s="62"/>
    </row>
    <row r="89" ht="12">
      <c r="D89" s="62"/>
    </row>
    <row r="90" ht="12">
      <c r="D90" s="62"/>
    </row>
    <row r="91" ht="12">
      <c r="D91" s="62"/>
    </row>
    <row r="92" ht="12">
      <c r="D92" s="62"/>
    </row>
    <row r="93" ht="12">
      <c r="D93" s="62"/>
    </row>
    <row r="94" ht="12">
      <c r="D94" s="62"/>
    </row>
    <row r="95" ht="12">
      <c r="D95" s="62"/>
    </row>
    <row r="96" ht="12">
      <c r="D96" s="62"/>
    </row>
    <row r="97" ht="12">
      <c r="D97" s="62"/>
    </row>
    <row r="98" ht="12">
      <c r="D98" s="62"/>
    </row>
    <row r="99" ht="12">
      <c r="D99" s="62"/>
    </row>
    <row r="100" ht="12">
      <c r="D100" s="62"/>
    </row>
    <row r="101" ht="12">
      <c r="D101" s="62"/>
    </row>
    <row r="102" ht="12">
      <c r="D102" s="62"/>
    </row>
    <row r="103" ht="12">
      <c r="D103" s="62"/>
    </row>
    <row r="104" ht="12">
      <c r="D104" s="62"/>
    </row>
    <row r="105" spans="4:9" ht="12">
      <c r="D105" s="62"/>
      <c r="I105" s="78"/>
    </row>
    <row r="106" ht="12">
      <c r="D106" s="62"/>
    </row>
    <row r="107" ht="12">
      <c r="D107" s="62"/>
    </row>
    <row r="108" ht="12">
      <c r="D108" s="62"/>
    </row>
    <row r="109" ht="12">
      <c r="D109" s="62"/>
    </row>
    <row r="110" ht="12">
      <c r="D110" s="62"/>
    </row>
    <row r="111" ht="12">
      <c r="D111" s="62"/>
    </row>
    <row r="112" ht="12">
      <c r="D112" s="62"/>
    </row>
    <row r="113" ht="12">
      <c r="D113" s="62"/>
    </row>
    <row r="114" ht="12">
      <c r="D114" s="62"/>
    </row>
    <row r="115" ht="12">
      <c r="D115" s="62"/>
    </row>
    <row r="116" ht="12">
      <c r="D116" s="62"/>
    </row>
    <row r="117" ht="12">
      <c r="D117" s="62"/>
    </row>
    <row r="118" ht="12">
      <c r="D118" s="62"/>
    </row>
    <row r="119" ht="12">
      <c r="D119" s="62"/>
    </row>
    <row r="120" ht="12">
      <c r="D120" s="62"/>
    </row>
    <row r="121" ht="12">
      <c r="D121" s="62"/>
    </row>
    <row r="122" ht="12">
      <c r="D122" s="62"/>
    </row>
    <row r="123" ht="12">
      <c r="D123" s="62"/>
    </row>
    <row r="124" ht="12">
      <c r="D124" s="62"/>
    </row>
    <row r="125" ht="12">
      <c r="D125" s="62"/>
    </row>
    <row r="126" ht="12">
      <c r="D126" s="62"/>
    </row>
    <row r="127" ht="12">
      <c r="D127" s="62"/>
    </row>
    <row r="128" ht="12">
      <c r="D128" s="62"/>
    </row>
    <row r="129" ht="12">
      <c r="D129" s="62"/>
    </row>
    <row r="130" ht="12">
      <c r="D130" s="62"/>
    </row>
    <row r="131" ht="12">
      <c r="D131" s="62"/>
    </row>
    <row r="132" ht="12">
      <c r="D132" s="62"/>
    </row>
    <row r="133" ht="12">
      <c r="D133" s="62"/>
    </row>
    <row r="134" ht="12">
      <c r="D134" s="62"/>
    </row>
    <row r="135" ht="12">
      <c r="D135" s="62"/>
    </row>
    <row r="136" ht="12">
      <c r="D136" s="80"/>
    </row>
    <row r="143" ht="12">
      <c r="D143" s="77"/>
    </row>
    <row r="146" ht="12">
      <c r="D146" s="79"/>
    </row>
    <row r="147" ht="12">
      <c r="D147" s="62"/>
    </row>
    <row r="148" ht="12">
      <c r="D148" s="62"/>
    </row>
    <row r="149" ht="12">
      <c r="D149" s="62"/>
    </row>
    <row r="150" ht="12">
      <c r="D150" s="62"/>
    </row>
    <row r="151" ht="12">
      <c r="D151" s="62"/>
    </row>
    <row r="152" ht="12">
      <c r="D152" s="62"/>
    </row>
    <row r="153" ht="12">
      <c r="D153" s="62"/>
    </row>
    <row r="154" ht="12">
      <c r="D154" s="62"/>
    </row>
    <row r="155" ht="12">
      <c r="D155" s="62"/>
    </row>
    <row r="156" ht="12">
      <c r="D156" s="62"/>
    </row>
    <row r="157" ht="12">
      <c r="D157" s="62"/>
    </row>
    <row r="158" ht="12">
      <c r="D158" s="62"/>
    </row>
    <row r="159" ht="12">
      <c r="D159" s="62"/>
    </row>
    <row r="160" ht="12">
      <c r="D160" s="62"/>
    </row>
    <row r="161" ht="12">
      <c r="D161" s="62"/>
    </row>
    <row r="162" ht="12">
      <c r="D162" s="62"/>
    </row>
    <row r="163" ht="12">
      <c r="D163" s="62"/>
    </row>
    <row r="164" ht="12">
      <c r="D164" s="62"/>
    </row>
    <row r="165" ht="12">
      <c r="D165" s="62"/>
    </row>
    <row r="166" ht="12">
      <c r="D166" s="62"/>
    </row>
    <row r="167" ht="12">
      <c r="D167" s="62"/>
    </row>
    <row r="168" ht="12">
      <c r="D168" s="62"/>
    </row>
    <row r="169" ht="12">
      <c r="D169" s="62"/>
    </row>
    <row r="170" ht="12">
      <c r="D170" s="62"/>
    </row>
    <row r="171" ht="12">
      <c r="D171" s="62"/>
    </row>
    <row r="172" ht="12">
      <c r="D172" s="62"/>
    </row>
    <row r="173" ht="12">
      <c r="D173" s="62"/>
    </row>
    <row r="174" ht="12">
      <c r="D174" s="62"/>
    </row>
    <row r="175" ht="12">
      <c r="D175" s="62"/>
    </row>
    <row r="176" ht="12">
      <c r="D176" s="62"/>
    </row>
    <row r="177" ht="12">
      <c r="D177" s="62"/>
    </row>
    <row r="178" ht="12">
      <c r="D178" s="62"/>
    </row>
    <row r="179" ht="12">
      <c r="D179" s="62"/>
    </row>
    <row r="180" ht="12">
      <c r="D180" s="62"/>
    </row>
    <row r="181" ht="12">
      <c r="D181" s="62"/>
    </row>
    <row r="182" ht="12">
      <c r="D182" s="62"/>
    </row>
    <row r="183" ht="12">
      <c r="D183" s="62"/>
    </row>
    <row r="184" ht="12">
      <c r="D184" s="62"/>
    </row>
    <row r="185" ht="12">
      <c r="D185" s="62"/>
    </row>
    <row r="186" ht="12">
      <c r="D186" s="62"/>
    </row>
    <row r="187" ht="12">
      <c r="D187" s="62"/>
    </row>
    <row r="188" ht="12">
      <c r="D188" s="62"/>
    </row>
    <row r="189" ht="12">
      <c r="D189" s="62"/>
    </row>
    <row r="190" ht="12">
      <c r="D190" s="62"/>
    </row>
    <row r="191" ht="12">
      <c r="D191" s="62"/>
    </row>
    <row r="192" ht="12">
      <c r="D192" s="62"/>
    </row>
    <row r="193" ht="12">
      <c r="D193" s="62"/>
    </row>
    <row r="194" ht="12">
      <c r="D194" s="62"/>
    </row>
    <row r="195" ht="12">
      <c r="D195" s="62"/>
    </row>
    <row r="196" ht="12">
      <c r="D196" s="62"/>
    </row>
    <row r="197" ht="12">
      <c r="D197" s="62"/>
    </row>
    <row r="198" ht="12">
      <c r="D198" s="62"/>
    </row>
    <row r="199" ht="12">
      <c r="D199" s="62"/>
    </row>
    <row r="200" ht="12">
      <c r="D200" s="62"/>
    </row>
    <row r="201" ht="12">
      <c r="D201" s="62"/>
    </row>
    <row r="202" ht="12">
      <c r="D202" s="62"/>
    </row>
    <row r="203" ht="12">
      <c r="D203" s="62"/>
    </row>
    <row r="204" ht="12">
      <c r="D204" s="62"/>
    </row>
    <row r="205" ht="12">
      <c r="D205" s="62"/>
    </row>
    <row r="206" ht="12">
      <c r="D206" s="62"/>
    </row>
    <row r="207" ht="12">
      <c r="D207" s="62"/>
    </row>
    <row r="208" ht="12">
      <c r="D208" s="62"/>
    </row>
    <row r="209" ht="12">
      <c r="D209" s="62"/>
    </row>
    <row r="210" ht="12">
      <c r="D210" s="62"/>
    </row>
    <row r="211" ht="12">
      <c r="D211" s="62"/>
    </row>
    <row r="212" ht="12">
      <c r="D212" s="62"/>
    </row>
    <row r="213" ht="12">
      <c r="D213" s="62"/>
    </row>
    <row r="214" ht="12">
      <c r="D214" s="62"/>
    </row>
    <row r="215" ht="12">
      <c r="D215" s="62"/>
    </row>
    <row r="216" ht="12">
      <c r="D216" s="80"/>
    </row>
  </sheetData>
  <sheetProtection/>
  <printOptions/>
  <pageMargins left="0.75" right="0.75" top="1" bottom="1" header="0.5" footer="0.5"/>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Q324"/>
  <sheetViews>
    <sheetView showGridLines="0" zoomScalePageLayoutView="0" workbookViewId="0" topLeftCell="A1">
      <selection activeCell="A1" sqref="A1"/>
    </sheetView>
  </sheetViews>
  <sheetFormatPr defaultColWidth="9.140625" defaultRowHeight="11.25" customHeight="1"/>
  <cols>
    <col min="1" max="1" width="8.7109375" style="18" customWidth="1"/>
    <col min="2" max="2" width="52.00390625" style="18" bestFit="1" customWidth="1"/>
    <col min="3" max="3" width="9.8515625" style="44" customWidth="1"/>
    <col min="4" max="4" width="8.00390625" style="46" customWidth="1"/>
    <col min="5" max="5" width="14.28125" style="47" customWidth="1"/>
    <col min="6" max="6" width="8.57421875" style="47" customWidth="1"/>
    <col min="7" max="7" width="12.57421875" style="18" customWidth="1"/>
    <col min="8" max="8" width="16.7109375" style="18" customWidth="1"/>
    <col min="9" max="9" width="8.421875" style="18" customWidth="1"/>
    <col min="10" max="16384" width="9.140625" style="18" customWidth="1"/>
  </cols>
  <sheetData>
    <row r="1" spans="1:8" ht="11.25" customHeight="1">
      <c r="A1" s="14" t="s">
        <v>374</v>
      </c>
      <c r="B1" s="14" t="s">
        <v>375</v>
      </c>
      <c r="C1" s="15" t="s">
        <v>376</v>
      </c>
      <c r="D1" s="15" t="s">
        <v>144</v>
      </c>
      <c r="E1" s="15" t="s">
        <v>663</v>
      </c>
      <c r="F1" s="15" t="s">
        <v>743</v>
      </c>
      <c r="G1" s="17"/>
      <c r="H1" s="204" t="s">
        <v>931</v>
      </c>
    </row>
    <row r="2" spans="1:6" ht="11.25" customHeight="1">
      <c r="A2" s="27" t="s">
        <v>377</v>
      </c>
      <c r="B2" s="27" t="s">
        <v>378</v>
      </c>
      <c r="C2" s="153">
        <v>4.1</v>
      </c>
      <c r="D2" s="20" t="s">
        <v>741</v>
      </c>
      <c r="E2" s="27">
        <f>IF(C2&lt;6,4)</f>
        <v>4</v>
      </c>
      <c r="F2" s="174"/>
    </row>
    <row r="3" spans="1:7" ht="11.25" customHeight="1">
      <c r="A3" s="27" t="s">
        <v>379</v>
      </c>
      <c r="B3" s="27" t="s">
        <v>380</v>
      </c>
      <c r="C3" s="153">
        <v>5.5</v>
      </c>
      <c r="D3" s="20" t="s">
        <v>741</v>
      </c>
      <c r="E3" s="27">
        <f aca="true" t="shared" si="0" ref="E3:E12">IF(C3&lt;6,4)</f>
        <v>4</v>
      </c>
      <c r="F3" s="174"/>
      <c r="G3" s="21"/>
    </row>
    <row r="4" spans="1:6" ht="11.25" customHeight="1">
      <c r="A4" s="27" t="s">
        <v>381</v>
      </c>
      <c r="B4" s="27" t="s">
        <v>382</v>
      </c>
      <c r="C4" s="153">
        <v>5.7</v>
      </c>
      <c r="D4" s="20" t="s">
        <v>741</v>
      </c>
      <c r="E4" s="27">
        <f t="shared" si="0"/>
        <v>4</v>
      </c>
      <c r="F4" s="174"/>
    </row>
    <row r="5" spans="1:17" s="22" customFormat="1" ht="11.25" customHeight="1">
      <c r="A5" s="27" t="s">
        <v>1</v>
      </c>
      <c r="B5" s="27" t="s">
        <v>2</v>
      </c>
      <c r="C5" s="153">
        <v>6.4</v>
      </c>
      <c r="D5" s="20" t="s">
        <v>741</v>
      </c>
      <c r="E5" s="165">
        <v>5</v>
      </c>
      <c r="F5" s="174"/>
      <c r="P5" s="18"/>
      <c r="Q5" s="18"/>
    </row>
    <row r="6" spans="1:6" ht="11.25" customHeight="1">
      <c r="A6" s="27" t="s">
        <v>3</v>
      </c>
      <c r="B6" s="27" t="s">
        <v>258</v>
      </c>
      <c r="C6" s="153">
        <v>4.6</v>
      </c>
      <c r="D6" s="20" t="s">
        <v>741</v>
      </c>
      <c r="E6" s="27">
        <f t="shared" si="0"/>
        <v>4</v>
      </c>
      <c r="F6" s="174"/>
    </row>
    <row r="7" spans="1:6" ht="11.25" customHeight="1">
      <c r="A7" s="27" t="s">
        <v>259</v>
      </c>
      <c r="B7" s="27" t="s">
        <v>260</v>
      </c>
      <c r="C7" s="153">
        <v>6.2</v>
      </c>
      <c r="D7" s="20" t="s">
        <v>741</v>
      </c>
      <c r="E7" s="165">
        <v>5</v>
      </c>
      <c r="F7" s="174"/>
    </row>
    <row r="8" spans="1:8" ht="11.25" customHeight="1">
      <c r="A8" s="27" t="s">
        <v>261</v>
      </c>
      <c r="B8" s="27" t="s">
        <v>262</v>
      </c>
      <c r="C8" s="153">
        <v>4.2</v>
      </c>
      <c r="D8" s="20" t="s">
        <v>741</v>
      </c>
      <c r="E8" s="27">
        <f t="shared" si="0"/>
        <v>4</v>
      </c>
      <c r="F8" s="174"/>
      <c r="G8" s="129" t="s">
        <v>676</v>
      </c>
      <c r="H8" s="51"/>
    </row>
    <row r="9" spans="1:8" ht="11.25" customHeight="1">
      <c r="A9" s="27" t="s">
        <v>263</v>
      </c>
      <c r="B9" s="27" t="s">
        <v>264</v>
      </c>
      <c r="C9" s="153">
        <v>4.5</v>
      </c>
      <c r="D9" s="20" t="s">
        <v>741</v>
      </c>
      <c r="E9" s="27">
        <f t="shared" si="0"/>
        <v>4</v>
      </c>
      <c r="F9" s="174"/>
      <c r="G9" s="129" t="s">
        <v>677</v>
      </c>
      <c r="H9" s="19"/>
    </row>
    <row r="10" spans="1:8" ht="11.25" customHeight="1">
      <c r="A10" s="27" t="s">
        <v>265</v>
      </c>
      <c r="B10" s="27" t="s">
        <v>266</v>
      </c>
      <c r="C10" s="153">
        <v>4.7</v>
      </c>
      <c r="D10" s="20" t="s">
        <v>741</v>
      </c>
      <c r="E10" s="27">
        <f t="shared" si="0"/>
        <v>4</v>
      </c>
      <c r="F10" s="174"/>
      <c r="G10" s="26"/>
      <c r="H10" s="19"/>
    </row>
    <row r="11" spans="1:8" ht="17.25">
      <c r="A11" s="43" t="s">
        <v>267</v>
      </c>
      <c r="B11" s="43" t="s">
        <v>268</v>
      </c>
      <c r="C11" s="153">
        <v>5.1</v>
      </c>
      <c r="D11" s="20" t="s">
        <v>741</v>
      </c>
      <c r="E11" s="27">
        <f t="shared" si="0"/>
        <v>4</v>
      </c>
      <c r="F11" s="174"/>
      <c r="G11" s="23" t="str">
        <f ca="1">"Map"&amp;MID(MID(CELL("filename",$A$1),FIND("]",CELL("filename",$A$1))+1,256),FIND(" ",MID(CELL("filename",$A$1),FIND("]",CELL("filename",$A$1))+1,256),"1"),256)&amp;":"</f>
        <v>Map 3:</v>
      </c>
      <c r="H11" s="105" t="s">
        <v>800</v>
      </c>
    </row>
    <row r="12" spans="1:8" ht="11.25" customHeight="1">
      <c r="A12" s="43" t="s">
        <v>269</v>
      </c>
      <c r="B12" s="43" t="s">
        <v>270</v>
      </c>
      <c r="C12" s="153">
        <v>5</v>
      </c>
      <c r="D12" s="20" t="s">
        <v>741</v>
      </c>
      <c r="E12" s="27">
        <f t="shared" si="0"/>
        <v>4</v>
      </c>
      <c r="F12" s="174"/>
      <c r="G12" s="23"/>
      <c r="H12" s="2" t="s">
        <v>964</v>
      </c>
    </row>
    <row r="13" spans="1:8" ht="11.25" customHeight="1">
      <c r="A13" s="43" t="s">
        <v>271</v>
      </c>
      <c r="B13" s="43" t="s">
        <v>272</v>
      </c>
      <c r="C13" s="153">
        <v>1</v>
      </c>
      <c r="D13" s="20" t="s">
        <v>741</v>
      </c>
      <c r="E13" s="27">
        <f aca="true" t="shared" si="1" ref="E13:E19">IF(C13&lt;2,2)</f>
        <v>2</v>
      </c>
      <c r="F13" s="174"/>
      <c r="G13" s="26"/>
      <c r="H13" s="19"/>
    </row>
    <row r="14" spans="1:8" ht="11.25" customHeight="1">
      <c r="A14" s="43" t="s">
        <v>273</v>
      </c>
      <c r="B14" s="43" t="s">
        <v>274</v>
      </c>
      <c r="C14" s="153">
        <v>1.1</v>
      </c>
      <c r="D14" s="20" t="s">
        <v>741</v>
      </c>
      <c r="E14" s="27">
        <f t="shared" si="1"/>
        <v>2</v>
      </c>
      <c r="F14" s="174"/>
      <c r="G14" s="23"/>
      <c r="H14" s="51"/>
    </row>
    <row r="15" spans="1:8" ht="11.25" customHeight="1">
      <c r="A15" s="43" t="s">
        <v>275</v>
      </c>
      <c r="B15" s="43" t="s">
        <v>276</v>
      </c>
      <c r="C15" s="153">
        <v>1.2</v>
      </c>
      <c r="D15" s="20" t="s">
        <v>741</v>
      </c>
      <c r="E15" s="27">
        <f t="shared" si="1"/>
        <v>2</v>
      </c>
      <c r="F15" s="174"/>
      <c r="H15" s="19"/>
    </row>
    <row r="16" spans="1:6" ht="11.25" customHeight="1">
      <c r="A16" s="43" t="s">
        <v>277</v>
      </c>
      <c r="B16" s="43" t="s">
        <v>278</v>
      </c>
      <c r="C16" s="153">
        <v>1.2</v>
      </c>
      <c r="D16" s="20" t="s">
        <v>741</v>
      </c>
      <c r="E16" s="27">
        <f t="shared" si="1"/>
        <v>2</v>
      </c>
      <c r="F16" s="174"/>
    </row>
    <row r="17" spans="1:6" ht="11.25" customHeight="1">
      <c r="A17" s="43" t="s">
        <v>279</v>
      </c>
      <c r="B17" s="43" t="s">
        <v>280</v>
      </c>
      <c r="C17" s="153">
        <v>1.1</v>
      </c>
      <c r="D17" s="20" t="s">
        <v>741</v>
      </c>
      <c r="E17" s="27">
        <f t="shared" si="1"/>
        <v>2</v>
      </c>
      <c r="F17" s="174"/>
    </row>
    <row r="18" spans="1:6" ht="11.25" customHeight="1">
      <c r="A18" s="43" t="s">
        <v>281</v>
      </c>
      <c r="B18" s="43" t="s">
        <v>282</v>
      </c>
      <c r="C18" s="153">
        <v>1.2</v>
      </c>
      <c r="D18" s="20" t="s">
        <v>741</v>
      </c>
      <c r="E18" s="27">
        <f t="shared" si="1"/>
        <v>2</v>
      </c>
      <c r="F18" s="174"/>
    </row>
    <row r="19" spans="1:8" ht="11.25" customHeight="1">
      <c r="A19" s="43" t="s">
        <v>283</v>
      </c>
      <c r="B19" s="43" t="s">
        <v>284</v>
      </c>
      <c r="C19" s="153">
        <v>1.8</v>
      </c>
      <c r="D19" s="20" t="s">
        <v>741</v>
      </c>
      <c r="E19" s="27">
        <f t="shared" si="1"/>
        <v>2</v>
      </c>
      <c r="F19" s="174"/>
      <c r="H19" s="84"/>
    </row>
    <row r="20" spans="1:6" ht="11.25" customHeight="1">
      <c r="A20" s="43" t="s">
        <v>285</v>
      </c>
      <c r="B20" s="43" t="s">
        <v>166</v>
      </c>
      <c r="C20" s="153">
        <v>2.7</v>
      </c>
      <c r="D20" s="20" t="s">
        <v>741</v>
      </c>
      <c r="E20" s="27">
        <f aca="true" t="shared" si="2" ref="E20:E26">IF(C20&lt;4,3)</f>
        <v>3</v>
      </c>
      <c r="F20" s="174"/>
    </row>
    <row r="21" spans="1:10" ht="11.25" customHeight="1">
      <c r="A21" s="43" t="s">
        <v>286</v>
      </c>
      <c r="B21" s="43" t="s">
        <v>287</v>
      </c>
      <c r="C21" s="153">
        <v>3.1</v>
      </c>
      <c r="D21" s="20" t="s">
        <v>741</v>
      </c>
      <c r="E21" s="27">
        <f t="shared" si="2"/>
        <v>3</v>
      </c>
      <c r="F21" s="174"/>
      <c r="I21" s="27"/>
      <c r="J21" s="27"/>
    </row>
    <row r="22" spans="1:14" ht="11.25" customHeight="1">
      <c r="A22" s="43" t="s">
        <v>288</v>
      </c>
      <c r="B22" s="43" t="s">
        <v>289</v>
      </c>
      <c r="C22" s="153">
        <v>2.2</v>
      </c>
      <c r="D22" s="20" t="s">
        <v>741</v>
      </c>
      <c r="E22" s="27">
        <f t="shared" si="2"/>
        <v>3</v>
      </c>
      <c r="F22" s="174"/>
      <c r="H22" s="22" t="s">
        <v>836</v>
      </c>
      <c r="I22" s="27"/>
      <c r="J22" s="27"/>
      <c r="K22" s="106" t="s">
        <v>667</v>
      </c>
      <c r="M22" s="43"/>
      <c r="N22" s="43"/>
    </row>
    <row r="23" spans="1:13" ht="11.25" customHeight="1">
      <c r="A23" s="43" t="s">
        <v>290</v>
      </c>
      <c r="B23" s="43" t="s">
        <v>291</v>
      </c>
      <c r="C23" s="153">
        <v>2.7</v>
      </c>
      <c r="D23" s="20" t="s">
        <v>741</v>
      </c>
      <c r="E23" s="27">
        <f t="shared" si="2"/>
        <v>3</v>
      </c>
      <c r="F23" s="174"/>
      <c r="G23" s="22" t="s">
        <v>292</v>
      </c>
      <c r="H23" s="160" t="s">
        <v>675</v>
      </c>
      <c r="I23" s="149">
        <v>1</v>
      </c>
      <c r="K23" s="170">
        <f>PERCENTILE(C$2:C$318,0)</f>
        <v>0.3</v>
      </c>
      <c r="L23" s="122" t="s">
        <v>668</v>
      </c>
      <c r="M23" s="131" t="s">
        <v>669</v>
      </c>
    </row>
    <row r="24" spans="1:14" ht="11.25" customHeight="1">
      <c r="A24" s="43" t="s">
        <v>293</v>
      </c>
      <c r="B24" s="43" t="s">
        <v>294</v>
      </c>
      <c r="C24" s="153">
        <v>2.5</v>
      </c>
      <c r="D24" s="20" t="s">
        <v>741</v>
      </c>
      <c r="E24" s="27">
        <f t="shared" si="2"/>
        <v>3</v>
      </c>
      <c r="F24" s="174"/>
      <c r="H24" s="161" t="s">
        <v>764</v>
      </c>
      <c r="I24" s="149">
        <v>2</v>
      </c>
      <c r="K24" s="170">
        <f>PERCENTILE(C$2:C$318,N$24)</f>
        <v>1.3</v>
      </c>
      <c r="L24" s="122" t="s">
        <v>670</v>
      </c>
      <c r="M24" s="131"/>
      <c r="N24" s="123">
        <v>0.2</v>
      </c>
    </row>
    <row r="25" spans="1:14" ht="11.25" customHeight="1">
      <c r="A25" s="27" t="s">
        <v>295</v>
      </c>
      <c r="B25" s="27" t="s">
        <v>167</v>
      </c>
      <c r="C25" s="153">
        <v>2.3</v>
      </c>
      <c r="D25" s="20" t="s">
        <v>741</v>
      </c>
      <c r="E25" s="27">
        <f t="shared" si="2"/>
        <v>3</v>
      </c>
      <c r="F25" s="18"/>
      <c r="H25" s="161" t="s">
        <v>765</v>
      </c>
      <c r="I25" s="149">
        <v>3</v>
      </c>
      <c r="J25" s="112"/>
      <c r="K25" s="170">
        <f>PERCENTILE(C$2:C$318,(2*N$24))</f>
        <v>2.1</v>
      </c>
      <c r="L25" s="122" t="s">
        <v>671</v>
      </c>
      <c r="M25" s="124"/>
      <c r="N25" s="124"/>
    </row>
    <row r="26" spans="1:14" ht="11.25" customHeight="1">
      <c r="A26" s="27" t="s">
        <v>296</v>
      </c>
      <c r="B26" s="27" t="s">
        <v>297</v>
      </c>
      <c r="C26" s="153">
        <v>2.1</v>
      </c>
      <c r="D26" s="20" t="s">
        <v>741</v>
      </c>
      <c r="E26" s="27">
        <f t="shared" si="2"/>
        <v>3</v>
      </c>
      <c r="F26" s="18"/>
      <c r="H26" s="161" t="s">
        <v>803</v>
      </c>
      <c r="I26" s="149">
        <v>4</v>
      </c>
      <c r="J26" s="130"/>
      <c r="K26" s="170">
        <f>PERCENTILE(C$2:C$318,(3*N$24))</f>
        <v>3.3</v>
      </c>
      <c r="L26" s="122" t="s">
        <v>672</v>
      </c>
      <c r="M26" s="124"/>
      <c r="N26" s="124"/>
    </row>
    <row r="27" spans="1:14" ht="11.25" customHeight="1">
      <c r="A27" s="27" t="s">
        <v>298</v>
      </c>
      <c r="B27" s="27" t="s">
        <v>299</v>
      </c>
      <c r="C27" s="153">
        <v>0.8</v>
      </c>
      <c r="D27" s="20" t="s">
        <v>741</v>
      </c>
      <c r="E27" s="27">
        <f>IF(C27&lt;1,1)</f>
        <v>1</v>
      </c>
      <c r="F27" s="18">
        <v>2008</v>
      </c>
      <c r="H27" s="160" t="s">
        <v>804</v>
      </c>
      <c r="I27" s="149">
        <v>5</v>
      </c>
      <c r="J27" s="112"/>
      <c r="K27" s="170">
        <f>PERCENTILE(C$2:C$318,(4*N$24))</f>
        <v>4.5</v>
      </c>
      <c r="L27" s="122" t="s">
        <v>673</v>
      </c>
      <c r="M27" s="124"/>
      <c r="N27" s="124"/>
    </row>
    <row r="28" spans="1:14" ht="11.25" customHeight="1">
      <c r="A28" s="27" t="s">
        <v>370</v>
      </c>
      <c r="B28" s="27" t="s">
        <v>371</v>
      </c>
      <c r="C28" s="153">
        <v>0.9</v>
      </c>
      <c r="D28" s="20" t="s">
        <v>741</v>
      </c>
      <c r="E28" s="27">
        <f>IF(C28&lt;1,1)</f>
        <v>1</v>
      </c>
      <c r="F28" s="176">
        <v>2008</v>
      </c>
      <c r="H28" s="1" t="s">
        <v>0</v>
      </c>
      <c r="I28" s="31" t="s">
        <v>372</v>
      </c>
      <c r="K28" s="170">
        <f>PERCENTILE(C$2:C$318,(5*N$24))</f>
        <v>7.5</v>
      </c>
      <c r="L28" s="122" t="s">
        <v>674</v>
      </c>
      <c r="M28" s="124"/>
      <c r="N28" s="124"/>
    </row>
    <row r="29" spans="1:12" ht="11.25" customHeight="1">
      <c r="A29" s="27" t="s">
        <v>18</v>
      </c>
      <c r="B29" s="27" t="s">
        <v>19</v>
      </c>
      <c r="C29" s="153">
        <v>1.3</v>
      </c>
      <c r="D29" s="20" t="s">
        <v>741</v>
      </c>
      <c r="E29" s="27">
        <f>IF(C29&lt;2,2)</f>
        <v>2</v>
      </c>
      <c r="F29" s="27">
        <v>2008</v>
      </c>
      <c r="G29" s="32"/>
      <c r="H29" s="32"/>
      <c r="K29" s="29"/>
      <c r="L29" s="27"/>
    </row>
    <row r="30" spans="1:10" ht="11.25" customHeight="1">
      <c r="A30" s="27" t="s">
        <v>20</v>
      </c>
      <c r="B30" s="27" t="s">
        <v>21</v>
      </c>
      <c r="C30" s="153">
        <v>1.1</v>
      </c>
      <c r="D30" s="20" t="s">
        <v>741</v>
      </c>
      <c r="E30" s="27">
        <f>IF(C30&lt;2,2)</f>
        <v>2</v>
      </c>
      <c r="F30" s="27">
        <v>2008</v>
      </c>
      <c r="G30" s="33" t="s">
        <v>22</v>
      </c>
      <c r="H30" s="34"/>
      <c r="I30" s="27"/>
      <c r="J30" s="27"/>
    </row>
    <row r="31" spans="1:10" ht="11.25" customHeight="1">
      <c r="A31" s="27" t="s">
        <v>23</v>
      </c>
      <c r="B31" s="27" t="s">
        <v>24</v>
      </c>
      <c r="C31" s="153">
        <v>1.7</v>
      </c>
      <c r="D31" s="20" t="s">
        <v>741</v>
      </c>
      <c r="E31" s="27">
        <f>IF(C31&lt;2,2)</f>
        <v>2</v>
      </c>
      <c r="F31" s="27">
        <v>2008</v>
      </c>
      <c r="G31" s="32"/>
      <c r="H31" s="179" t="s">
        <v>801</v>
      </c>
      <c r="J31" s="32"/>
    </row>
    <row r="32" spans="1:10" ht="11.25" customHeight="1">
      <c r="A32" s="27" t="s">
        <v>25</v>
      </c>
      <c r="B32" s="27" t="s">
        <v>26</v>
      </c>
      <c r="C32" s="153">
        <v>4.1</v>
      </c>
      <c r="D32" s="20" t="s">
        <v>741</v>
      </c>
      <c r="E32" s="27">
        <f aca="true" t="shared" si="3" ref="E32:E58">IF(C32&lt;6,4)</f>
        <v>4</v>
      </c>
      <c r="F32" s="27"/>
      <c r="G32" s="32"/>
      <c r="H32" s="35"/>
      <c r="J32" s="32"/>
    </row>
    <row r="33" spans="1:10" ht="11.25" customHeight="1">
      <c r="A33" s="27" t="s">
        <v>27</v>
      </c>
      <c r="B33" s="27" t="s">
        <v>28</v>
      </c>
      <c r="C33" s="153">
        <v>4.3</v>
      </c>
      <c r="D33" s="20" t="s">
        <v>741</v>
      </c>
      <c r="E33" s="27">
        <f t="shared" si="3"/>
        <v>4</v>
      </c>
      <c r="F33" s="27"/>
      <c r="G33" s="36" t="s">
        <v>41</v>
      </c>
      <c r="H33" s="32"/>
      <c r="J33" s="32"/>
    </row>
    <row r="34" spans="1:11" ht="11.25" customHeight="1">
      <c r="A34" s="27" t="s">
        <v>29</v>
      </c>
      <c r="B34" s="27" t="s">
        <v>30</v>
      </c>
      <c r="C34" s="153">
        <v>4.7</v>
      </c>
      <c r="D34" s="20" t="s">
        <v>741</v>
      </c>
      <c r="E34" s="27">
        <f t="shared" si="3"/>
        <v>4</v>
      </c>
      <c r="F34" s="27"/>
      <c r="G34" s="32"/>
      <c r="H34" s="42" t="s">
        <v>802</v>
      </c>
      <c r="J34" s="32"/>
      <c r="K34" s="35"/>
    </row>
    <row r="35" spans="1:11" ht="11.25" customHeight="1">
      <c r="A35" s="27" t="s">
        <v>31</v>
      </c>
      <c r="B35" s="27" t="s">
        <v>32</v>
      </c>
      <c r="C35" s="153">
        <v>4.4</v>
      </c>
      <c r="D35" s="20" t="s">
        <v>741</v>
      </c>
      <c r="E35" s="27">
        <f t="shared" si="3"/>
        <v>4</v>
      </c>
      <c r="F35" s="27"/>
      <c r="G35" s="32"/>
      <c r="H35" s="38"/>
      <c r="J35" s="32"/>
      <c r="K35" s="35"/>
    </row>
    <row r="36" spans="1:10" ht="11.25" customHeight="1">
      <c r="A36" s="27" t="s">
        <v>33</v>
      </c>
      <c r="B36" s="27" t="s">
        <v>34</v>
      </c>
      <c r="C36" s="153">
        <v>5.5</v>
      </c>
      <c r="D36" s="20" t="s">
        <v>741</v>
      </c>
      <c r="E36" s="27">
        <f t="shared" si="3"/>
        <v>4</v>
      </c>
      <c r="F36" s="27"/>
      <c r="G36" s="36" t="s">
        <v>684</v>
      </c>
      <c r="H36" s="39"/>
      <c r="I36" s="32"/>
      <c r="J36" s="32"/>
    </row>
    <row r="37" spans="1:10" ht="11.25" customHeight="1">
      <c r="A37" s="27" t="s">
        <v>35</v>
      </c>
      <c r="B37" s="27" t="s">
        <v>36</v>
      </c>
      <c r="C37" s="153">
        <v>5.9</v>
      </c>
      <c r="D37" s="20" t="s">
        <v>741</v>
      </c>
      <c r="E37" s="27">
        <f t="shared" si="3"/>
        <v>4</v>
      </c>
      <c r="F37" s="27"/>
      <c r="G37" s="117" t="s">
        <v>799</v>
      </c>
      <c r="H37" s="32"/>
      <c r="I37" s="32"/>
      <c r="J37" s="32"/>
    </row>
    <row r="38" spans="1:10" ht="11.25" customHeight="1">
      <c r="A38" s="27" t="s">
        <v>37</v>
      </c>
      <c r="B38" s="27" t="s">
        <v>38</v>
      </c>
      <c r="C38" s="153">
        <v>6</v>
      </c>
      <c r="D38" s="20" t="s">
        <v>741</v>
      </c>
      <c r="E38" s="165">
        <v>5</v>
      </c>
      <c r="F38" s="27"/>
      <c r="G38" s="150" t="s">
        <v>703</v>
      </c>
      <c r="H38" s="32"/>
      <c r="I38" s="32"/>
      <c r="J38" s="32"/>
    </row>
    <row r="39" spans="1:10" ht="11.25" customHeight="1">
      <c r="A39" s="27" t="s">
        <v>39</v>
      </c>
      <c r="B39" s="27" t="s">
        <v>40</v>
      </c>
      <c r="C39" s="153">
        <v>5.1</v>
      </c>
      <c r="D39" s="20" t="s">
        <v>741</v>
      </c>
      <c r="E39" s="27">
        <f t="shared" si="3"/>
        <v>4</v>
      </c>
      <c r="F39" s="27"/>
      <c r="G39" s="1" t="s">
        <v>704</v>
      </c>
      <c r="I39" s="32"/>
      <c r="J39" s="32"/>
    </row>
    <row r="40" spans="1:10" ht="11.25" customHeight="1">
      <c r="A40" s="27" t="s">
        <v>42</v>
      </c>
      <c r="B40" s="27" t="s">
        <v>43</v>
      </c>
      <c r="C40" s="153">
        <v>5.3</v>
      </c>
      <c r="D40" s="20" t="s">
        <v>741</v>
      </c>
      <c r="E40" s="27">
        <f t="shared" si="3"/>
        <v>4</v>
      </c>
      <c r="F40" s="27"/>
      <c r="G40" s="150" t="s">
        <v>705</v>
      </c>
      <c r="I40" s="40"/>
      <c r="J40" s="32"/>
    </row>
    <row r="41" spans="1:10" ht="11.25" customHeight="1">
      <c r="A41" s="27" t="s">
        <v>44</v>
      </c>
      <c r="B41" s="27" t="s">
        <v>45</v>
      </c>
      <c r="C41" s="153">
        <v>5</v>
      </c>
      <c r="D41" s="20" t="s">
        <v>741</v>
      </c>
      <c r="E41" s="27">
        <f t="shared" si="3"/>
        <v>4</v>
      </c>
      <c r="F41" s="27"/>
      <c r="G41" s="1" t="s">
        <v>706</v>
      </c>
      <c r="I41" s="19"/>
      <c r="J41" s="32"/>
    </row>
    <row r="42" spans="1:10" ht="11.25" customHeight="1">
      <c r="A42" s="27" t="s">
        <v>46</v>
      </c>
      <c r="B42" s="27" t="s">
        <v>47</v>
      </c>
      <c r="C42" s="153">
        <v>5.8</v>
      </c>
      <c r="D42" s="20" t="s">
        <v>741</v>
      </c>
      <c r="E42" s="27">
        <f t="shared" si="3"/>
        <v>4</v>
      </c>
      <c r="F42" s="27"/>
      <c r="G42" s="150" t="s">
        <v>695</v>
      </c>
      <c r="I42" s="40"/>
      <c r="J42" s="32"/>
    </row>
    <row r="43" spans="1:10" ht="11.25" customHeight="1">
      <c r="A43" s="27" t="s">
        <v>48</v>
      </c>
      <c r="B43" s="27" t="s">
        <v>49</v>
      </c>
      <c r="C43" s="153">
        <v>4.8</v>
      </c>
      <c r="D43" s="20" t="s">
        <v>741</v>
      </c>
      <c r="E43" s="27">
        <f t="shared" si="3"/>
        <v>4</v>
      </c>
      <c r="F43" s="27"/>
      <c r="G43" s="32"/>
      <c r="H43" s="41"/>
      <c r="I43" s="19"/>
      <c r="J43" s="32"/>
    </row>
    <row r="44" spans="1:10" ht="11.25" customHeight="1">
      <c r="A44" s="27" t="s">
        <v>383</v>
      </c>
      <c r="B44" s="27" t="s">
        <v>385</v>
      </c>
      <c r="C44" s="153">
        <v>4.1</v>
      </c>
      <c r="D44" s="20" t="s">
        <v>741</v>
      </c>
      <c r="E44" s="27">
        <f t="shared" si="3"/>
        <v>4</v>
      </c>
      <c r="F44" s="27"/>
      <c r="G44" s="150"/>
      <c r="H44" s="42"/>
      <c r="I44" s="40"/>
      <c r="J44" s="32"/>
    </row>
    <row r="45" spans="1:10" ht="11.25" customHeight="1">
      <c r="A45" s="27" t="s">
        <v>50</v>
      </c>
      <c r="B45" s="27" t="s">
        <v>51</v>
      </c>
      <c r="C45" s="153">
        <v>6</v>
      </c>
      <c r="D45" s="20" t="s">
        <v>741</v>
      </c>
      <c r="E45" s="165">
        <v>5</v>
      </c>
      <c r="F45" s="27"/>
      <c r="G45" s="150"/>
      <c r="H45" s="32"/>
      <c r="I45" s="32"/>
      <c r="J45" s="32"/>
    </row>
    <row r="46" spans="1:6" ht="11.25" customHeight="1">
      <c r="A46" s="27" t="s">
        <v>52</v>
      </c>
      <c r="B46" s="27" t="s">
        <v>53</v>
      </c>
      <c r="C46" s="153">
        <v>5.5</v>
      </c>
      <c r="D46" s="20" t="s">
        <v>741</v>
      </c>
      <c r="E46" s="27">
        <f t="shared" si="3"/>
        <v>4</v>
      </c>
      <c r="F46" s="27"/>
    </row>
    <row r="47" spans="1:6" ht="11.25" customHeight="1">
      <c r="A47" s="27" t="s">
        <v>54</v>
      </c>
      <c r="B47" s="27" t="s">
        <v>55</v>
      </c>
      <c r="C47" s="153">
        <v>4.7</v>
      </c>
      <c r="D47" s="20" t="s">
        <v>741</v>
      </c>
      <c r="E47" s="27">
        <f t="shared" si="3"/>
        <v>4</v>
      </c>
      <c r="F47" s="27"/>
    </row>
    <row r="48" spans="1:6" ht="11.25" customHeight="1">
      <c r="A48" s="27" t="s">
        <v>56</v>
      </c>
      <c r="B48" s="27" t="s">
        <v>57</v>
      </c>
      <c r="C48" s="153">
        <v>4.8</v>
      </c>
      <c r="D48" s="20" t="s">
        <v>741</v>
      </c>
      <c r="E48" s="27">
        <f t="shared" si="3"/>
        <v>4</v>
      </c>
      <c r="F48" s="27"/>
    </row>
    <row r="49" spans="1:6" ht="11.25" customHeight="1">
      <c r="A49" s="27" t="s">
        <v>58</v>
      </c>
      <c r="B49" s="27" t="s">
        <v>59</v>
      </c>
      <c r="C49" s="153">
        <v>4.7</v>
      </c>
      <c r="D49" s="20" t="s">
        <v>741</v>
      </c>
      <c r="E49" s="27">
        <f t="shared" si="3"/>
        <v>4</v>
      </c>
      <c r="F49" s="27"/>
    </row>
    <row r="50" spans="1:6" ht="11.25" customHeight="1">
      <c r="A50" s="27" t="s">
        <v>300</v>
      </c>
      <c r="B50" s="27" t="s">
        <v>301</v>
      </c>
      <c r="C50" s="153">
        <v>4</v>
      </c>
      <c r="D50" s="20" t="s">
        <v>741</v>
      </c>
      <c r="E50" s="27">
        <f t="shared" si="3"/>
        <v>4</v>
      </c>
      <c r="F50" s="27"/>
    </row>
    <row r="51" spans="1:6" ht="11.25" customHeight="1">
      <c r="A51" s="27" t="s">
        <v>302</v>
      </c>
      <c r="B51" s="27" t="s">
        <v>303</v>
      </c>
      <c r="C51" s="153">
        <v>4.8</v>
      </c>
      <c r="D51" s="20" t="s">
        <v>741</v>
      </c>
      <c r="E51" s="27">
        <f t="shared" si="3"/>
        <v>4</v>
      </c>
      <c r="F51" s="27"/>
    </row>
    <row r="52" spans="1:6" ht="11.25" customHeight="1">
      <c r="A52" s="27" t="s">
        <v>304</v>
      </c>
      <c r="B52" s="27" t="s">
        <v>305</v>
      </c>
      <c r="C52" s="153">
        <v>5.2</v>
      </c>
      <c r="D52" s="20" t="s">
        <v>741</v>
      </c>
      <c r="E52" s="27">
        <f t="shared" si="3"/>
        <v>4</v>
      </c>
      <c r="F52" s="27"/>
    </row>
    <row r="53" spans="1:6" ht="11.25" customHeight="1">
      <c r="A53" s="27" t="s">
        <v>306</v>
      </c>
      <c r="B53" s="27" t="s">
        <v>307</v>
      </c>
      <c r="C53" s="153">
        <v>5.2</v>
      </c>
      <c r="D53" s="20" t="s">
        <v>741</v>
      </c>
      <c r="E53" s="27">
        <f t="shared" si="3"/>
        <v>4</v>
      </c>
      <c r="F53" s="27"/>
    </row>
    <row r="54" spans="1:6" ht="11.25" customHeight="1">
      <c r="A54" s="27" t="s">
        <v>308</v>
      </c>
      <c r="B54" s="27" t="s">
        <v>309</v>
      </c>
      <c r="C54" s="153">
        <v>5.6</v>
      </c>
      <c r="D54" s="20" t="s">
        <v>741</v>
      </c>
      <c r="E54" s="27">
        <f t="shared" si="3"/>
        <v>4</v>
      </c>
      <c r="F54" s="27"/>
    </row>
    <row r="55" spans="1:6" ht="11.25" customHeight="1">
      <c r="A55" s="27" t="s">
        <v>310</v>
      </c>
      <c r="B55" s="27" t="s">
        <v>311</v>
      </c>
      <c r="C55" s="153">
        <v>4.2</v>
      </c>
      <c r="D55" s="20" t="s">
        <v>741</v>
      </c>
      <c r="E55" s="27">
        <f t="shared" si="3"/>
        <v>4</v>
      </c>
      <c r="F55" s="27"/>
    </row>
    <row r="56" spans="1:6" ht="11.25" customHeight="1">
      <c r="A56" s="27" t="s">
        <v>312</v>
      </c>
      <c r="B56" s="27" t="s">
        <v>313</v>
      </c>
      <c r="C56" s="153">
        <v>4.7</v>
      </c>
      <c r="D56" s="20" t="s">
        <v>741</v>
      </c>
      <c r="E56" s="27">
        <f t="shared" si="3"/>
        <v>4</v>
      </c>
      <c r="F56" s="27"/>
    </row>
    <row r="57" spans="1:10" ht="11.25" customHeight="1">
      <c r="A57" s="27" t="s">
        <v>314</v>
      </c>
      <c r="B57" s="27" t="s">
        <v>315</v>
      </c>
      <c r="C57" s="153">
        <v>4.1</v>
      </c>
      <c r="D57" s="20" t="s">
        <v>741</v>
      </c>
      <c r="E57" s="27">
        <f t="shared" si="3"/>
        <v>4</v>
      </c>
      <c r="F57" s="27"/>
      <c r="G57" s="32"/>
      <c r="H57" s="32"/>
      <c r="I57" s="32"/>
      <c r="J57" s="32"/>
    </row>
    <row r="58" spans="1:10" ht="11.25" customHeight="1">
      <c r="A58" s="27" t="s">
        <v>316</v>
      </c>
      <c r="B58" s="27" t="s">
        <v>317</v>
      </c>
      <c r="C58" s="153">
        <v>4.2</v>
      </c>
      <c r="D58" s="20" t="s">
        <v>741</v>
      </c>
      <c r="E58" s="27">
        <f t="shared" si="3"/>
        <v>4</v>
      </c>
      <c r="F58" s="27"/>
      <c r="G58" s="32"/>
      <c r="H58" s="32"/>
      <c r="I58" s="32"/>
      <c r="J58" s="32"/>
    </row>
    <row r="59" spans="1:10" ht="11.25" customHeight="1">
      <c r="A59" s="27" t="s">
        <v>318</v>
      </c>
      <c r="B59" s="27" t="s">
        <v>319</v>
      </c>
      <c r="C59" s="153">
        <v>3.8</v>
      </c>
      <c r="D59" s="20" t="s">
        <v>741</v>
      </c>
      <c r="E59" s="27">
        <f>IF(C59&lt;4,3)</f>
        <v>3</v>
      </c>
      <c r="F59" s="27"/>
      <c r="G59" s="32"/>
      <c r="H59" s="32"/>
      <c r="I59" s="32"/>
      <c r="J59" s="32"/>
    </row>
    <row r="60" spans="1:10" ht="11.25" customHeight="1">
      <c r="A60" s="27" t="s">
        <v>320</v>
      </c>
      <c r="B60" s="27" t="s">
        <v>321</v>
      </c>
      <c r="C60" s="153">
        <v>5</v>
      </c>
      <c r="D60" s="20" t="s">
        <v>741</v>
      </c>
      <c r="E60" s="27">
        <f aca="true" t="shared" si="4" ref="E60:E68">IF(C60&lt;6,4)</f>
        <v>4</v>
      </c>
      <c r="F60" s="27"/>
      <c r="G60" s="32"/>
      <c r="H60" s="32"/>
      <c r="I60" s="32"/>
      <c r="J60" s="32"/>
    </row>
    <row r="61" spans="1:6" ht="11.25" customHeight="1">
      <c r="A61" s="27" t="s">
        <v>322</v>
      </c>
      <c r="B61" s="27" t="s">
        <v>323</v>
      </c>
      <c r="C61" s="153">
        <v>5.1</v>
      </c>
      <c r="D61" s="20" t="s">
        <v>741</v>
      </c>
      <c r="E61" s="27">
        <f t="shared" si="4"/>
        <v>4</v>
      </c>
      <c r="F61" s="27"/>
    </row>
    <row r="62" spans="1:6" ht="11.25" customHeight="1">
      <c r="A62" s="27" t="s">
        <v>324</v>
      </c>
      <c r="B62" s="27" t="s">
        <v>325</v>
      </c>
      <c r="C62" s="153">
        <v>4.7</v>
      </c>
      <c r="D62" s="20" t="s">
        <v>741</v>
      </c>
      <c r="E62" s="27">
        <f t="shared" si="4"/>
        <v>4</v>
      </c>
      <c r="F62" s="27"/>
    </row>
    <row r="63" spans="1:6" ht="11.25" customHeight="1">
      <c r="A63" s="27" t="s">
        <v>326</v>
      </c>
      <c r="B63" s="27" t="s">
        <v>327</v>
      </c>
      <c r="C63" s="153">
        <v>5.2</v>
      </c>
      <c r="D63" s="20" t="s">
        <v>741</v>
      </c>
      <c r="E63" s="27">
        <f t="shared" si="4"/>
        <v>4</v>
      </c>
      <c r="F63" s="27"/>
    </row>
    <row r="64" spans="1:6" ht="11.25" customHeight="1">
      <c r="A64" s="27" t="s">
        <v>329</v>
      </c>
      <c r="B64" s="27" t="s">
        <v>330</v>
      </c>
      <c r="C64" s="153">
        <v>4.4</v>
      </c>
      <c r="D64" s="20" t="s">
        <v>741</v>
      </c>
      <c r="E64" s="27">
        <f t="shared" si="4"/>
        <v>4</v>
      </c>
      <c r="F64" s="27"/>
    </row>
    <row r="65" spans="1:6" ht="11.25" customHeight="1">
      <c r="A65" s="27" t="s">
        <v>384</v>
      </c>
      <c r="B65" s="27" t="s">
        <v>328</v>
      </c>
      <c r="C65" s="153">
        <v>3.8</v>
      </c>
      <c r="D65" s="20" t="s">
        <v>741</v>
      </c>
      <c r="E65" s="27">
        <f>IF(C65&lt;4,3)</f>
        <v>3</v>
      </c>
      <c r="F65" s="27"/>
    </row>
    <row r="66" spans="1:6" ht="11.25" customHeight="1">
      <c r="A66" s="48" t="s">
        <v>394</v>
      </c>
      <c r="B66" s="27" t="s">
        <v>331</v>
      </c>
      <c r="C66" s="153">
        <v>4.2</v>
      </c>
      <c r="D66" s="20" t="s">
        <v>741</v>
      </c>
      <c r="E66" s="27">
        <f t="shared" si="4"/>
        <v>4</v>
      </c>
      <c r="F66" s="48"/>
    </row>
    <row r="67" spans="1:6" ht="11.25" customHeight="1">
      <c r="A67" s="27" t="s">
        <v>332</v>
      </c>
      <c r="B67" s="27" t="s">
        <v>333</v>
      </c>
      <c r="C67" s="153">
        <v>4.5</v>
      </c>
      <c r="D67" s="20" t="s">
        <v>741</v>
      </c>
      <c r="E67" s="27">
        <f t="shared" si="4"/>
        <v>4</v>
      </c>
      <c r="F67" s="27"/>
    </row>
    <row r="68" spans="1:6" ht="11.25" customHeight="1">
      <c r="A68" s="27" t="s">
        <v>334</v>
      </c>
      <c r="B68" s="27" t="s">
        <v>335</v>
      </c>
      <c r="C68" s="153">
        <v>5.3</v>
      </c>
      <c r="D68" s="20" t="s">
        <v>741</v>
      </c>
      <c r="E68" s="27">
        <f t="shared" si="4"/>
        <v>4</v>
      </c>
      <c r="F68" s="27"/>
    </row>
    <row r="69" spans="1:6" ht="11.25" customHeight="1">
      <c r="A69" s="27" t="s">
        <v>336</v>
      </c>
      <c r="B69" s="27" t="s">
        <v>337</v>
      </c>
      <c r="C69" s="153">
        <v>3.9</v>
      </c>
      <c r="D69" s="20" t="s">
        <v>741</v>
      </c>
      <c r="E69" s="27">
        <f>IF(C69&lt;4,3)</f>
        <v>3</v>
      </c>
      <c r="F69" s="27"/>
    </row>
    <row r="70" spans="1:6" ht="11.25" customHeight="1">
      <c r="A70" s="27" t="s">
        <v>338</v>
      </c>
      <c r="B70" s="27" t="s">
        <v>339</v>
      </c>
      <c r="C70" s="153">
        <v>1.3</v>
      </c>
      <c r="D70" s="20" t="s">
        <v>741</v>
      </c>
      <c r="E70" s="27">
        <f>IF(C70&lt;2,2)</f>
        <v>2</v>
      </c>
      <c r="F70" s="27"/>
    </row>
    <row r="71" spans="1:6" ht="11.25" customHeight="1">
      <c r="A71" s="27" t="s">
        <v>340</v>
      </c>
      <c r="B71" s="27" t="s">
        <v>341</v>
      </c>
      <c r="C71" s="153">
        <v>2.1</v>
      </c>
      <c r="D71" s="20" t="s">
        <v>741</v>
      </c>
      <c r="E71" s="27">
        <f>IF(C71&lt;4,3)</f>
        <v>3</v>
      </c>
      <c r="F71" s="27"/>
    </row>
    <row r="72" spans="1:6" ht="11.25" customHeight="1">
      <c r="A72" s="27" t="s">
        <v>342</v>
      </c>
      <c r="B72" s="27" t="s">
        <v>343</v>
      </c>
      <c r="C72" s="153">
        <v>1.5</v>
      </c>
      <c r="D72" s="20" t="s">
        <v>741</v>
      </c>
      <c r="E72" s="27">
        <f>IF(C72&lt;2,2)</f>
        <v>2</v>
      </c>
      <c r="F72" s="27"/>
    </row>
    <row r="73" spans="1:6" ht="11.25" customHeight="1">
      <c r="A73" s="43" t="s">
        <v>255</v>
      </c>
      <c r="B73" s="43" t="s">
        <v>344</v>
      </c>
      <c r="C73" s="153">
        <v>1.4</v>
      </c>
      <c r="D73" s="20" t="s">
        <v>742</v>
      </c>
      <c r="E73" s="27">
        <f>IF(C73&lt;2,2)</f>
        <v>2</v>
      </c>
      <c r="F73" s="43">
        <v>2010</v>
      </c>
    </row>
    <row r="74" spans="1:6" ht="11.25" customHeight="1">
      <c r="A74" s="27" t="s">
        <v>256</v>
      </c>
      <c r="B74" s="27" t="s">
        <v>345</v>
      </c>
      <c r="C74" s="153">
        <v>1.7</v>
      </c>
      <c r="D74" s="20" t="s">
        <v>742</v>
      </c>
      <c r="E74" s="27">
        <f>IF(C74&lt;2,2)</f>
        <v>2</v>
      </c>
      <c r="F74" s="27">
        <v>2010</v>
      </c>
    </row>
    <row r="75" spans="1:6" ht="11.25" customHeight="1">
      <c r="A75" s="27" t="s">
        <v>257</v>
      </c>
      <c r="B75" s="27" t="s">
        <v>346</v>
      </c>
      <c r="C75" s="153">
        <v>1</v>
      </c>
      <c r="D75" s="20" t="s">
        <v>742</v>
      </c>
      <c r="E75" s="27">
        <f>IF(C75&lt;2,2)</f>
        <v>2</v>
      </c>
      <c r="F75" s="27">
        <v>2010</v>
      </c>
    </row>
    <row r="76" spans="1:6" ht="11.25" customHeight="1">
      <c r="A76" s="27" t="s">
        <v>225</v>
      </c>
      <c r="B76" s="27" t="s">
        <v>347</v>
      </c>
      <c r="C76" s="153">
        <v>0.9</v>
      </c>
      <c r="D76" s="20" t="s">
        <v>742</v>
      </c>
      <c r="E76" s="27">
        <f>IF(C76&lt;1,1)</f>
        <v>1</v>
      </c>
      <c r="F76" s="27">
        <v>2010</v>
      </c>
    </row>
    <row r="77" spans="1:6" ht="11.25" customHeight="1">
      <c r="A77" s="27" t="s">
        <v>226</v>
      </c>
      <c r="B77" s="27" t="s">
        <v>348</v>
      </c>
      <c r="C77" s="153">
        <v>0.6</v>
      </c>
      <c r="D77" s="20" t="s">
        <v>742</v>
      </c>
      <c r="E77" s="27">
        <f>IF(C77&lt;1,1)</f>
        <v>1</v>
      </c>
      <c r="F77" s="27">
        <v>2010</v>
      </c>
    </row>
    <row r="78" spans="1:6" ht="11.25" customHeight="1">
      <c r="A78" s="27" t="s">
        <v>227</v>
      </c>
      <c r="B78" s="27" t="s">
        <v>349</v>
      </c>
      <c r="C78" s="153">
        <v>1.4</v>
      </c>
      <c r="D78" s="20" t="s">
        <v>742</v>
      </c>
      <c r="E78" s="27">
        <f aca="true" t="shared" si="5" ref="E78:E84">IF(C78&lt;2,2)</f>
        <v>2</v>
      </c>
      <c r="F78" s="27">
        <v>2010</v>
      </c>
    </row>
    <row r="79" spans="1:6" ht="11.25" customHeight="1">
      <c r="A79" s="27" t="s">
        <v>228</v>
      </c>
      <c r="B79" s="27" t="s">
        <v>350</v>
      </c>
      <c r="C79" s="153">
        <v>1.2</v>
      </c>
      <c r="D79" s="20" t="s">
        <v>742</v>
      </c>
      <c r="E79" s="27">
        <f t="shared" si="5"/>
        <v>2</v>
      </c>
      <c r="F79" s="27">
        <v>2010</v>
      </c>
    </row>
    <row r="80" spans="1:6" ht="11.25" customHeight="1">
      <c r="A80" s="27" t="s">
        <v>229</v>
      </c>
      <c r="B80" s="27" t="s">
        <v>351</v>
      </c>
      <c r="C80" s="153">
        <v>1.6</v>
      </c>
      <c r="D80" s="20" t="s">
        <v>742</v>
      </c>
      <c r="E80" s="27">
        <f t="shared" si="5"/>
        <v>2</v>
      </c>
      <c r="F80" s="27">
        <v>2010</v>
      </c>
    </row>
    <row r="81" spans="1:6" ht="11.25" customHeight="1">
      <c r="A81" s="27" t="s">
        <v>230</v>
      </c>
      <c r="B81" s="27" t="s">
        <v>352</v>
      </c>
      <c r="C81" s="153">
        <v>1.7</v>
      </c>
      <c r="D81" s="20" t="s">
        <v>742</v>
      </c>
      <c r="E81" s="27">
        <f t="shared" si="5"/>
        <v>2</v>
      </c>
      <c r="F81" s="27">
        <v>2010</v>
      </c>
    </row>
    <row r="82" spans="1:6" ht="11.25" customHeight="1">
      <c r="A82" s="27" t="s">
        <v>231</v>
      </c>
      <c r="B82" s="27" t="s">
        <v>353</v>
      </c>
      <c r="C82" s="153">
        <v>2.2</v>
      </c>
      <c r="D82" s="20" t="s">
        <v>742</v>
      </c>
      <c r="E82" s="27">
        <f>IF(C82&lt;4,3)</f>
        <v>3</v>
      </c>
      <c r="F82" s="27">
        <v>2010</v>
      </c>
    </row>
    <row r="83" spans="1:6" ht="11.25" customHeight="1">
      <c r="A83" s="27" t="s">
        <v>232</v>
      </c>
      <c r="B83" s="27" t="s">
        <v>354</v>
      </c>
      <c r="C83" s="153">
        <v>1.1</v>
      </c>
      <c r="D83" s="20" t="s">
        <v>742</v>
      </c>
      <c r="E83" s="27">
        <f t="shared" si="5"/>
        <v>2</v>
      </c>
      <c r="F83" s="27">
        <v>2010</v>
      </c>
    </row>
    <row r="84" spans="1:6" ht="11.25" customHeight="1">
      <c r="A84" s="27" t="s">
        <v>233</v>
      </c>
      <c r="B84" s="27" t="s">
        <v>355</v>
      </c>
      <c r="C84" s="153">
        <v>1.8</v>
      </c>
      <c r="D84" s="20" t="s">
        <v>742</v>
      </c>
      <c r="E84" s="27">
        <f t="shared" si="5"/>
        <v>2</v>
      </c>
      <c r="F84" s="27">
        <v>2010</v>
      </c>
    </row>
    <row r="85" spans="1:6" ht="11.25" customHeight="1">
      <c r="A85" s="27" t="s">
        <v>234</v>
      </c>
      <c r="B85" s="27" t="s">
        <v>356</v>
      </c>
      <c r="C85" s="153">
        <v>0.8</v>
      </c>
      <c r="D85" s="20" t="s">
        <v>742</v>
      </c>
      <c r="E85" s="27">
        <f>IF(C85&lt;1,1)</f>
        <v>1</v>
      </c>
      <c r="F85" s="27">
        <v>2010</v>
      </c>
    </row>
    <row r="86" spans="1:6" ht="11.25" customHeight="1">
      <c r="A86" s="27" t="s">
        <v>357</v>
      </c>
      <c r="B86" s="27" t="s">
        <v>358</v>
      </c>
      <c r="C86" s="153">
        <v>1.9</v>
      </c>
      <c r="D86" s="20" t="s">
        <v>741</v>
      </c>
      <c r="E86" s="27">
        <f>IF(C86&lt;2,2)</f>
        <v>2</v>
      </c>
      <c r="F86" s="27"/>
    </row>
    <row r="87" spans="1:6" ht="11.25" customHeight="1">
      <c r="A87" s="27" t="s">
        <v>359</v>
      </c>
      <c r="B87" s="27" t="s">
        <v>360</v>
      </c>
      <c r="C87" s="153">
        <v>2.6</v>
      </c>
      <c r="D87" s="20" t="s">
        <v>741</v>
      </c>
      <c r="E87" s="27">
        <f>IF(C87&lt;4,3)</f>
        <v>3</v>
      </c>
      <c r="F87" s="27"/>
    </row>
    <row r="88" spans="1:6" ht="11.25" customHeight="1">
      <c r="A88" s="27" t="s">
        <v>361</v>
      </c>
      <c r="B88" s="27" t="s">
        <v>362</v>
      </c>
      <c r="C88" s="153">
        <v>1.9</v>
      </c>
      <c r="D88" s="20" t="s">
        <v>741</v>
      </c>
      <c r="E88" s="27">
        <f>IF(C88&lt;2,2)</f>
        <v>2</v>
      </c>
      <c r="F88" s="27"/>
    </row>
    <row r="89" spans="1:6" ht="11.25" customHeight="1">
      <c r="A89" s="27" t="s">
        <v>363</v>
      </c>
      <c r="B89" s="27" t="s">
        <v>364</v>
      </c>
      <c r="C89" s="153">
        <v>2.8</v>
      </c>
      <c r="D89" s="20" t="s">
        <v>741</v>
      </c>
      <c r="E89" s="27">
        <v>3</v>
      </c>
      <c r="F89" s="27"/>
    </row>
    <row r="90" spans="1:6" ht="11.25" customHeight="1">
      <c r="A90" s="27" t="s">
        <v>365</v>
      </c>
      <c r="B90" s="27" t="s">
        <v>366</v>
      </c>
      <c r="C90" s="153">
        <v>0.8</v>
      </c>
      <c r="D90" s="20" t="s">
        <v>741</v>
      </c>
      <c r="E90" s="27">
        <f>IF(C90&lt;1,1)</f>
        <v>1</v>
      </c>
      <c r="F90" s="27"/>
    </row>
    <row r="91" spans="1:6" ht="11.25" customHeight="1">
      <c r="A91" s="27" t="s">
        <v>367</v>
      </c>
      <c r="B91" s="27" t="s">
        <v>368</v>
      </c>
      <c r="C91" s="153">
        <v>2.8</v>
      </c>
      <c r="D91" s="20" t="s">
        <v>741</v>
      </c>
      <c r="E91" s="165">
        <v>3</v>
      </c>
      <c r="F91" s="27"/>
    </row>
    <row r="92" spans="1:6" ht="11.25" customHeight="1">
      <c r="A92" s="27" t="s">
        <v>369</v>
      </c>
      <c r="B92" s="27" t="s">
        <v>200</v>
      </c>
      <c r="C92" s="153">
        <v>2</v>
      </c>
      <c r="D92" s="20" t="s">
        <v>741</v>
      </c>
      <c r="E92" s="27">
        <f>IF(C92&lt;4,3)</f>
        <v>3</v>
      </c>
      <c r="F92" s="27"/>
    </row>
    <row r="93" spans="1:6" ht="11.25" customHeight="1">
      <c r="A93" s="27" t="s">
        <v>201</v>
      </c>
      <c r="B93" s="27" t="s">
        <v>202</v>
      </c>
      <c r="C93" s="153">
        <v>2.8</v>
      </c>
      <c r="D93" s="20" t="s">
        <v>741</v>
      </c>
      <c r="E93" s="27">
        <f>IF(C93&lt;4,3)</f>
        <v>3</v>
      </c>
      <c r="F93" s="27"/>
    </row>
    <row r="94" spans="1:6" ht="11.25" customHeight="1">
      <c r="A94" s="27" t="s">
        <v>203</v>
      </c>
      <c r="B94" s="27" t="s">
        <v>139</v>
      </c>
      <c r="C94" s="153">
        <v>2.5</v>
      </c>
      <c r="D94" s="20" t="s">
        <v>741</v>
      </c>
      <c r="E94" s="27">
        <f>IF(C94&lt;4,3)</f>
        <v>3</v>
      </c>
      <c r="F94" s="27"/>
    </row>
    <row r="95" spans="1:6" ht="11.25" customHeight="1">
      <c r="A95" s="27" t="s">
        <v>140</v>
      </c>
      <c r="B95" s="27" t="s">
        <v>168</v>
      </c>
      <c r="C95" s="153">
        <v>1.8</v>
      </c>
      <c r="D95" s="20" t="s">
        <v>741</v>
      </c>
      <c r="E95" s="27">
        <f>IF(C95&lt;2,2)</f>
        <v>2</v>
      </c>
      <c r="F95" s="27"/>
    </row>
    <row r="96" spans="1:6" ht="11.25" customHeight="1">
      <c r="A96" s="27" t="s">
        <v>141</v>
      </c>
      <c r="B96" s="27" t="s">
        <v>142</v>
      </c>
      <c r="C96" s="153">
        <v>1.7</v>
      </c>
      <c r="D96" s="20" t="s">
        <v>741</v>
      </c>
      <c r="E96" s="27">
        <f>IF(C96&lt;2,2)</f>
        <v>2</v>
      </c>
      <c r="F96" s="27"/>
    </row>
    <row r="97" spans="1:6" ht="11.25" customHeight="1">
      <c r="A97" s="27" t="s">
        <v>143</v>
      </c>
      <c r="B97" s="27" t="s">
        <v>646</v>
      </c>
      <c r="C97" s="153">
        <v>4.2</v>
      </c>
      <c r="D97" s="20" t="s">
        <v>741</v>
      </c>
      <c r="E97" s="27">
        <f>IF(C97&lt;6,4)</f>
        <v>4</v>
      </c>
      <c r="F97" s="27"/>
    </row>
    <row r="98" spans="1:6" ht="11.25" customHeight="1">
      <c r="A98" s="27" t="s">
        <v>647</v>
      </c>
      <c r="B98" s="27" t="s">
        <v>648</v>
      </c>
      <c r="C98" s="153">
        <v>1.9</v>
      </c>
      <c r="D98" s="20" t="s">
        <v>741</v>
      </c>
      <c r="E98" s="27">
        <f>IF(C98&lt;2,2)</f>
        <v>2</v>
      </c>
      <c r="F98" s="27"/>
    </row>
    <row r="99" spans="1:6" ht="11.25" customHeight="1">
      <c r="A99" s="27" t="s">
        <v>649</v>
      </c>
      <c r="B99" s="27" t="s">
        <v>650</v>
      </c>
      <c r="C99" s="153">
        <v>2.7</v>
      </c>
      <c r="D99" s="20" t="s">
        <v>741</v>
      </c>
      <c r="E99" s="27">
        <f>IF(C99&lt;4,3)</f>
        <v>3</v>
      </c>
      <c r="F99" s="27"/>
    </row>
    <row r="100" spans="1:6" ht="11.25" customHeight="1">
      <c r="A100" s="27" t="s">
        <v>651</v>
      </c>
      <c r="B100" s="27" t="s">
        <v>652</v>
      </c>
      <c r="C100" s="153">
        <v>2.1</v>
      </c>
      <c r="D100" s="20" t="s">
        <v>741</v>
      </c>
      <c r="E100" s="27">
        <f>IF(C100&lt;4,3)</f>
        <v>3</v>
      </c>
      <c r="F100" s="27"/>
    </row>
    <row r="101" spans="1:6" ht="11.25" customHeight="1">
      <c r="A101" s="27" t="s">
        <v>653</v>
      </c>
      <c r="B101" s="27" t="s">
        <v>654</v>
      </c>
      <c r="C101" s="153">
        <v>0.7</v>
      </c>
      <c r="D101" s="20" t="s">
        <v>741</v>
      </c>
      <c r="E101" s="27">
        <f>IF(C101&lt;1,1)</f>
        <v>1</v>
      </c>
      <c r="F101" s="27"/>
    </row>
    <row r="102" spans="1:6" ht="11.25" customHeight="1">
      <c r="A102" s="27" t="s">
        <v>655</v>
      </c>
      <c r="B102" s="27" t="s">
        <v>169</v>
      </c>
      <c r="C102" s="153">
        <v>2.5</v>
      </c>
      <c r="D102" s="20" t="s">
        <v>741</v>
      </c>
      <c r="E102" s="27">
        <f>IF(C102&lt;4,3)</f>
        <v>3</v>
      </c>
      <c r="F102" s="27"/>
    </row>
    <row r="103" spans="1:6" ht="11.25" customHeight="1">
      <c r="A103" s="27" t="s">
        <v>656</v>
      </c>
      <c r="B103" s="27" t="s">
        <v>170</v>
      </c>
      <c r="C103" s="153">
        <v>7.5</v>
      </c>
      <c r="D103" s="20" t="s">
        <v>741</v>
      </c>
      <c r="E103" s="165">
        <v>5</v>
      </c>
      <c r="F103" s="27"/>
    </row>
    <row r="104" spans="1:6" ht="11.25" customHeight="1">
      <c r="A104" s="27" t="s">
        <v>657</v>
      </c>
      <c r="B104" s="27" t="s">
        <v>171</v>
      </c>
      <c r="C104" s="153">
        <v>1.3</v>
      </c>
      <c r="D104" s="20" t="s">
        <v>741</v>
      </c>
      <c r="E104" s="27">
        <f>IF(C104&lt;2,2)</f>
        <v>2</v>
      </c>
      <c r="F104" s="27"/>
    </row>
    <row r="105" spans="1:6" ht="11.25" customHeight="1">
      <c r="A105" s="27" t="s">
        <v>658</v>
      </c>
      <c r="B105" s="27" t="s">
        <v>395</v>
      </c>
      <c r="C105" s="153">
        <v>2</v>
      </c>
      <c r="D105" s="20" t="s">
        <v>741</v>
      </c>
      <c r="E105" s="27">
        <f>IF(C105&lt;4,3)</f>
        <v>3</v>
      </c>
      <c r="F105" s="27">
        <v>2011</v>
      </c>
    </row>
    <row r="106" spans="1:6" ht="11.25" customHeight="1">
      <c r="A106" s="27" t="s">
        <v>396</v>
      </c>
      <c r="B106" s="27" t="s">
        <v>397</v>
      </c>
      <c r="C106" s="153">
        <v>0.9</v>
      </c>
      <c r="D106" s="20" t="s">
        <v>741</v>
      </c>
      <c r="E106" s="27">
        <f>IF(C106&lt;1,1)</f>
        <v>1</v>
      </c>
      <c r="F106" s="27">
        <v>2011</v>
      </c>
    </row>
    <row r="107" spans="1:6" ht="11.25" customHeight="1">
      <c r="A107" s="27" t="s">
        <v>398</v>
      </c>
      <c r="B107" s="27" t="s">
        <v>399</v>
      </c>
      <c r="C107" s="153">
        <v>0.9</v>
      </c>
      <c r="D107" s="20" t="s">
        <v>741</v>
      </c>
      <c r="E107" s="27">
        <f>IF(C107&lt;1,1)</f>
        <v>1</v>
      </c>
      <c r="F107" s="27">
        <v>2011</v>
      </c>
    </row>
    <row r="108" spans="1:6" ht="11.25" customHeight="1">
      <c r="A108" s="27" t="s">
        <v>400</v>
      </c>
      <c r="B108" s="27" t="s">
        <v>401</v>
      </c>
      <c r="C108" s="153">
        <v>0.8</v>
      </c>
      <c r="D108" s="20" t="s">
        <v>741</v>
      </c>
      <c r="E108" s="27">
        <f>IF(C108&lt;1,1)</f>
        <v>1</v>
      </c>
      <c r="F108" s="27">
        <v>2011</v>
      </c>
    </row>
    <row r="109" spans="1:6" ht="11.25" customHeight="1">
      <c r="A109" s="27" t="s">
        <v>402</v>
      </c>
      <c r="B109" s="27" t="s">
        <v>172</v>
      </c>
      <c r="C109" s="153">
        <v>1.2</v>
      </c>
      <c r="D109" s="20" t="s">
        <v>741</v>
      </c>
      <c r="E109" s="27">
        <f>IF(C109&lt;2,2)</f>
        <v>2</v>
      </c>
      <c r="F109" s="27">
        <v>2011</v>
      </c>
    </row>
    <row r="110" spans="1:6" ht="11.25" customHeight="1">
      <c r="A110" s="27" t="s">
        <v>403</v>
      </c>
      <c r="B110" s="27" t="s">
        <v>404</v>
      </c>
      <c r="C110" s="153">
        <v>1</v>
      </c>
      <c r="D110" s="20" t="s">
        <v>741</v>
      </c>
      <c r="E110" s="27">
        <f>IF(C110&lt;2,2)</f>
        <v>2</v>
      </c>
      <c r="F110" s="27">
        <v>2011</v>
      </c>
    </row>
    <row r="111" spans="1:6" ht="11.25" customHeight="1">
      <c r="A111" s="27" t="s">
        <v>405</v>
      </c>
      <c r="B111" s="27" t="s">
        <v>406</v>
      </c>
      <c r="C111" s="153">
        <v>0.8</v>
      </c>
      <c r="D111" s="20" t="s">
        <v>741</v>
      </c>
      <c r="E111" s="27">
        <f>IF(C111&lt;1,1)</f>
        <v>1</v>
      </c>
      <c r="F111" s="27">
        <v>2011</v>
      </c>
    </row>
    <row r="112" spans="1:6" ht="11.25" customHeight="1">
      <c r="A112" s="27" t="s">
        <v>407</v>
      </c>
      <c r="B112" s="27" t="s">
        <v>408</v>
      </c>
      <c r="C112" s="153">
        <v>0.8</v>
      </c>
      <c r="D112" s="20" t="s">
        <v>741</v>
      </c>
      <c r="E112" s="27">
        <f>IF(C112&lt;1,1)</f>
        <v>1</v>
      </c>
      <c r="F112" s="27">
        <v>2011</v>
      </c>
    </row>
    <row r="113" spans="1:6" ht="11.25" customHeight="1">
      <c r="A113" s="27" t="s">
        <v>409</v>
      </c>
      <c r="B113" s="27" t="s">
        <v>410</v>
      </c>
      <c r="C113" s="153">
        <v>0.9</v>
      </c>
      <c r="D113" s="20" t="s">
        <v>741</v>
      </c>
      <c r="E113" s="27">
        <f>IF(C113&lt;1,1)</f>
        <v>1</v>
      </c>
      <c r="F113" s="27">
        <v>2011</v>
      </c>
    </row>
    <row r="114" spans="1:6" ht="11.25" customHeight="1">
      <c r="A114" s="27" t="s">
        <v>411</v>
      </c>
      <c r="B114" s="27" t="s">
        <v>412</v>
      </c>
      <c r="C114" s="153">
        <v>0.9</v>
      </c>
      <c r="D114" s="20" t="s">
        <v>741</v>
      </c>
      <c r="E114" s="27">
        <f>IF(C114&lt;1,1)</f>
        <v>1</v>
      </c>
      <c r="F114" s="27">
        <v>2011</v>
      </c>
    </row>
    <row r="115" spans="1:6" ht="11.25" customHeight="1">
      <c r="A115" s="27" t="s">
        <v>413</v>
      </c>
      <c r="B115" s="27" t="s">
        <v>414</v>
      </c>
      <c r="C115" s="153">
        <v>0.9</v>
      </c>
      <c r="D115" s="20" t="s">
        <v>741</v>
      </c>
      <c r="E115" s="27">
        <f>IF(C115&lt;1,1)</f>
        <v>1</v>
      </c>
      <c r="F115" s="27">
        <v>2011</v>
      </c>
    </row>
    <row r="116" spans="1:6" ht="11.25" customHeight="1">
      <c r="A116" s="27" t="s">
        <v>415</v>
      </c>
      <c r="B116" s="27" t="s">
        <v>416</v>
      </c>
      <c r="C116" s="153">
        <v>1</v>
      </c>
      <c r="D116" s="20" t="s">
        <v>741</v>
      </c>
      <c r="E116" s="27">
        <f>IF(C116&lt;2,2)</f>
        <v>2</v>
      </c>
      <c r="F116" s="27">
        <v>2011</v>
      </c>
    </row>
    <row r="117" spans="1:6" ht="11.25" customHeight="1">
      <c r="A117" s="27" t="s">
        <v>417</v>
      </c>
      <c r="B117" s="27" t="s">
        <v>418</v>
      </c>
      <c r="C117" s="153">
        <v>1</v>
      </c>
      <c r="D117" s="20" t="s">
        <v>741</v>
      </c>
      <c r="E117" s="27">
        <f>IF(C117&lt;2,2)</f>
        <v>2</v>
      </c>
      <c r="F117" s="27">
        <v>2011</v>
      </c>
    </row>
    <row r="118" spans="1:6" ht="11.25" customHeight="1">
      <c r="A118" s="27" t="s">
        <v>419</v>
      </c>
      <c r="B118" s="27" t="s">
        <v>420</v>
      </c>
      <c r="C118" s="153">
        <v>1.2</v>
      </c>
      <c r="D118" s="20" t="s">
        <v>741</v>
      </c>
      <c r="E118" s="27">
        <f>IF(C118&lt;2,2)</f>
        <v>2</v>
      </c>
      <c r="F118" s="27">
        <v>2011</v>
      </c>
    </row>
    <row r="119" spans="1:6" ht="11.25" customHeight="1">
      <c r="A119" s="27" t="s">
        <v>421</v>
      </c>
      <c r="B119" s="27" t="s">
        <v>422</v>
      </c>
      <c r="C119" s="153">
        <v>1.3</v>
      </c>
      <c r="D119" s="20" t="s">
        <v>741</v>
      </c>
      <c r="E119" s="27">
        <f>IF(C119&lt;2,2)</f>
        <v>2</v>
      </c>
      <c r="F119" s="27">
        <v>2011</v>
      </c>
    </row>
    <row r="120" spans="1:6" ht="11.25" customHeight="1">
      <c r="A120" s="27" t="s">
        <v>423</v>
      </c>
      <c r="B120" s="27" t="s">
        <v>424</v>
      </c>
      <c r="C120" s="153">
        <v>0.9</v>
      </c>
      <c r="D120" s="20" t="s">
        <v>741</v>
      </c>
      <c r="E120" s="27">
        <f>IF(C120&lt;1,1)</f>
        <v>1</v>
      </c>
      <c r="F120" s="27">
        <v>2011</v>
      </c>
    </row>
    <row r="121" spans="1:6" ht="11.25" customHeight="1">
      <c r="A121" s="27" t="s">
        <v>425</v>
      </c>
      <c r="B121" s="27" t="s">
        <v>426</v>
      </c>
      <c r="C121" s="153">
        <v>1.3</v>
      </c>
      <c r="D121" s="20" t="s">
        <v>741</v>
      </c>
      <c r="E121" s="27">
        <f>IF(C121&lt;2,2)</f>
        <v>2</v>
      </c>
      <c r="F121" s="27">
        <v>2011</v>
      </c>
    </row>
    <row r="122" spans="1:6" ht="11.25" customHeight="1">
      <c r="A122" s="27" t="s">
        <v>427</v>
      </c>
      <c r="B122" s="27" t="s">
        <v>428</v>
      </c>
      <c r="C122" s="153">
        <v>1.1</v>
      </c>
      <c r="D122" s="20" t="s">
        <v>741</v>
      </c>
      <c r="E122" s="27">
        <f>IF(C122&lt;2,2)</f>
        <v>2</v>
      </c>
      <c r="F122" s="27">
        <v>2011</v>
      </c>
    </row>
    <row r="123" spans="1:6" ht="11.25" customHeight="1">
      <c r="A123" s="27" t="s">
        <v>429</v>
      </c>
      <c r="B123" s="27" t="s">
        <v>430</v>
      </c>
      <c r="C123" s="153">
        <v>1.2</v>
      </c>
      <c r="D123" s="20" t="s">
        <v>741</v>
      </c>
      <c r="E123" s="27">
        <f>IF(C123&lt;2,2)</f>
        <v>2</v>
      </c>
      <c r="F123" s="27">
        <v>2011</v>
      </c>
    </row>
    <row r="124" spans="1:6" ht="11.25" customHeight="1">
      <c r="A124" s="27" t="s">
        <v>431</v>
      </c>
      <c r="B124" s="27" t="s">
        <v>432</v>
      </c>
      <c r="C124" s="153">
        <v>1.4</v>
      </c>
      <c r="D124" s="20" t="s">
        <v>741</v>
      </c>
      <c r="E124" s="27">
        <f>IF(C124&lt;2,2)</f>
        <v>2</v>
      </c>
      <c r="F124" s="27">
        <v>2011</v>
      </c>
    </row>
    <row r="125" spans="1:6" ht="11.25" customHeight="1">
      <c r="A125" s="27" t="s">
        <v>433</v>
      </c>
      <c r="B125" s="27" t="s">
        <v>434</v>
      </c>
      <c r="C125" s="153">
        <v>2</v>
      </c>
      <c r="D125" s="20" t="s">
        <v>741</v>
      </c>
      <c r="E125" s="27">
        <f>IF(C125&lt;4,3)</f>
        <v>3</v>
      </c>
      <c r="F125" s="27">
        <v>2011</v>
      </c>
    </row>
    <row r="126" spans="1:6" ht="11.25" customHeight="1">
      <c r="A126" s="27" t="s">
        <v>435</v>
      </c>
      <c r="B126" s="27" t="s">
        <v>436</v>
      </c>
      <c r="C126" s="153">
        <v>2.3</v>
      </c>
      <c r="D126" s="20" t="s">
        <v>741</v>
      </c>
      <c r="E126" s="27">
        <f>IF(C126&lt;4,3)</f>
        <v>3</v>
      </c>
      <c r="F126" s="27">
        <v>2011</v>
      </c>
    </row>
    <row r="127" spans="1:6" ht="11.25" customHeight="1">
      <c r="A127" s="27" t="s">
        <v>437</v>
      </c>
      <c r="B127" s="27" t="s">
        <v>173</v>
      </c>
      <c r="C127" s="153">
        <v>1.5</v>
      </c>
      <c r="D127" s="20" t="s">
        <v>741</v>
      </c>
      <c r="E127" s="27">
        <f>IF(C127&lt;2,2)</f>
        <v>2</v>
      </c>
      <c r="F127" s="27">
        <v>2010</v>
      </c>
    </row>
    <row r="128" spans="1:6" ht="11.25" customHeight="1">
      <c r="A128" s="27" t="s">
        <v>438</v>
      </c>
      <c r="B128" s="27" t="s">
        <v>174</v>
      </c>
      <c r="C128" s="153">
        <v>1.5</v>
      </c>
      <c r="D128" s="20" t="s">
        <v>741</v>
      </c>
      <c r="E128" s="27">
        <f>IF(C128&lt;2,2)</f>
        <v>2</v>
      </c>
      <c r="F128" s="27">
        <v>2010</v>
      </c>
    </row>
    <row r="129" spans="1:6" ht="11.25" customHeight="1">
      <c r="A129" s="27" t="s">
        <v>439</v>
      </c>
      <c r="B129" s="27" t="s">
        <v>175</v>
      </c>
      <c r="C129" s="153">
        <v>2</v>
      </c>
      <c r="D129" s="20" t="s">
        <v>741</v>
      </c>
      <c r="E129" s="27">
        <f>IF(C129&lt;4,3)</f>
        <v>3</v>
      </c>
      <c r="F129" s="27">
        <v>2010</v>
      </c>
    </row>
    <row r="130" spans="1:6" ht="11.25" customHeight="1">
      <c r="A130" s="27" t="s">
        <v>440</v>
      </c>
      <c r="B130" s="27" t="s">
        <v>176</v>
      </c>
      <c r="C130" s="153">
        <v>1.2</v>
      </c>
      <c r="D130" s="20" t="s">
        <v>741</v>
      </c>
      <c r="E130" s="27">
        <f>IF(C130&lt;2,2)</f>
        <v>2</v>
      </c>
      <c r="F130" s="27">
        <v>2010</v>
      </c>
    </row>
    <row r="131" spans="1:6" ht="11.25" customHeight="1">
      <c r="A131" s="108" t="s">
        <v>112</v>
      </c>
      <c r="B131" s="108" t="s">
        <v>113</v>
      </c>
      <c r="C131" s="153">
        <v>4.2</v>
      </c>
      <c r="D131" s="20" t="s">
        <v>741</v>
      </c>
      <c r="E131" s="27">
        <f>IF(C131&lt;6,4)</f>
        <v>4</v>
      </c>
      <c r="F131" s="19"/>
    </row>
    <row r="132" spans="1:6" ht="11.25" customHeight="1">
      <c r="A132" s="108" t="s">
        <v>16</v>
      </c>
      <c r="B132" s="108" t="s">
        <v>17</v>
      </c>
      <c r="C132" s="153">
        <v>3.5</v>
      </c>
      <c r="D132" s="20" t="s">
        <v>741</v>
      </c>
      <c r="E132" s="27">
        <f aca="true" t="shared" si="6" ref="E132:E151">IF(C132&lt;4,3)</f>
        <v>3</v>
      </c>
      <c r="F132" s="19"/>
    </row>
    <row r="133" spans="1:6" ht="11.25" customHeight="1">
      <c r="A133" s="27" t="s">
        <v>441</v>
      </c>
      <c r="B133" s="27" t="s">
        <v>442</v>
      </c>
      <c r="C133" s="153">
        <v>4</v>
      </c>
      <c r="D133" s="20" t="s">
        <v>741</v>
      </c>
      <c r="E133" s="27">
        <f>IF(C133&lt;6,4)</f>
        <v>4</v>
      </c>
      <c r="F133" s="27"/>
    </row>
    <row r="134" spans="1:6" ht="11.25" customHeight="1">
      <c r="A134" s="27" t="s">
        <v>443</v>
      </c>
      <c r="B134" s="27" t="s">
        <v>444</v>
      </c>
      <c r="C134" s="153">
        <v>3.2</v>
      </c>
      <c r="D134" s="20" t="s">
        <v>741</v>
      </c>
      <c r="E134" s="27">
        <f t="shared" si="6"/>
        <v>3</v>
      </c>
      <c r="F134" s="27"/>
    </row>
    <row r="135" spans="1:6" ht="11.25" customHeight="1">
      <c r="A135" s="27" t="s">
        <v>445</v>
      </c>
      <c r="B135" s="27" t="s">
        <v>446</v>
      </c>
      <c r="C135" s="153">
        <v>7.2</v>
      </c>
      <c r="D135" s="20" t="s">
        <v>741</v>
      </c>
      <c r="E135" s="165">
        <v>5</v>
      </c>
      <c r="F135" s="27"/>
    </row>
    <row r="136" spans="1:6" ht="11.25" customHeight="1">
      <c r="A136" s="27" t="s">
        <v>447</v>
      </c>
      <c r="B136" s="27" t="s">
        <v>448</v>
      </c>
      <c r="C136" s="153">
        <v>5</v>
      </c>
      <c r="D136" s="20" t="s">
        <v>741</v>
      </c>
      <c r="E136" s="27">
        <f>IF(C136&lt;6,4)</f>
        <v>4</v>
      </c>
      <c r="F136" s="27"/>
    </row>
    <row r="137" spans="1:6" ht="11.25" customHeight="1">
      <c r="A137" s="27" t="s">
        <v>456</v>
      </c>
      <c r="B137" s="27" t="s">
        <v>457</v>
      </c>
      <c r="C137" s="153">
        <v>4.2</v>
      </c>
      <c r="D137" s="20" t="s">
        <v>741</v>
      </c>
      <c r="E137" s="27">
        <f>IF(C137&lt;6,4)</f>
        <v>4</v>
      </c>
      <c r="F137" s="27"/>
    </row>
    <row r="138" spans="1:6" ht="11.25" customHeight="1">
      <c r="A138" s="27" t="s">
        <v>458</v>
      </c>
      <c r="B138" s="27" t="s">
        <v>459</v>
      </c>
      <c r="C138" s="153">
        <v>3</v>
      </c>
      <c r="D138" s="20" t="s">
        <v>741</v>
      </c>
      <c r="E138" s="27">
        <f t="shared" si="6"/>
        <v>3</v>
      </c>
      <c r="F138" s="27"/>
    </row>
    <row r="139" spans="1:6" ht="11.25" customHeight="1">
      <c r="A139" s="27" t="s">
        <v>460</v>
      </c>
      <c r="B139" s="27" t="s">
        <v>461</v>
      </c>
      <c r="C139" s="153">
        <v>2.5</v>
      </c>
      <c r="D139" s="20" t="s">
        <v>741</v>
      </c>
      <c r="E139" s="27">
        <f t="shared" si="6"/>
        <v>3</v>
      </c>
      <c r="F139" s="27"/>
    </row>
    <row r="140" spans="1:6" ht="11.25" customHeight="1">
      <c r="A140" s="27" t="s">
        <v>462</v>
      </c>
      <c r="B140" s="27" t="s">
        <v>463</v>
      </c>
      <c r="C140" s="153">
        <v>4.1</v>
      </c>
      <c r="D140" s="20" t="s">
        <v>741</v>
      </c>
      <c r="E140" s="27">
        <f>IF(C140&lt;6,4)</f>
        <v>4</v>
      </c>
      <c r="F140" s="27"/>
    </row>
    <row r="141" spans="1:6" ht="11.25" customHeight="1">
      <c r="A141" s="27" t="s">
        <v>464</v>
      </c>
      <c r="B141" s="27" t="s">
        <v>465</v>
      </c>
      <c r="C141" s="153">
        <v>2.8</v>
      </c>
      <c r="D141" s="20" t="s">
        <v>741</v>
      </c>
      <c r="E141" s="27">
        <f t="shared" si="6"/>
        <v>3</v>
      </c>
      <c r="F141" s="27"/>
    </row>
    <row r="142" spans="1:6" ht="11.25" customHeight="1">
      <c r="A142" s="27" t="s">
        <v>466</v>
      </c>
      <c r="B142" s="27" t="s">
        <v>467</v>
      </c>
      <c r="C142" s="153">
        <v>2.3</v>
      </c>
      <c r="D142" s="20" t="s">
        <v>741</v>
      </c>
      <c r="E142" s="27">
        <f t="shared" si="6"/>
        <v>3</v>
      </c>
      <c r="F142" s="27"/>
    </row>
    <row r="143" spans="1:6" ht="11.25" customHeight="1">
      <c r="A143" s="27" t="s">
        <v>468</v>
      </c>
      <c r="B143" s="27" t="s">
        <v>469</v>
      </c>
      <c r="C143" s="153">
        <v>3.5</v>
      </c>
      <c r="D143" s="20" t="s">
        <v>741</v>
      </c>
      <c r="E143" s="27">
        <f t="shared" si="6"/>
        <v>3</v>
      </c>
      <c r="F143" s="27"/>
    </row>
    <row r="144" spans="1:6" ht="11.25" customHeight="1">
      <c r="A144" s="27" t="s">
        <v>470</v>
      </c>
      <c r="B144" s="27" t="s">
        <v>471</v>
      </c>
      <c r="C144" s="153">
        <v>3.2</v>
      </c>
      <c r="D144" s="20" t="s">
        <v>741</v>
      </c>
      <c r="E144" s="27">
        <f t="shared" si="6"/>
        <v>3</v>
      </c>
      <c r="F144" s="27"/>
    </row>
    <row r="145" spans="1:6" ht="11.25" customHeight="1">
      <c r="A145" s="27" t="s">
        <v>235</v>
      </c>
      <c r="B145" s="27" t="s">
        <v>244</v>
      </c>
      <c r="C145" s="153">
        <v>4.5</v>
      </c>
      <c r="D145" s="20" t="s">
        <v>741</v>
      </c>
      <c r="E145" s="27">
        <f>IF(C145&lt;6,4)</f>
        <v>4</v>
      </c>
      <c r="F145" s="27"/>
    </row>
    <row r="146" spans="1:6" ht="11.25" customHeight="1">
      <c r="A146" s="27" t="s">
        <v>236</v>
      </c>
      <c r="B146" s="27" t="s">
        <v>245</v>
      </c>
      <c r="C146" s="153">
        <v>3.9</v>
      </c>
      <c r="D146" s="20" t="s">
        <v>741</v>
      </c>
      <c r="E146" s="27">
        <f t="shared" si="6"/>
        <v>3</v>
      </c>
      <c r="F146" s="27"/>
    </row>
    <row r="147" spans="1:6" ht="11.25" customHeight="1">
      <c r="A147" s="27" t="s">
        <v>237</v>
      </c>
      <c r="B147" s="27" t="s">
        <v>449</v>
      </c>
      <c r="C147" s="153">
        <v>4</v>
      </c>
      <c r="D147" s="20" t="s">
        <v>741</v>
      </c>
      <c r="E147" s="27">
        <f>IF(C147&lt;6,4)</f>
        <v>4</v>
      </c>
      <c r="F147" s="27"/>
    </row>
    <row r="148" spans="1:6" ht="11.25" customHeight="1">
      <c r="A148" s="27" t="s">
        <v>238</v>
      </c>
      <c r="B148" s="27" t="s">
        <v>450</v>
      </c>
      <c r="C148" s="153">
        <v>3.8</v>
      </c>
      <c r="D148" s="20" t="s">
        <v>741</v>
      </c>
      <c r="E148" s="27">
        <f t="shared" si="6"/>
        <v>3</v>
      </c>
      <c r="F148" s="27"/>
    </row>
    <row r="149" spans="1:6" ht="11.25" customHeight="1">
      <c r="A149" s="27" t="s">
        <v>239</v>
      </c>
      <c r="B149" s="27" t="s">
        <v>451</v>
      </c>
      <c r="C149" s="153">
        <v>5.7</v>
      </c>
      <c r="D149" s="20" t="s">
        <v>741</v>
      </c>
      <c r="E149" s="27">
        <f>IF(C149&lt;6,4)</f>
        <v>4</v>
      </c>
      <c r="F149" s="27"/>
    </row>
    <row r="150" spans="1:6" ht="11.25" customHeight="1">
      <c r="A150" s="27" t="s">
        <v>240</v>
      </c>
      <c r="B150" s="27" t="s">
        <v>452</v>
      </c>
      <c r="C150" s="153">
        <v>6.2</v>
      </c>
      <c r="D150" s="20" t="s">
        <v>741</v>
      </c>
      <c r="E150" s="165">
        <v>5</v>
      </c>
      <c r="F150" s="27"/>
    </row>
    <row r="151" spans="1:6" ht="11.25" customHeight="1">
      <c r="A151" s="27" t="s">
        <v>241</v>
      </c>
      <c r="B151" s="27" t="s">
        <v>453</v>
      </c>
      <c r="C151" s="153">
        <v>3.9</v>
      </c>
      <c r="D151" s="20" t="s">
        <v>741</v>
      </c>
      <c r="E151" s="27">
        <f t="shared" si="6"/>
        <v>3</v>
      </c>
      <c r="F151" s="27"/>
    </row>
    <row r="152" spans="1:6" ht="11.25" customHeight="1">
      <c r="A152" s="27" t="s">
        <v>242</v>
      </c>
      <c r="B152" s="27" t="s">
        <v>454</v>
      </c>
      <c r="C152" s="153">
        <v>5.2</v>
      </c>
      <c r="D152" s="20" t="s">
        <v>741</v>
      </c>
      <c r="E152" s="27">
        <f>IF(C152&lt;6,4)</f>
        <v>4</v>
      </c>
      <c r="F152" s="27"/>
    </row>
    <row r="153" spans="1:6" ht="11.25" customHeight="1">
      <c r="A153" s="27" t="s">
        <v>243</v>
      </c>
      <c r="B153" s="27" t="s">
        <v>455</v>
      </c>
      <c r="C153" s="153">
        <v>6</v>
      </c>
      <c r="D153" s="20" t="s">
        <v>741</v>
      </c>
      <c r="E153" s="165">
        <v>5</v>
      </c>
      <c r="F153" s="27"/>
    </row>
    <row r="154" spans="1:6" ht="11.25" customHeight="1">
      <c r="A154" s="27" t="s">
        <v>472</v>
      </c>
      <c r="B154" s="27" t="s">
        <v>165</v>
      </c>
      <c r="C154" s="153">
        <v>1.6</v>
      </c>
      <c r="D154" s="20" t="s">
        <v>741</v>
      </c>
      <c r="E154" s="27">
        <f>IF(C154&lt;2,2)</f>
        <v>2</v>
      </c>
      <c r="F154" s="27"/>
    </row>
    <row r="155" spans="1:6" ht="11.25" customHeight="1">
      <c r="A155" s="27" t="s">
        <v>473</v>
      </c>
      <c r="B155" s="27" t="s">
        <v>164</v>
      </c>
      <c r="C155" s="153">
        <v>2</v>
      </c>
      <c r="D155" s="20" t="s">
        <v>741</v>
      </c>
      <c r="E155" s="27">
        <f>IF(C155&lt;4,3)</f>
        <v>3</v>
      </c>
      <c r="F155" s="27"/>
    </row>
    <row r="156" spans="1:6" ht="11.25" customHeight="1">
      <c r="A156" s="27" t="s">
        <v>474</v>
      </c>
      <c r="B156" s="27" t="s">
        <v>163</v>
      </c>
      <c r="C156" s="153">
        <v>1.3</v>
      </c>
      <c r="D156" s="20" t="s">
        <v>741</v>
      </c>
      <c r="E156" s="27">
        <f>IF(C156&lt;2,2)</f>
        <v>2</v>
      </c>
      <c r="F156" s="27"/>
    </row>
    <row r="157" spans="1:6" ht="11.25" customHeight="1">
      <c r="A157" s="43" t="s">
        <v>475</v>
      </c>
      <c r="B157" s="27" t="s">
        <v>476</v>
      </c>
      <c r="C157" s="153">
        <v>2.6</v>
      </c>
      <c r="D157" s="20" t="s">
        <v>741</v>
      </c>
      <c r="E157" s="27">
        <f>IF(C157&lt;4,3)</f>
        <v>3</v>
      </c>
      <c r="F157" s="43"/>
    </row>
    <row r="158" spans="1:6" ht="11.25" customHeight="1">
      <c r="A158" s="43" t="s">
        <v>477</v>
      </c>
      <c r="B158" s="43" t="s">
        <v>478</v>
      </c>
      <c r="C158" s="153">
        <v>2</v>
      </c>
      <c r="D158" s="20" t="s">
        <v>741</v>
      </c>
      <c r="E158" s="27">
        <f>IF(C158&lt;4,3)</f>
        <v>3</v>
      </c>
      <c r="F158" s="43"/>
    </row>
    <row r="159" spans="1:6" ht="11.25" customHeight="1">
      <c r="A159" s="43" t="s">
        <v>479</v>
      </c>
      <c r="B159" s="43" t="s">
        <v>480</v>
      </c>
      <c r="C159" s="153">
        <v>2.1</v>
      </c>
      <c r="D159" s="20" t="s">
        <v>741</v>
      </c>
      <c r="E159" s="27">
        <f>IF(C159&lt;4,3)</f>
        <v>3</v>
      </c>
      <c r="F159" s="43"/>
    </row>
    <row r="160" spans="1:6" ht="11.25" customHeight="1">
      <c r="A160" s="27" t="s">
        <v>481</v>
      </c>
      <c r="B160" s="27" t="s">
        <v>482</v>
      </c>
      <c r="C160" s="153">
        <v>2.5</v>
      </c>
      <c r="D160" s="20" t="s">
        <v>741</v>
      </c>
      <c r="E160" s="27">
        <f>IF(C160&lt;4,3)</f>
        <v>3</v>
      </c>
      <c r="F160" s="27"/>
    </row>
    <row r="161" spans="1:6" ht="11.25" customHeight="1">
      <c r="A161" s="43" t="s">
        <v>483</v>
      </c>
      <c r="B161" s="43" t="s">
        <v>484</v>
      </c>
      <c r="C161" s="153">
        <v>1.7</v>
      </c>
      <c r="D161" s="20" t="s">
        <v>741</v>
      </c>
      <c r="E161" s="27">
        <f>IF(C161&lt;2,2)</f>
        <v>2</v>
      </c>
      <c r="F161" s="43"/>
    </row>
    <row r="162" spans="1:6" ht="11.25" customHeight="1">
      <c r="A162" s="43" t="s">
        <v>485</v>
      </c>
      <c r="B162" s="43" t="s">
        <v>486</v>
      </c>
      <c r="C162" s="153">
        <v>1.4</v>
      </c>
      <c r="D162" s="20" t="s">
        <v>741</v>
      </c>
      <c r="E162" s="27">
        <f>IF(C162&lt;2,2)</f>
        <v>2</v>
      </c>
      <c r="F162" s="43"/>
    </row>
    <row r="163" spans="1:6" ht="11.25" customHeight="1">
      <c r="A163" s="43" t="s">
        <v>487</v>
      </c>
      <c r="B163" s="43" t="s">
        <v>488</v>
      </c>
      <c r="C163" s="153">
        <v>1.9</v>
      </c>
      <c r="D163" s="20" t="s">
        <v>741</v>
      </c>
      <c r="E163" s="27">
        <f>IF(C163&lt;2,2)</f>
        <v>2</v>
      </c>
      <c r="F163" s="43"/>
    </row>
    <row r="164" spans="1:6" ht="11.25" customHeight="1">
      <c r="A164" s="43" t="s">
        <v>489</v>
      </c>
      <c r="B164" s="43" t="s">
        <v>490</v>
      </c>
      <c r="C164" s="153">
        <v>1.9</v>
      </c>
      <c r="D164" s="20" t="s">
        <v>741</v>
      </c>
      <c r="E164" s="27">
        <f>IF(C164&lt;2,2)</f>
        <v>2</v>
      </c>
      <c r="F164" s="43"/>
    </row>
    <row r="165" spans="1:6" ht="11.25" customHeight="1">
      <c r="A165" s="43" t="s">
        <v>491</v>
      </c>
      <c r="B165" s="43" t="s">
        <v>492</v>
      </c>
      <c r="C165" s="153">
        <v>3.8</v>
      </c>
      <c r="D165" s="20" t="s">
        <v>741</v>
      </c>
      <c r="E165" s="27">
        <f>IF(C165&lt;4,3)</f>
        <v>3</v>
      </c>
      <c r="F165" s="43"/>
    </row>
    <row r="166" spans="1:6" ht="11.25" customHeight="1">
      <c r="A166" s="43" t="s">
        <v>493</v>
      </c>
      <c r="B166" s="43" t="s">
        <v>494</v>
      </c>
      <c r="C166" s="153">
        <v>0.6</v>
      </c>
      <c r="D166" s="20" t="s">
        <v>741</v>
      </c>
      <c r="E166" s="27">
        <f aca="true" t="shared" si="7" ref="E166:E194">IF(C166&lt;1,1)</f>
        <v>1</v>
      </c>
      <c r="F166" s="43">
        <v>2008</v>
      </c>
    </row>
    <row r="167" spans="1:6" ht="11.25" customHeight="1">
      <c r="A167" s="43" t="s">
        <v>495</v>
      </c>
      <c r="B167" s="43" t="s">
        <v>496</v>
      </c>
      <c r="C167" s="153">
        <v>0.4</v>
      </c>
      <c r="D167" s="20" t="s">
        <v>741</v>
      </c>
      <c r="E167" s="27">
        <f t="shared" si="7"/>
        <v>1</v>
      </c>
      <c r="F167" s="43">
        <v>2008</v>
      </c>
    </row>
    <row r="168" spans="1:6" ht="11.25" customHeight="1">
      <c r="A168" s="43" t="s">
        <v>497</v>
      </c>
      <c r="B168" s="43" t="s">
        <v>498</v>
      </c>
      <c r="C168" s="153">
        <v>0.7</v>
      </c>
      <c r="D168" s="20" t="s">
        <v>741</v>
      </c>
      <c r="E168" s="27">
        <f t="shared" si="7"/>
        <v>1</v>
      </c>
      <c r="F168" s="43">
        <v>2008</v>
      </c>
    </row>
    <row r="169" spans="1:6" ht="11.25" customHeight="1">
      <c r="A169" s="27" t="s">
        <v>499</v>
      </c>
      <c r="B169" s="27" t="s">
        <v>500</v>
      </c>
      <c r="C169" s="153">
        <v>0.8</v>
      </c>
      <c r="D169" s="20" t="s">
        <v>741</v>
      </c>
      <c r="E169" s="27">
        <f t="shared" si="7"/>
        <v>1</v>
      </c>
      <c r="F169" s="27">
        <v>2008</v>
      </c>
    </row>
    <row r="170" spans="1:6" ht="11.25" customHeight="1">
      <c r="A170" s="27" t="s">
        <v>501</v>
      </c>
      <c r="B170" s="27" t="s">
        <v>502</v>
      </c>
      <c r="C170" s="153">
        <v>0.6</v>
      </c>
      <c r="D170" s="20" t="s">
        <v>741</v>
      </c>
      <c r="E170" s="27">
        <f t="shared" si="7"/>
        <v>1</v>
      </c>
      <c r="F170" s="27">
        <v>2008</v>
      </c>
    </row>
    <row r="171" spans="1:6" ht="11.25" customHeight="1">
      <c r="A171" s="27" t="s">
        <v>503</v>
      </c>
      <c r="B171" s="27" t="s">
        <v>504</v>
      </c>
      <c r="C171" s="153">
        <v>0.3</v>
      </c>
      <c r="D171" s="20" t="s">
        <v>741</v>
      </c>
      <c r="E171" s="27">
        <f t="shared" si="7"/>
        <v>1</v>
      </c>
      <c r="F171" s="27">
        <v>2008</v>
      </c>
    </row>
    <row r="172" spans="1:6" ht="11.25" customHeight="1">
      <c r="A172" s="27" t="s">
        <v>505</v>
      </c>
      <c r="B172" s="27" t="s">
        <v>506</v>
      </c>
      <c r="C172" s="153">
        <v>0.6</v>
      </c>
      <c r="D172" s="20" t="s">
        <v>741</v>
      </c>
      <c r="E172" s="27">
        <f t="shared" si="7"/>
        <v>1</v>
      </c>
      <c r="F172" s="27">
        <v>2008</v>
      </c>
    </row>
    <row r="173" spans="1:6" ht="11.25" customHeight="1">
      <c r="A173" s="27" t="s">
        <v>507</v>
      </c>
      <c r="B173" s="27" t="s">
        <v>508</v>
      </c>
      <c r="C173" s="153">
        <v>0.6</v>
      </c>
      <c r="D173" s="20" t="s">
        <v>741</v>
      </c>
      <c r="E173" s="27">
        <f t="shared" si="7"/>
        <v>1</v>
      </c>
      <c r="F173" s="27">
        <v>2008</v>
      </c>
    </row>
    <row r="174" spans="1:6" ht="11.25" customHeight="1">
      <c r="A174" s="27" t="s">
        <v>509</v>
      </c>
      <c r="B174" s="27" t="s">
        <v>510</v>
      </c>
      <c r="C174" s="153">
        <v>0.4</v>
      </c>
      <c r="D174" s="20" t="s">
        <v>741</v>
      </c>
      <c r="E174" s="27">
        <f t="shared" si="7"/>
        <v>1</v>
      </c>
      <c r="F174" s="27">
        <v>2008</v>
      </c>
    </row>
    <row r="175" spans="1:6" ht="11.25" customHeight="1">
      <c r="A175" s="27" t="s">
        <v>511</v>
      </c>
      <c r="B175" s="27" t="s">
        <v>512</v>
      </c>
      <c r="C175" s="153">
        <v>0.7</v>
      </c>
      <c r="D175" s="20" t="s">
        <v>741</v>
      </c>
      <c r="E175" s="27">
        <f t="shared" si="7"/>
        <v>1</v>
      </c>
      <c r="F175" s="27">
        <v>2008</v>
      </c>
    </row>
    <row r="176" spans="1:6" ht="11.25" customHeight="1">
      <c r="A176" s="27" t="s">
        <v>513</v>
      </c>
      <c r="B176" s="27" t="s">
        <v>514</v>
      </c>
      <c r="C176" s="153">
        <v>0.6</v>
      </c>
      <c r="D176" s="20" t="s">
        <v>741</v>
      </c>
      <c r="E176" s="27">
        <f t="shared" si="7"/>
        <v>1</v>
      </c>
      <c r="F176" s="27">
        <v>2008</v>
      </c>
    </row>
    <row r="177" spans="1:6" ht="11.25" customHeight="1">
      <c r="A177" s="27" t="s">
        <v>515</v>
      </c>
      <c r="B177" s="27" t="s">
        <v>516</v>
      </c>
      <c r="C177" s="153">
        <v>0.5</v>
      </c>
      <c r="D177" s="20" t="s">
        <v>741</v>
      </c>
      <c r="E177" s="27">
        <f t="shared" si="7"/>
        <v>1</v>
      </c>
      <c r="F177" s="27">
        <v>2008</v>
      </c>
    </row>
    <row r="178" spans="1:6" ht="11.25" customHeight="1">
      <c r="A178" s="27" t="s">
        <v>517</v>
      </c>
      <c r="B178" s="27" t="s">
        <v>518</v>
      </c>
      <c r="C178" s="153">
        <v>4.2</v>
      </c>
      <c r="D178" s="20" t="s">
        <v>741</v>
      </c>
      <c r="E178" s="27">
        <f>IF(C178&lt;6,4)</f>
        <v>4</v>
      </c>
      <c r="F178" s="27"/>
    </row>
    <row r="179" spans="1:6" ht="11.25" customHeight="1">
      <c r="A179" s="27" t="s">
        <v>519</v>
      </c>
      <c r="B179" s="27" t="s">
        <v>520</v>
      </c>
      <c r="C179" s="153">
        <v>6.1</v>
      </c>
      <c r="D179" s="20" t="s">
        <v>741</v>
      </c>
      <c r="E179" s="165">
        <v>5</v>
      </c>
      <c r="F179" s="27"/>
    </row>
    <row r="180" spans="1:6" ht="11.25" customHeight="1">
      <c r="A180" s="27" t="s">
        <v>521</v>
      </c>
      <c r="B180" s="27" t="s">
        <v>522</v>
      </c>
      <c r="C180" s="153">
        <v>4.5</v>
      </c>
      <c r="D180" s="20" t="s">
        <v>741</v>
      </c>
      <c r="E180" s="27">
        <f>IF(C180&lt;6,4)</f>
        <v>4</v>
      </c>
      <c r="F180" s="27"/>
    </row>
    <row r="181" spans="1:6" ht="11.25" customHeight="1">
      <c r="A181" s="27" t="s">
        <v>523</v>
      </c>
      <c r="B181" s="27" t="s">
        <v>524</v>
      </c>
      <c r="C181" s="153">
        <v>6.9</v>
      </c>
      <c r="D181" s="20" t="s">
        <v>741</v>
      </c>
      <c r="E181" s="165">
        <v>5</v>
      </c>
      <c r="F181" s="27"/>
    </row>
    <row r="182" spans="1:6" ht="11.25" customHeight="1">
      <c r="A182" s="27" t="s">
        <v>525</v>
      </c>
      <c r="B182" s="27" t="s">
        <v>526</v>
      </c>
      <c r="C182" s="153">
        <v>6.4</v>
      </c>
      <c r="D182" s="20" t="s">
        <v>741</v>
      </c>
      <c r="E182" s="165">
        <v>5</v>
      </c>
      <c r="F182" s="27"/>
    </row>
    <row r="183" spans="1:6" ht="11.25" customHeight="1">
      <c r="A183" s="27" t="s">
        <v>527</v>
      </c>
      <c r="B183" s="27" t="s">
        <v>528</v>
      </c>
      <c r="C183" s="153">
        <v>6.8</v>
      </c>
      <c r="D183" s="20" t="s">
        <v>741</v>
      </c>
      <c r="E183" s="165">
        <v>5</v>
      </c>
      <c r="F183" s="27"/>
    </row>
    <row r="184" spans="1:6" ht="11.25" customHeight="1">
      <c r="A184" s="27" t="s">
        <v>529</v>
      </c>
      <c r="B184" s="27" t="s">
        <v>530</v>
      </c>
      <c r="C184" s="153">
        <v>7.3</v>
      </c>
      <c r="D184" s="20" t="s">
        <v>741</v>
      </c>
      <c r="E184" s="165">
        <v>5</v>
      </c>
      <c r="F184" s="27"/>
    </row>
    <row r="185" spans="1:6" ht="11.25" customHeight="1">
      <c r="A185" s="27" t="s">
        <v>531</v>
      </c>
      <c r="B185" s="27" t="s">
        <v>532</v>
      </c>
      <c r="C185" s="153">
        <v>6.6</v>
      </c>
      <c r="D185" s="20" t="s">
        <v>741</v>
      </c>
      <c r="E185" s="165">
        <v>5</v>
      </c>
      <c r="F185" s="27"/>
    </row>
    <row r="186" spans="1:6" ht="11.25" customHeight="1">
      <c r="A186" s="27" t="s">
        <v>533</v>
      </c>
      <c r="B186" s="27" t="s">
        <v>534</v>
      </c>
      <c r="C186" s="153">
        <v>6.8</v>
      </c>
      <c r="D186" s="20" t="s">
        <v>741</v>
      </c>
      <c r="E186" s="165">
        <v>5</v>
      </c>
      <c r="F186" s="27"/>
    </row>
    <row r="187" spans="1:6" ht="11.25" customHeight="1">
      <c r="A187" s="27" t="s">
        <v>535</v>
      </c>
      <c r="B187" s="27" t="s">
        <v>386</v>
      </c>
      <c r="C187" s="153">
        <v>1.9</v>
      </c>
      <c r="D187" s="20" t="s">
        <v>741</v>
      </c>
      <c r="E187" s="27">
        <f>IF(C187&lt;2,2)</f>
        <v>2</v>
      </c>
      <c r="F187" s="27"/>
    </row>
    <row r="188" spans="1:6" ht="11.25" customHeight="1">
      <c r="A188" s="27" t="s">
        <v>536</v>
      </c>
      <c r="B188" s="27" t="s">
        <v>537</v>
      </c>
      <c r="C188" s="153">
        <v>1</v>
      </c>
      <c r="D188" s="20" t="s">
        <v>741</v>
      </c>
      <c r="E188" s="27">
        <f>IF(C188&lt;2,2)</f>
        <v>2</v>
      </c>
      <c r="F188" s="27"/>
    </row>
    <row r="189" spans="1:6" ht="11.25" customHeight="1">
      <c r="A189" s="27" t="s">
        <v>538</v>
      </c>
      <c r="B189" s="27" t="s">
        <v>387</v>
      </c>
      <c r="C189" s="153">
        <v>1.4</v>
      </c>
      <c r="D189" s="20" t="s">
        <v>741</v>
      </c>
      <c r="E189" s="27">
        <f>IF(C189&lt;2,2)</f>
        <v>2</v>
      </c>
      <c r="F189" s="27"/>
    </row>
    <row r="190" spans="1:6" ht="11.25" customHeight="1">
      <c r="A190" s="43" t="s">
        <v>539</v>
      </c>
      <c r="B190" s="43" t="s">
        <v>388</v>
      </c>
      <c r="C190" s="153">
        <v>1.2</v>
      </c>
      <c r="D190" s="20" t="s">
        <v>741</v>
      </c>
      <c r="E190" s="27">
        <f>IF(C190&lt;2,2)</f>
        <v>2</v>
      </c>
      <c r="F190" s="43"/>
    </row>
    <row r="191" spans="1:6" ht="11.25" customHeight="1">
      <c r="A191" s="43" t="s">
        <v>540</v>
      </c>
      <c r="B191" s="43" t="s">
        <v>541</v>
      </c>
      <c r="C191" s="153">
        <v>0.9</v>
      </c>
      <c r="D191" s="20" t="s">
        <v>741</v>
      </c>
      <c r="E191" s="27">
        <f t="shared" si="7"/>
        <v>1</v>
      </c>
      <c r="F191" s="43"/>
    </row>
    <row r="192" spans="1:6" ht="11.25" customHeight="1">
      <c r="A192" s="43" t="s">
        <v>542</v>
      </c>
      <c r="B192" s="43" t="s">
        <v>543</v>
      </c>
      <c r="C192" s="153">
        <v>1.1</v>
      </c>
      <c r="D192" s="20" t="s">
        <v>741</v>
      </c>
      <c r="E192" s="27">
        <f>IF(C192&lt;2,2)</f>
        <v>2</v>
      </c>
      <c r="F192" s="43"/>
    </row>
    <row r="193" spans="1:6" ht="11.25" customHeight="1">
      <c r="A193" s="43" t="s">
        <v>544</v>
      </c>
      <c r="B193" s="43" t="s">
        <v>389</v>
      </c>
      <c r="C193" s="153">
        <v>1.3</v>
      </c>
      <c r="D193" s="20" t="s">
        <v>741</v>
      </c>
      <c r="E193" s="27">
        <f>IF(C193&lt;2,2)</f>
        <v>2</v>
      </c>
      <c r="F193" s="43"/>
    </row>
    <row r="194" spans="1:6" ht="11.25" customHeight="1">
      <c r="A194" s="43" t="s">
        <v>545</v>
      </c>
      <c r="B194" s="43" t="s">
        <v>546</v>
      </c>
      <c r="C194" s="153">
        <v>0.8</v>
      </c>
      <c r="D194" s="20" t="s">
        <v>741</v>
      </c>
      <c r="E194" s="27">
        <f t="shared" si="7"/>
        <v>1</v>
      </c>
      <c r="F194" s="43"/>
    </row>
    <row r="195" spans="1:6" ht="11.25" customHeight="1">
      <c r="A195" s="43" t="s">
        <v>547</v>
      </c>
      <c r="B195" s="43" t="s">
        <v>548</v>
      </c>
      <c r="C195" s="153">
        <v>0.9</v>
      </c>
      <c r="D195" s="20" t="s">
        <v>741</v>
      </c>
      <c r="E195" s="27">
        <f>IF(C195&lt;1,1)</f>
        <v>1</v>
      </c>
      <c r="F195" s="43"/>
    </row>
    <row r="196" spans="1:6" ht="11.25" customHeight="1">
      <c r="A196" s="43" t="s">
        <v>549</v>
      </c>
      <c r="B196" s="43" t="s">
        <v>550</v>
      </c>
      <c r="C196" s="153">
        <v>1</v>
      </c>
      <c r="D196" s="20" t="s">
        <v>741</v>
      </c>
      <c r="E196" s="27">
        <f>IF(C196&lt;2,2)</f>
        <v>2</v>
      </c>
      <c r="F196" s="43"/>
    </row>
    <row r="197" spans="1:6" ht="11.25" customHeight="1">
      <c r="A197" s="43" t="s">
        <v>551</v>
      </c>
      <c r="B197" s="43" t="s">
        <v>552</v>
      </c>
      <c r="C197" s="153">
        <v>1.1</v>
      </c>
      <c r="D197" s="20" t="s">
        <v>741</v>
      </c>
      <c r="E197" s="27">
        <f>IF(C197&lt;2,2)</f>
        <v>2</v>
      </c>
      <c r="F197" s="43"/>
    </row>
    <row r="198" spans="1:6" ht="11.25" customHeight="1">
      <c r="A198" s="43" t="s">
        <v>553</v>
      </c>
      <c r="B198" s="43" t="s">
        <v>390</v>
      </c>
      <c r="C198" s="153">
        <v>1.5</v>
      </c>
      <c r="D198" s="20" t="s">
        <v>741</v>
      </c>
      <c r="E198" s="27">
        <f>IF(C198&lt;2,2)</f>
        <v>2</v>
      </c>
      <c r="F198" s="43"/>
    </row>
    <row r="199" spans="1:6" ht="11.25" customHeight="1">
      <c r="A199" s="43" t="s">
        <v>554</v>
      </c>
      <c r="B199" s="43" t="s">
        <v>555</v>
      </c>
      <c r="C199" s="153">
        <v>1</v>
      </c>
      <c r="D199" s="20" t="s">
        <v>741</v>
      </c>
      <c r="E199" s="27">
        <f>IF(C199&lt;2,2)</f>
        <v>2</v>
      </c>
      <c r="F199" s="43"/>
    </row>
    <row r="200" spans="1:6" ht="11.25" customHeight="1">
      <c r="A200" s="43" t="s">
        <v>556</v>
      </c>
      <c r="B200" s="43" t="s">
        <v>557</v>
      </c>
      <c r="C200" s="153">
        <v>0.7</v>
      </c>
      <c r="D200" s="20" t="s">
        <v>741</v>
      </c>
      <c r="E200" s="27">
        <f>IF(C200&lt;1,1)</f>
        <v>1</v>
      </c>
      <c r="F200" s="43"/>
    </row>
    <row r="201" spans="1:6" ht="11.25" customHeight="1">
      <c r="A201" s="43" t="s">
        <v>558</v>
      </c>
      <c r="B201" s="43" t="s">
        <v>391</v>
      </c>
      <c r="C201" s="153">
        <v>1.4</v>
      </c>
      <c r="D201" s="20" t="s">
        <v>741</v>
      </c>
      <c r="E201" s="27">
        <f>IF(C201&lt;2,2)</f>
        <v>2</v>
      </c>
      <c r="F201" s="43"/>
    </row>
    <row r="202" spans="1:6" ht="11.25" customHeight="1">
      <c r="A202" s="43" t="s">
        <v>559</v>
      </c>
      <c r="B202" s="43" t="s">
        <v>560</v>
      </c>
      <c r="C202" s="153">
        <v>1.6</v>
      </c>
      <c r="D202" s="20" t="s">
        <v>741</v>
      </c>
      <c r="E202" s="27">
        <f>IF(C202&lt;2,2)</f>
        <v>2</v>
      </c>
      <c r="F202" s="43"/>
    </row>
    <row r="203" spans="1:6" ht="11.25" customHeight="1">
      <c r="A203" s="43" t="s">
        <v>561</v>
      </c>
      <c r="B203" s="43" t="s">
        <v>562</v>
      </c>
      <c r="C203" s="153">
        <v>3.6</v>
      </c>
      <c r="D203" s="20" t="s">
        <v>741</v>
      </c>
      <c r="E203" s="27">
        <f aca="true" t="shared" si="8" ref="E203:E209">IF(C203&lt;4,3)</f>
        <v>3</v>
      </c>
      <c r="F203" s="43"/>
    </row>
    <row r="204" spans="1:6" ht="11.25" customHeight="1">
      <c r="A204" s="43" t="s">
        <v>563</v>
      </c>
      <c r="B204" s="43" t="s">
        <v>564</v>
      </c>
      <c r="C204" s="153">
        <v>4.8</v>
      </c>
      <c r="D204" s="20" t="s">
        <v>741</v>
      </c>
      <c r="E204" s="27">
        <f>IF(C204&lt;6,4)</f>
        <v>4</v>
      </c>
      <c r="F204" s="43"/>
    </row>
    <row r="205" spans="1:6" ht="11.25" customHeight="1">
      <c r="A205" s="43" t="s">
        <v>565</v>
      </c>
      <c r="B205" s="43" t="s">
        <v>566</v>
      </c>
      <c r="C205" s="153">
        <v>4.3</v>
      </c>
      <c r="D205" s="20" t="s">
        <v>741</v>
      </c>
      <c r="E205" s="27">
        <f>IF(C205&lt;6,4)</f>
        <v>4</v>
      </c>
      <c r="F205" s="43"/>
    </row>
    <row r="206" spans="1:6" ht="11.25" customHeight="1">
      <c r="A206" s="27" t="s">
        <v>567</v>
      </c>
      <c r="B206" s="27" t="s">
        <v>568</v>
      </c>
      <c r="C206" s="153">
        <v>3.4</v>
      </c>
      <c r="D206" s="20" t="s">
        <v>741</v>
      </c>
      <c r="E206" s="27">
        <f t="shared" si="8"/>
        <v>3</v>
      </c>
      <c r="F206" s="27"/>
    </row>
    <row r="207" spans="1:6" ht="11.25" customHeight="1">
      <c r="A207" s="27" t="s">
        <v>569</v>
      </c>
      <c r="B207" s="27" t="s">
        <v>570</v>
      </c>
      <c r="C207" s="153">
        <v>4</v>
      </c>
      <c r="D207" s="20" t="s">
        <v>741</v>
      </c>
      <c r="E207" s="27">
        <f>IF(C207&lt;6,4)</f>
        <v>4</v>
      </c>
      <c r="F207" s="27"/>
    </row>
    <row r="208" spans="1:6" ht="11.25" customHeight="1">
      <c r="A208" s="27" t="s">
        <v>571</v>
      </c>
      <c r="B208" s="27" t="s">
        <v>392</v>
      </c>
      <c r="C208" s="153">
        <v>2.8</v>
      </c>
      <c r="D208" s="20" t="s">
        <v>741</v>
      </c>
      <c r="E208" s="27">
        <f t="shared" si="8"/>
        <v>3</v>
      </c>
      <c r="F208" s="27"/>
    </row>
    <row r="209" spans="1:6" ht="11.25" customHeight="1">
      <c r="A209" s="27" t="s">
        <v>572</v>
      </c>
      <c r="B209" s="27" t="s">
        <v>393</v>
      </c>
      <c r="C209" s="153">
        <v>3.5</v>
      </c>
      <c r="D209" s="20" t="s">
        <v>741</v>
      </c>
      <c r="E209" s="27">
        <f t="shared" si="8"/>
        <v>3</v>
      </c>
      <c r="F209" s="27"/>
    </row>
    <row r="210" spans="1:6" ht="11.25" customHeight="1">
      <c r="A210" s="27" t="s">
        <v>573</v>
      </c>
      <c r="B210" s="27" t="s">
        <v>574</v>
      </c>
      <c r="C210" s="153">
        <v>1.6</v>
      </c>
      <c r="D210" s="20" t="s">
        <v>741</v>
      </c>
      <c r="E210" s="27">
        <f>IF(C210&lt;2,2)</f>
        <v>2</v>
      </c>
      <c r="F210" s="27"/>
    </row>
    <row r="211" spans="1:6" ht="11.25" customHeight="1">
      <c r="A211" s="27" t="s">
        <v>575</v>
      </c>
      <c r="B211" s="27" t="s">
        <v>576</v>
      </c>
      <c r="C211" s="153">
        <v>1.5</v>
      </c>
      <c r="D211" s="20" t="s">
        <v>741</v>
      </c>
      <c r="E211" s="27">
        <f>IF(C211&lt;2,2)</f>
        <v>2</v>
      </c>
      <c r="F211" s="27"/>
    </row>
    <row r="212" spans="1:6" ht="11.25" customHeight="1">
      <c r="A212" s="27" t="s">
        <v>577</v>
      </c>
      <c r="B212" s="27" t="s">
        <v>578</v>
      </c>
      <c r="C212" s="153">
        <v>1.5</v>
      </c>
      <c r="D212" s="20" t="s">
        <v>741</v>
      </c>
      <c r="E212" s="27">
        <f>IF(C212&lt;2,2)</f>
        <v>2</v>
      </c>
      <c r="F212" s="27"/>
    </row>
    <row r="213" spans="1:6" ht="11.25" customHeight="1">
      <c r="A213" s="43" t="s">
        <v>579</v>
      </c>
      <c r="B213" s="43" t="s">
        <v>580</v>
      </c>
      <c r="C213" s="153">
        <v>1.8</v>
      </c>
      <c r="D213" s="20" t="s">
        <v>741</v>
      </c>
      <c r="E213" s="27">
        <f>IF(C213&lt;2,2)</f>
        <v>2</v>
      </c>
      <c r="F213" s="43"/>
    </row>
    <row r="214" spans="1:6" ht="11.25" customHeight="1">
      <c r="A214" s="43" t="s">
        <v>581</v>
      </c>
      <c r="B214" s="43" t="s">
        <v>582</v>
      </c>
      <c r="C214" s="153">
        <v>1.6</v>
      </c>
      <c r="D214" s="20" t="s">
        <v>741</v>
      </c>
      <c r="E214" s="27">
        <f>IF(C214&lt;2,2)</f>
        <v>2</v>
      </c>
      <c r="F214" s="43"/>
    </row>
    <row r="215" spans="1:6" ht="11.25" customHeight="1">
      <c r="A215" s="43" t="s">
        <v>583</v>
      </c>
      <c r="B215" s="43" t="s">
        <v>373</v>
      </c>
      <c r="C215" s="153">
        <v>2.4</v>
      </c>
      <c r="D215" s="20" t="s">
        <v>741</v>
      </c>
      <c r="E215" s="27">
        <f>IF(C215&lt;4,3)</f>
        <v>3</v>
      </c>
      <c r="F215" s="43"/>
    </row>
    <row r="216" spans="1:6" ht="11.25" customHeight="1">
      <c r="A216" s="43" t="s">
        <v>584</v>
      </c>
      <c r="B216" s="43" t="s">
        <v>585</v>
      </c>
      <c r="C216" s="153">
        <v>1.8</v>
      </c>
      <c r="D216" s="20" t="s">
        <v>741</v>
      </c>
      <c r="E216" s="27">
        <f>IF(C216&lt;2,2)</f>
        <v>2</v>
      </c>
      <c r="F216" s="43"/>
    </row>
    <row r="217" spans="1:6" ht="11.25" customHeight="1">
      <c r="A217" s="27" t="s">
        <v>586</v>
      </c>
      <c r="B217" s="43" t="s">
        <v>587</v>
      </c>
      <c r="C217" s="153">
        <v>1.8</v>
      </c>
      <c r="D217" s="20" t="s">
        <v>741</v>
      </c>
      <c r="E217" s="27">
        <f>IF(C217&lt;2,2)</f>
        <v>2</v>
      </c>
      <c r="F217" s="27"/>
    </row>
    <row r="218" spans="1:6" ht="11.25" customHeight="1">
      <c r="A218" s="27" t="s">
        <v>588</v>
      </c>
      <c r="B218" s="43" t="s">
        <v>589</v>
      </c>
      <c r="C218" s="153">
        <v>5</v>
      </c>
      <c r="D218" s="20" t="s">
        <v>741</v>
      </c>
      <c r="E218" s="27">
        <f>IF(C218&lt;6,4)</f>
        <v>4</v>
      </c>
      <c r="F218" s="27"/>
    </row>
    <row r="219" spans="1:6" ht="11.25" customHeight="1">
      <c r="A219" s="43" t="s">
        <v>590</v>
      </c>
      <c r="B219" s="43" t="s">
        <v>591</v>
      </c>
      <c r="C219" s="153">
        <v>3.9</v>
      </c>
      <c r="D219" s="20" t="s">
        <v>741</v>
      </c>
      <c r="E219" s="27">
        <f>IF(C219&lt;4,3)</f>
        <v>3</v>
      </c>
      <c r="F219" s="43"/>
    </row>
    <row r="220" spans="1:6" ht="11.25" customHeight="1">
      <c r="A220" s="43" t="s">
        <v>592</v>
      </c>
      <c r="B220" s="43" t="s">
        <v>593</v>
      </c>
      <c r="C220" s="153">
        <v>1.2</v>
      </c>
      <c r="D220" s="20" t="s">
        <v>741</v>
      </c>
      <c r="E220" s="27">
        <f>IF(C220&lt;2,2)</f>
        <v>2</v>
      </c>
      <c r="F220" s="43"/>
    </row>
    <row r="221" spans="1:6" ht="11.25" customHeight="1">
      <c r="A221" s="43" t="s">
        <v>594</v>
      </c>
      <c r="B221" s="43" t="s">
        <v>595</v>
      </c>
      <c r="C221" s="153">
        <v>1.2</v>
      </c>
      <c r="D221" s="20" t="s">
        <v>741</v>
      </c>
      <c r="E221" s="27">
        <f>IF(C221&lt;2,2)</f>
        <v>2</v>
      </c>
      <c r="F221" s="43"/>
    </row>
    <row r="222" spans="1:6" ht="11.25" customHeight="1">
      <c r="A222" s="43" t="s">
        <v>596</v>
      </c>
      <c r="B222" s="27" t="s">
        <v>597</v>
      </c>
      <c r="C222" s="153">
        <v>1.1</v>
      </c>
      <c r="D222" s="20" t="s">
        <v>741</v>
      </c>
      <c r="E222" s="27">
        <f>IF(C222&lt;2,2)</f>
        <v>2</v>
      </c>
      <c r="F222" s="43"/>
    </row>
    <row r="223" spans="1:6" ht="11.25" customHeight="1">
      <c r="A223" s="43" t="s">
        <v>598</v>
      </c>
      <c r="B223" s="43" t="s">
        <v>599</v>
      </c>
      <c r="C223" s="153">
        <v>1.2</v>
      </c>
      <c r="D223" s="20" t="s">
        <v>741</v>
      </c>
      <c r="E223" s="27">
        <f>IF(C223&lt;2,2)</f>
        <v>2</v>
      </c>
      <c r="F223" s="43"/>
    </row>
    <row r="224" spans="1:6" ht="11.25" customHeight="1">
      <c r="A224" s="43" t="s">
        <v>601</v>
      </c>
      <c r="B224" s="43" t="s">
        <v>602</v>
      </c>
      <c r="C224" s="153">
        <v>1.3</v>
      </c>
      <c r="D224" s="20" t="s">
        <v>741</v>
      </c>
      <c r="E224" s="27">
        <f>IF(C224&lt;2,2)</f>
        <v>2</v>
      </c>
      <c r="F224" s="43"/>
    </row>
    <row r="225" spans="1:6" ht="11.25" customHeight="1">
      <c r="A225" s="43" t="s">
        <v>246</v>
      </c>
      <c r="B225" s="43" t="s">
        <v>248</v>
      </c>
      <c r="C225" s="153">
        <v>1.1</v>
      </c>
      <c r="D225" s="20" t="s">
        <v>741</v>
      </c>
      <c r="E225" s="27">
        <f>IF(C225&lt;2,2)</f>
        <v>2</v>
      </c>
      <c r="F225" s="43"/>
    </row>
    <row r="226" spans="1:6" ht="11.25" customHeight="1">
      <c r="A226" s="43" t="s">
        <v>247</v>
      </c>
      <c r="B226" s="43" t="s">
        <v>600</v>
      </c>
      <c r="C226" s="153">
        <v>1.5</v>
      </c>
      <c r="D226" s="20" t="s">
        <v>741</v>
      </c>
      <c r="E226" s="27">
        <f>IF(C226&lt;2,2)</f>
        <v>2</v>
      </c>
      <c r="F226" s="43"/>
    </row>
    <row r="227" spans="1:6" ht="11.25" customHeight="1">
      <c r="A227" s="27" t="s">
        <v>249</v>
      </c>
      <c r="B227" s="27" t="s">
        <v>250</v>
      </c>
      <c r="C227" s="153">
        <v>1.4</v>
      </c>
      <c r="D227" s="20" t="s">
        <v>741</v>
      </c>
      <c r="E227" s="27">
        <f>IF(C227&lt;2,2)</f>
        <v>2</v>
      </c>
      <c r="F227" s="27"/>
    </row>
    <row r="228" spans="1:6" ht="11.25" customHeight="1">
      <c r="A228" s="27" t="s">
        <v>603</v>
      </c>
      <c r="B228" s="27" t="s">
        <v>604</v>
      </c>
      <c r="C228" s="153">
        <v>1.3</v>
      </c>
      <c r="D228" s="20" t="s">
        <v>741</v>
      </c>
      <c r="E228" s="27">
        <f>IF(C228&lt;2,2)</f>
        <v>2</v>
      </c>
      <c r="F228" s="27"/>
    </row>
    <row r="229" spans="1:6" ht="11.25" customHeight="1">
      <c r="A229" s="27" t="s">
        <v>605</v>
      </c>
      <c r="B229" s="27" t="s">
        <v>606</v>
      </c>
      <c r="C229" s="153">
        <v>2.1</v>
      </c>
      <c r="D229" s="20" t="s">
        <v>741</v>
      </c>
      <c r="E229" s="27">
        <f aca="true" t="shared" si="9" ref="E229:E239">IF(C229&lt;4,3)</f>
        <v>3</v>
      </c>
      <c r="F229" s="27"/>
    </row>
    <row r="230" spans="1:6" ht="11.25" customHeight="1">
      <c r="A230" s="27" t="s">
        <v>607</v>
      </c>
      <c r="B230" s="27" t="s">
        <v>608</v>
      </c>
      <c r="C230" s="153">
        <v>2.5</v>
      </c>
      <c r="D230" s="20" t="s">
        <v>741</v>
      </c>
      <c r="E230" s="27">
        <f t="shared" si="9"/>
        <v>3</v>
      </c>
      <c r="F230" s="27"/>
    </row>
    <row r="231" spans="1:6" ht="11.25" customHeight="1">
      <c r="A231" s="27" t="s">
        <v>609</v>
      </c>
      <c r="B231" s="27" t="s">
        <v>610</v>
      </c>
      <c r="C231" s="153">
        <v>2.2</v>
      </c>
      <c r="D231" s="20" t="s">
        <v>741</v>
      </c>
      <c r="E231" s="27">
        <f t="shared" si="9"/>
        <v>3</v>
      </c>
      <c r="F231" s="27"/>
    </row>
    <row r="232" spans="1:6" ht="11.25" customHeight="1">
      <c r="A232" s="30" t="s">
        <v>611</v>
      </c>
      <c r="B232" s="30" t="s">
        <v>612</v>
      </c>
      <c r="C232" s="153">
        <v>2.8</v>
      </c>
      <c r="D232" s="20" t="s">
        <v>741</v>
      </c>
      <c r="E232" s="27">
        <f t="shared" si="9"/>
        <v>3</v>
      </c>
      <c r="F232" s="30"/>
    </row>
    <row r="233" spans="1:6" ht="11.25" customHeight="1">
      <c r="A233" s="30" t="s">
        <v>613</v>
      </c>
      <c r="B233" s="30" t="s">
        <v>614</v>
      </c>
      <c r="C233" s="153">
        <v>2.4</v>
      </c>
      <c r="D233" s="20" t="s">
        <v>741</v>
      </c>
      <c r="E233" s="27">
        <f t="shared" si="9"/>
        <v>3</v>
      </c>
      <c r="F233" s="30"/>
    </row>
    <row r="234" spans="1:6" ht="11.25" customHeight="1">
      <c r="A234" s="30" t="s">
        <v>615</v>
      </c>
      <c r="B234" s="30" t="s">
        <v>616</v>
      </c>
      <c r="C234" s="153">
        <v>2.4</v>
      </c>
      <c r="D234" s="20" t="s">
        <v>741</v>
      </c>
      <c r="E234" s="27">
        <f t="shared" si="9"/>
        <v>3</v>
      </c>
      <c r="F234" s="30"/>
    </row>
    <row r="235" spans="1:6" ht="11.25" customHeight="1">
      <c r="A235" s="30" t="s">
        <v>617</v>
      </c>
      <c r="B235" s="30" t="s">
        <v>618</v>
      </c>
      <c r="C235" s="153">
        <v>2.7</v>
      </c>
      <c r="D235" s="20" t="s">
        <v>741</v>
      </c>
      <c r="E235" s="27">
        <f t="shared" si="9"/>
        <v>3</v>
      </c>
      <c r="F235" s="30"/>
    </row>
    <row r="236" spans="1:6" ht="11.25" customHeight="1">
      <c r="A236" s="30" t="s">
        <v>619</v>
      </c>
      <c r="B236" s="30" t="s">
        <v>620</v>
      </c>
      <c r="C236" s="153">
        <v>2.5</v>
      </c>
      <c r="D236" s="20" t="s">
        <v>741</v>
      </c>
      <c r="E236" s="27">
        <f t="shared" si="9"/>
        <v>3</v>
      </c>
      <c r="F236" s="30"/>
    </row>
    <row r="237" spans="1:6" ht="11.25" customHeight="1">
      <c r="A237" s="30" t="s">
        <v>621</v>
      </c>
      <c r="B237" s="30" t="s">
        <v>622</v>
      </c>
      <c r="C237" s="153">
        <v>2.8</v>
      </c>
      <c r="D237" s="20" t="s">
        <v>741</v>
      </c>
      <c r="E237" s="27">
        <f t="shared" si="9"/>
        <v>3</v>
      </c>
      <c r="F237" s="30"/>
    </row>
    <row r="238" spans="1:6" ht="11.25" customHeight="1">
      <c r="A238" s="30" t="s">
        <v>623</v>
      </c>
      <c r="B238" s="30" t="s">
        <v>624</v>
      </c>
      <c r="C238" s="153">
        <v>3.1</v>
      </c>
      <c r="D238" s="20" t="s">
        <v>741</v>
      </c>
      <c r="E238" s="27">
        <f t="shared" si="9"/>
        <v>3</v>
      </c>
      <c r="F238" s="30"/>
    </row>
    <row r="239" spans="1:6" ht="11.25" customHeight="1">
      <c r="A239" s="30" t="s">
        <v>625</v>
      </c>
      <c r="B239" s="30" t="s">
        <v>626</v>
      </c>
      <c r="C239" s="153">
        <v>3.4</v>
      </c>
      <c r="D239" s="20" t="s">
        <v>741</v>
      </c>
      <c r="E239" s="27">
        <f t="shared" si="9"/>
        <v>3</v>
      </c>
      <c r="F239" s="30"/>
    </row>
    <row r="240" spans="1:6" ht="11.25" customHeight="1">
      <c r="A240" s="30" t="s">
        <v>628</v>
      </c>
      <c r="B240" s="30" t="s">
        <v>629</v>
      </c>
      <c r="C240" s="153">
        <v>1.5</v>
      </c>
      <c r="D240" s="20" t="s">
        <v>741</v>
      </c>
      <c r="E240" s="27">
        <f>IF(C240&lt;2,2)</f>
        <v>2</v>
      </c>
      <c r="F240" s="30"/>
    </row>
    <row r="241" spans="1:6" ht="11.25" customHeight="1">
      <c r="A241" s="30" t="s">
        <v>630</v>
      </c>
      <c r="B241" s="30" t="s">
        <v>631</v>
      </c>
      <c r="C241" s="153">
        <v>4.1</v>
      </c>
      <c r="D241" s="20" t="s">
        <v>741</v>
      </c>
      <c r="E241" s="27">
        <f>IF(C241&lt;6,4)</f>
        <v>4</v>
      </c>
      <c r="F241" s="30"/>
    </row>
    <row r="242" spans="1:6" ht="11.25" customHeight="1">
      <c r="A242" s="30" t="s">
        <v>251</v>
      </c>
      <c r="B242" s="30" t="s">
        <v>627</v>
      </c>
      <c r="C242" s="153">
        <v>6.1</v>
      </c>
      <c r="D242" s="20" t="s">
        <v>741</v>
      </c>
      <c r="E242" s="165">
        <v>5</v>
      </c>
      <c r="F242" s="30"/>
    </row>
    <row r="243" spans="1:6" ht="11.25" customHeight="1">
      <c r="A243" s="30" t="s">
        <v>252</v>
      </c>
      <c r="B243" s="30" t="s">
        <v>632</v>
      </c>
      <c r="C243" s="153">
        <v>3</v>
      </c>
      <c r="D243" s="20" t="s">
        <v>741</v>
      </c>
      <c r="E243" s="27">
        <f aca="true" t="shared" si="10" ref="E243:E272">IF(C243&lt;4,3)</f>
        <v>3</v>
      </c>
      <c r="F243" s="30"/>
    </row>
    <row r="244" spans="1:8" ht="11.25" customHeight="1">
      <c r="A244" s="30" t="s">
        <v>633</v>
      </c>
      <c r="B244" s="30" t="s">
        <v>634</v>
      </c>
      <c r="C244" s="153">
        <v>4</v>
      </c>
      <c r="D244" s="20" t="s">
        <v>741</v>
      </c>
      <c r="E244" s="27">
        <f>IF(C244&lt;6,4)</f>
        <v>4</v>
      </c>
      <c r="F244" s="30"/>
      <c r="G244" s="32"/>
      <c r="H244" s="45"/>
    </row>
    <row r="245" spans="1:8" ht="11.25" customHeight="1">
      <c r="A245" s="30" t="s">
        <v>635</v>
      </c>
      <c r="B245" s="30" t="s">
        <v>636</v>
      </c>
      <c r="C245" s="153">
        <v>3.5</v>
      </c>
      <c r="D245" s="20" t="s">
        <v>741</v>
      </c>
      <c r="E245" s="27">
        <f t="shared" si="10"/>
        <v>3</v>
      </c>
      <c r="F245" s="30"/>
      <c r="G245" s="32"/>
      <c r="H245" s="45"/>
    </row>
    <row r="246" spans="1:8" ht="11.25" customHeight="1">
      <c r="A246" s="30" t="s">
        <v>637</v>
      </c>
      <c r="B246" s="30" t="s">
        <v>638</v>
      </c>
      <c r="C246" s="153">
        <v>3.3</v>
      </c>
      <c r="D246" s="20" t="s">
        <v>741</v>
      </c>
      <c r="E246" s="27">
        <f t="shared" si="10"/>
        <v>3</v>
      </c>
      <c r="F246" s="30"/>
      <c r="G246" s="32"/>
      <c r="H246" s="32"/>
    </row>
    <row r="247" spans="1:8" ht="11.25" customHeight="1">
      <c r="A247" s="30" t="s">
        <v>639</v>
      </c>
      <c r="B247" s="30" t="s">
        <v>640</v>
      </c>
      <c r="C247" s="153">
        <v>3.4</v>
      </c>
      <c r="D247" s="20" t="s">
        <v>741</v>
      </c>
      <c r="E247" s="27">
        <f t="shared" si="10"/>
        <v>3</v>
      </c>
      <c r="F247" s="30"/>
      <c r="G247" s="32"/>
      <c r="H247" s="32"/>
    </row>
    <row r="248" spans="1:8" ht="11.25" customHeight="1">
      <c r="A248" s="30" t="s">
        <v>641</v>
      </c>
      <c r="B248" s="30" t="s">
        <v>642</v>
      </c>
      <c r="C248" s="153">
        <v>3.4</v>
      </c>
      <c r="D248" s="20" t="s">
        <v>741</v>
      </c>
      <c r="E248" s="27">
        <f t="shared" si="10"/>
        <v>3</v>
      </c>
      <c r="F248" s="30"/>
      <c r="G248" s="32"/>
      <c r="H248" s="32"/>
    </row>
    <row r="249" spans="1:8" ht="11.25" customHeight="1">
      <c r="A249" s="30" t="s">
        <v>643</v>
      </c>
      <c r="B249" s="30" t="s">
        <v>644</v>
      </c>
      <c r="C249" s="153">
        <v>2.8</v>
      </c>
      <c r="D249" s="20" t="s">
        <v>741</v>
      </c>
      <c r="E249" s="27">
        <f t="shared" si="10"/>
        <v>3</v>
      </c>
      <c r="F249" s="30"/>
      <c r="G249" s="32"/>
      <c r="H249" s="32"/>
    </row>
    <row r="250" spans="1:8" ht="11.25" customHeight="1">
      <c r="A250" s="30" t="s">
        <v>645</v>
      </c>
      <c r="B250" s="30" t="s">
        <v>121</v>
      </c>
      <c r="C250" s="153">
        <v>4.5</v>
      </c>
      <c r="D250" s="20" t="s">
        <v>741</v>
      </c>
      <c r="E250" s="27">
        <f>IF(C250&lt;6,4)</f>
        <v>4</v>
      </c>
      <c r="F250" s="30"/>
      <c r="G250" s="32"/>
      <c r="H250" s="32"/>
    </row>
    <row r="251" spans="1:8" ht="11.25" customHeight="1">
      <c r="A251" s="30" t="s">
        <v>122</v>
      </c>
      <c r="B251" s="30" t="s">
        <v>123</v>
      </c>
      <c r="C251" s="153">
        <v>3.3</v>
      </c>
      <c r="D251" s="20" t="s">
        <v>741</v>
      </c>
      <c r="E251" s="27">
        <f t="shared" si="10"/>
        <v>3</v>
      </c>
      <c r="F251" s="30"/>
      <c r="G251" s="32"/>
      <c r="H251" s="32"/>
    </row>
    <row r="252" spans="1:8" ht="11.25" customHeight="1">
      <c r="A252" s="30" t="s">
        <v>124</v>
      </c>
      <c r="B252" s="30" t="s">
        <v>125</v>
      </c>
      <c r="C252" s="153">
        <v>3.4</v>
      </c>
      <c r="D252" s="20" t="s">
        <v>741</v>
      </c>
      <c r="E252" s="27">
        <f t="shared" si="10"/>
        <v>3</v>
      </c>
      <c r="F252" s="30"/>
      <c r="G252" s="32"/>
      <c r="H252" s="32"/>
    </row>
    <row r="253" spans="1:8" ht="11.25" customHeight="1">
      <c r="A253" s="30" t="s">
        <v>126</v>
      </c>
      <c r="B253" s="30" t="s">
        <v>127</v>
      </c>
      <c r="C253" s="153">
        <v>2.5</v>
      </c>
      <c r="D253" s="20" t="s">
        <v>741</v>
      </c>
      <c r="E253" s="27">
        <f t="shared" si="10"/>
        <v>3</v>
      </c>
      <c r="F253" s="30"/>
      <c r="G253" s="32"/>
      <c r="H253" s="32"/>
    </row>
    <row r="254" spans="1:8" ht="11.25" customHeight="1">
      <c r="A254" s="30" t="s">
        <v>128</v>
      </c>
      <c r="B254" s="30" t="s">
        <v>129</v>
      </c>
      <c r="C254" s="153">
        <v>3.3</v>
      </c>
      <c r="D254" s="20" t="s">
        <v>741</v>
      </c>
      <c r="E254" s="27">
        <f t="shared" si="10"/>
        <v>3</v>
      </c>
      <c r="F254" s="30"/>
      <c r="G254" s="32"/>
      <c r="H254" s="32"/>
    </row>
    <row r="255" spans="1:8" ht="11.25" customHeight="1">
      <c r="A255" s="30" t="s">
        <v>130</v>
      </c>
      <c r="B255" s="30" t="s">
        <v>131</v>
      </c>
      <c r="C255" s="153">
        <v>3.2</v>
      </c>
      <c r="D255" s="20" t="s">
        <v>741</v>
      </c>
      <c r="E255" s="27">
        <f t="shared" si="10"/>
        <v>3</v>
      </c>
      <c r="F255" s="30"/>
      <c r="G255" s="32"/>
      <c r="H255" s="32"/>
    </row>
    <row r="256" spans="1:8" ht="11.25" customHeight="1">
      <c r="A256" s="30" t="s">
        <v>132</v>
      </c>
      <c r="B256" s="30" t="s">
        <v>133</v>
      </c>
      <c r="C256" s="153">
        <v>3</v>
      </c>
      <c r="D256" s="20" t="s">
        <v>741</v>
      </c>
      <c r="E256" s="27">
        <f t="shared" si="10"/>
        <v>3</v>
      </c>
      <c r="F256" s="30"/>
      <c r="G256" s="32"/>
      <c r="H256" s="32"/>
    </row>
    <row r="257" spans="1:8" ht="11.25" customHeight="1">
      <c r="A257" s="30" t="s">
        <v>134</v>
      </c>
      <c r="B257" s="30" t="s">
        <v>135</v>
      </c>
      <c r="C257" s="153">
        <v>4.3</v>
      </c>
      <c r="D257" s="20" t="s">
        <v>741</v>
      </c>
      <c r="E257" s="27">
        <f>IF(C257&lt;6,4)</f>
        <v>4</v>
      </c>
      <c r="F257" s="30"/>
      <c r="G257" s="32"/>
      <c r="H257" s="32"/>
    </row>
    <row r="258" spans="1:8" ht="11.25" customHeight="1">
      <c r="A258" s="30" t="s">
        <v>136</v>
      </c>
      <c r="B258" s="30" t="s">
        <v>137</v>
      </c>
      <c r="C258" s="153">
        <v>3</v>
      </c>
      <c r="D258" s="20" t="s">
        <v>741</v>
      </c>
      <c r="E258" s="27">
        <f t="shared" si="10"/>
        <v>3</v>
      </c>
      <c r="F258" s="30"/>
      <c r="G258" s="32"/>
      <c r="H258" s="32"/>
    </row>
    <row r="259" spans="1:8" ht="11.25" customHeight="1">
      <c r="A259" s="30" t="s">
        <v>138</v>
      </c>
      <c r="B259" s="30" t="s">
        <v>178</v>
      </c>
      <c r="C259" s="153">
        <v>3.3</v>
      </c>
      <c r="D259" s="20" t="s">
        <v>741</v>
      </c>
      <c r="E259" s="27">
        <f t="shared" si="10"/>
        <v>3</v>
      </c>
      <c r="F259" s="30"/>
      <c r="G259" s="32"/>
      <c r="H259" s="32"/>
    </row>
    <row r="260" spans="1:8" ht="11.25" customHeight="1">
      <c r="A260" s="30" t="s">
        <v>179</v>
      </c>
      <c r="B260" s="30" t="s">
        <v>180</v>
      </c>
      <c r="C260" s="153">
        <v>3.9</v>
      </c>
      <c r="D260" s="20" t="s">
        <v>741</v>
      </c>
      <c r="E260" s="27">
        <f t="shared" si="10"/>
        <v>3</v>
      </c>
      <c r="F260" s="30"/>
      <c r="G260" s="32"/>
      <c r="H260" s="32"/>
    </row>
    <row r="261" spans="1:8" ht="11.25" customHeight="1">
      <c r="A261" s="30" t="s">
        <v>181</v>
      </c>
      <c r="B261" s="30" t="s">
        <v>182</v>
      </c>
      <c r="C261" s="153">
        <v>3.1</v>
      </c>
      <c r="D261" s="20" t="s">
        <v>741</v>
      </c>
      <c r="E261" s="27">
        <f t="shared" si="10"/>
        <v>3</v>
      </c>
      <c r="F261" s="30"/>
      <c r="G261" s="32"/>
      <c r="H261" s="32"/>
    </row>
    <row r="262" spans="1:8" ht="11.25" customHeight="1">
      <c r="A262" s="30" t="s">
        <v>183</v>
      </c>
      <c r="B262" s="30" t="s">
        <v>184</v>
      </c>
      <c r="C262" s="153">
        <v>3.8</v>
      </c>
      <c r="D262" s="20" t="s">
        <v>741</v>
      </c>
      <c r="E262" s="27">
        <f t="shared" si="10"/>
        <v>3</v>
      </c>
      <c r="F262" s="30"/>
      <c r="G262" s="32"/>
      <c r="H262" s="32"/>
    </row>
    <row r="263" spans="1:8" ht="11.25" customHeight="1">
      <c r="A263" s="30" t="s">
        <v>185</v>
      </c>
      <c r="B263" s="30" t="s">
        <v>186</v>
      </c>
      <c r="C263" s="153">
        <v>2.7</v>
      </c>
      <c r="D263" s="20" t="s">
        <v>741</v>
      </c>
      <c r="E263" s="27">
        <f t="shared" si="10"/>
        <v>3</v>
      </c>
      <c r="F263" s="30"/>
      <c r="G263" s="32"/>
      <c r="H263" s="32"/>
    </row>
    <row r="264" spans="1:8" ht="11.25" customHeight="1">
      <c r="A264" s="30" t="s">
        <v>187</v>
      </c>
      <c r="B264" s="30" t="s">
        <v>188</v>
      </c>
      <c r="C264" s="153">
        <v>3.1</v>
      </c>
      <c r="D264" s="20" t="s">
        <v>741</v>
      </c>
      <c r="E264" s="27">
        <f t="shared" si="10"/>
        <v>3</v>
      </c>
      <c r="F264" s="30"/>
      <c r="G264" s="32"/>
      <c r="H264" s="32"/>
    </row>
    <row r="265" spans="1:8" ht="11.25" customHeight="1">
      <c r="A265" s="30" t="s">
        <v>189</v>
      </c>
      <c r="B265" s="30" t="s">
        <v>190</v>
      </c>
      <c r="C265" s="153">
        <v>3.3</v>
      </c>
      <c r="D265" s="20" t="s">
        <v>741</v>
      </c>
      <c r="E265" s="27">
        <f t="shared" si="10"/>
        <v>3</v>
      </c>
      <c r="F265" s="30"/>
      <c r="G265" s="32"/>
      <c r="H265" s="32"/>
    </row>
    <row r="266" spans="1:8" ht="11.25" customHeight="1">
      <c r="A266" s="30" t="s">
        <v>191</v>
      </c>
      <c r="B266" s="30" t="s">
        <v>192</v>
      </c>
      <c r="C266" s="153">
        <v>3.2</v>
      </c>
      <c r="D266" s="20" t="s">
        <v>741</v>
      </c>
      <c r="E266" s="27">
        <f t="shared" si="10"/>
        <v>3</v>
      </c>
      <c r="F266" s="30"/>
      <c r="G266" s="32"/>
      <c r="H266" s="32"/>
    </row>
    <row r="267" spans="1:8" ht="11.25" customHeight="1">
      <c r="A267" s="30" t="s">
        <v>193</v>
      </c>
      <c r="B267" s="30" t="s">
        <v>194</v>
      </c>
      <c r="C267" s="153">
        <v>2.8</v>
      </c>
      <c r="D267" s="20" t="s">
        <v>741</v>
      </c>
      <c r="E267" s="27">
        <f t="shared" si="10"/>
        <v>3</v>
      </c>
      <c r="F267" s="30"/>
      <c r="G267" s="32"/>
      <c r="H267" s="32"/>
    </row>
    <row r="268" spans="1:8" ht="11.25" customHeight="1">
      <c r="A268" s="30" t="s">
        <v>195</v>
      </c>
      <c r="B268" s="30" t="s">
        <v>196</v>
      </c>
      <c r="C268" s="153">
        <v>2.7</v>
      </c>
      <c r="D268" s="20" t="s">
        <v>741</v>
      </c>
      <c r="E268" s="27">
        <f t="shared" si="10"/>
        <v>3</v>
      </c>
      <c r="F268" s="30"/>
      <c r="G268" s="32"/>
      <c r="H268" s="32"/>
    </row>
    <row r="269" spans="1:8" ht="11.25" customHeight="1">
      <c r="A269" s="30" t="s">
        <v>197</v>
      </c>
      <c r="B269" s="30" t="s">
        <v>198</v>
      </c>
      <c r="C269" s="153">
        <v>2.4</v>
      </c>
      <c r="D269" s="20" t="s">
        <v>741</v>
      </c>
      <c r="E269" s="27">
        <f t="shared" si="10"/>
        <v>3</v>
      </c>
      <c r="F269" s="30"/>
      <c r="G269" s="32"/>
      <c r="H269" s="32"/>
    </row>
    <row r="270" spans="1:6" ht="11.25" customHeight="1">
      <c r="A270" s="30" t="s">
        <v>199</v>
      </c>
      <c r="B270" s="30" t="s">
        <v>4</v>
      </c>
      <c r="C270" s="153">
        <v>2.3</v>
      </c>
      <c r="D270" s="20" t="s">
        <v>741</v>
      </c>
      <c r="E270" s="27">
        <f t="shared" si="10"/>
        <v>3</v>
      </c>
      <c r="F270" s="30"/>
    </row>
    <row r="271" spans="1:6" ht="11.25" customHeight="1">
      <c r="A271" s="30" t="s">
        <v>5</v>
      </c>
      <c r="B271" s="30" t="s">
        <v>6</v>
      </c>
      <c r="C271" s="153">
        <v>2.3</v>
      </c>
      <c r="D271" s="20" t="s">
        <v>741</v>
      </c>
      <c r="E271" s="27">
        <f t="shared" si="10"/>
        <v>3</v>
      </c>
      <c r="F271" s="30"/>
    </row>
    <row r="272" spans="1:6" ht="11.25" customHeight="1">
      <c r="A272" s="30" t="s">
        <v>7</v>
      </c>
      <c r="B272" s="30" t="s">
        <v>79</v>
      </c>
      <c r="C272" s="153">
        <v>2.6</v>
      </c>
      <c r="D272" s="20" t="s">
        <v>741</v>
      </c>
      <c r="E272" s="27">
        <f t="shared" si="10"/>
        <v>3</v>
      </c>
      <c r="F272" s="30"/>
    </row>
    <row r="273" spans="1:6" ht="11.25" customHeight="1">
      <c r="A273" s="30" t="s">
        <v>80</v>
      </c>
      <c r="B273" s="30" t="s">
        <v>177</v>
      </c>
      <c r="C273" s="153">
        <v>4.9</v>
      </c>
      <c r="D273" s="20" t="s">
        <v>741</v>
      </c>
      <c r="E273" s="27">
        <f>IF(C273&lt;6,4)</f>
        <v>4</v>
      </c>
      <c r="F273" s="30"/>
    </row>
    <row r="274" spans="1:6" ht="11.25" customHeight="1">
      <c r="A274" s="109" t="s">
        <v>8</v>
      </c>
      <c r="B274" s="109" t="s">
        <v>81</v>
      </c>
      <c r="C274" s="177" t="s">
        <v>372</v>
      </c>
      <c r="D274" s="20"/>
      <c r="E274" s="177" t="s">
        <v>372</v>
      </c>
      <c r="F274" s="30"/>
    </row>
    <row r="275" spans="1:6" ht="11.25" customHeight="1">
      <c r="A275" s="109" t="s">
        <v>664</v>
      </c>
      <c r="B275" s="109" t="s">
        <v>82</v>
      </c>
      <c r="C275" s="153">
        <v>3</v>
      </c>
      <c r="D275" s="20" t="s">
        <v>741</v>
      </c>
      <c r="E275" s="27">
        <f>IF(C275&lt;4,3)</f>
        <v>3</v>
      </c>
      <c r="F275" s="27"/>
    </row>
    <row r="276" spans="1:6" ht="11.25" customHeight="1">
      <c r="A276" s="109" t="s">
        <v>83</v>
      </c>
      <c r="B276" s="109" t="s">
        <v>84</v>
      </c>
      <c r="C276" s="153">
        <v>1.4</v>
      </c>
      <c r="D276" s="20" t="s">
        <v>741</v>
      </c>
      <c r="E276" s="27">
        <f aca="true" t="shared" si="11" ref="E276:E282">IF(C276&lt;2,2)</f>
        <v>2</v>
      </c>
      <c r="F276" s="27"/>
    </row>
    <row r="277" spans="1:6" ht="11.25" customHeight="1">
      <c r="A277" s="109" t="s">
        <v>85</v>
      </c>
      <c r="B277" s="109" t="s">
        <v>86</v>
      </c>
      <c r="C277" s="153">
        <v>1.9</v>
      </c>
      <c r="D277" s="20" t="s">
        <v>741</v>
      </c>
      <c r="E277" s="27">
        <f t="shared" si="11"/>
        <v>2</v>
      </c>
      <c r="F277" s="27"/>
    </row>
    <row r="278" spans="1:6" ht="11.25" customHeight="1">
      <c r="A278" s="109" t="s">
        <v>87</v>
      </c>
      <c r="B278" s="109" t="s">
        <v>88</v>
      </c>
      <c r="C278" s="153">
        <v>1.9</v>
      </c>
      <c r="D278" s="20" t="s">
        <v>741</v>
      </c>
      <c r="E278" s="27">
        <f t="shared" si="11"/>
        <v>2</v>
      </c>
      <c r="F278" s="27"/>
    </row>
    <row r="279" spans="1:6" ht="11.25" customHeight="1">
      <c r="A279" s="109" t="s">
        <v>89</v>
      </c>
      <c r="B279" s="109" t="s">
        <v>90</v>
      </c>
      <c r="C279" s="153">
        <v>1.6</v>
      </c>
      <c r="D279" s="20" t="s">
        <v>741</v>
      </c>
      <c r="E279" s="27">
        <f t="shared" si="11"/>
        <v>2</v>
      </c>
      <c r="F279" s="27"/>
    </row>
    <row r="280" spans="1:6" ht="11.25" customHeight="1">
      <c r="A280" s="109" t="s">
        <v>91</v>
      </c>
      <c r="B280" s="109" t="s">
        <v>92</v>
      </c>
      <c r="C280" s="153">
        <v>1.6</v>
      </c>
      <c r="D280" s="20" t="s">
        <v>741</v>
      </c>
      <c r="E280" s="27">
        <f t="shared" si="11"/>
        <v>2</v>
      </c>
      <c r="F280" s="27"/>
    </row>
    <row r="281" spans="1:6" ht="11.25" customHeight="1">
      <c r="A281" s="109" t="s">
        <v>93</v>
      </c>
      <c r="B281" s="109" t="s">
        <v>94</v>
      </c>
      <c r="C281" s="153">
        <v>1.8</v>
      </c>
      <c r="D281" s="20" t="s">
        <v>741</v>
      </c>
      <c r="E281" s="27">
        <f t="shared" si="11"/>
        <v>2</v>
      </c>
      <c r="F281" s="27"/>
    </row>
    <row r="282" spans="1:6" ht="11.25" customHeight="1">
      <c r="A282" s="109" t="s">
        <v>95</v>
      </c>
      <c r="B282" s="109" t="s">
        <v>96</v>
      </c>
      <c r="C282" s="153">
        <v>1.5</v>
      </c>
      <c r="D282" s="20" t="s">
        <v>741</v>
      </c>
      <c r="E282" s="27">
        <f t="shared" si="11"/>
        <v>2</v>
      </c>
      <c r="F282" s="27"/>
    </row>
    <row r="283" spans="1:6" ht="11.25" customHeight="1">
      <c r="A283" s="109" t="s">
        <v>97</v>
      </c>
      <c r="B283" s="109" t="s">
        <v>98</v>
      </c>
      <c r="C283" s="153">
        <v>2.8</v>
      </c>
      <c r="D283" s="20" t="s">
        <v>741</v>
      </c>
      <c r="E283" s="27">
        <f aca="true" t="shared" si="12" ref="E283:E289">IF(C283&lt;4,3)</f>
        <v>3</v>
      </c>
      <c r="F283" s="27"/>
    </row>
    <row r="284" spans="1:6" ht="11.25" customHeight="1">
      <c r="A284" s="109" t="s">
        <v>99</v>
      </c>
      <c r="B284" s="109" t="s">
        <v>100</v>
      </c>
      <c r="C284" s="153">
        <v>3</v>
      </c>
      <c r="D284" s="20" t="s">
        <v>741</v>
      </c>
      <c r="E284" s="27">
        <f t="shared" si="12"/>
        <v>3</v>
      </c>
      <c r="F284" s="27"/>
    </row>
    <row r="285" spans="1:6" ht="11.25" customHeight="1">
      <c r="A285" s="109" t="s">
        <v>101</v>
      </c>
      <c r="B285" s="109" t="s">
        <v>102</v>
      </c>
      <c r="C285" s="153">
        <v>2.2</v>
      </c>
      <c r="D285" s="20" t="s">
        <v>741</v>
      </c>
      <c r="E285" s="27">
        <f t="shared" si="12"/>
        <v>3</v>
      </c>
      <c r="F285" s="27"/>
    </row>
    <row r="286" spans="1:6" ht="11.25" customHeight="1">
      <c r="A286" s="109" t="s">
        <v>103</v>
      </c>
      <c r="B286" s="110" t="s">
        <v>104</v>
      </c>
      <c r="C286" s="153">
        <v>2.4</v>
      </c>
      <c r="D286" s="20" t="s">
        <v>741</v>
      </c>
      <c r="E286" s="27">
        <f t="shared" si="12"/>
        <v>3</v>
      </c>
      <c r="F286" s="27"/>
    </row>
    <row r="287" spans="1:6" ht="11.25" customHeight="1">
      <c r="A287" s="109" t="s">
        <v>105</v>
      </c>
      <c r="B287" s="109" t="s">
        <v>106</v>
      </c>
      <c r="C287" s="153">
        <v>3</v>
      </c>
      <c r="D287" s="20" t="s">
        <v>741</v>
      </c>
      <c r="E287" s="27">
        <f t="shared" si="12"/>
        <v>3</v>
      </c>
      <c r="F287" s="27"/>
    </row>
    <row r="288" spans="1:6" ht="11.25" customHeight="1">
      <c r="A288" s="109" t="s">
        <v>107</v>
      </c>
      <c r="B288" s="109" t="s">
        <v>108</v>
      </c>
      <c r="C288" s="153">
        <v>3.1</v>
      </c>
      <c r="D288" s="20" t="s">
        <v>741</v>
      </c>
      <c r="E288" s="27">
        <f t="shared" si="12"/>
        <v>3</v>
      </c>
      <c r="F288" s="27"/>
    </row>
    <row r="289" spans="1:6" ht="11.25" customHeight="1">
      <c r="A289" s="109" t="s">
        <v>109</v>
      </c>
      <c r="B289" s="109" t="s">
        <v>110</v>
      </c>
      <c r="C289" s="153">
        <v>3.8</v>
      </c>
      <c r="D289" s="20" t="s">
        <v>741</v>
      </c>
      <c r="E289" s="27">
        <f t="shared" si="12"/>
        <v>3</v>
      </c>
      <c r="F289" s="49"/>
    </row>
    <row r="290" spans="1:6" ht="11.25" customHeight="1">
      <c r="A290" s="109" t="s">
        <v>9</v>
      </c>
      <c r="B290" s="109" t="s">
        <v>111</v>
      </c>
      <c r="C290" s="177" t="s">
        <v>372</v>
      </c>
      <c r="D290" s="20"/>
      <c r="E290" s="177" t="s">
        <v>372</v>
      </c>
      <c r="F290" s="50"/>
    </row>
    <row r="291" spans="1:6" ht="11.25" customHeight="1">
      <c r="A291" s="109" t="s">
        <v>10</v>
      </c>
      <c r="B291" s="109" t="s">
        <v>665</v>
      </c>
      <c r="C291" s="177" t="s">
        <v>372</v>
      </c>
      <c r="D291" s="20"/>
      <c r="E291" s="177" t="s">
        <v>372</v>
      </c>
      <c r="F291" s="30"/>
    </row>
    <row r="292" spans="1:6" ht="11.25" customHeight="1">
      <c r="A292" s="109" t="s">
        <v>76</v>
      </c>
      <c r="B292" s="109" t="s">
        <v>77</v>
      </c>
      <c r="C292" s="177" t="s">
        <v>372</v>
      </c>
      <c r="D292" s="20"/>
      <c r="E292" s="177" t="s">
        <v>372</v>
      </c>
      <c r="F292" s="30"/>
    </row>
    <row r="293" spans="1:6" ht="11.25" customHeight="1">
      <c r="A293" s="1" t="s">
        <v>114</v>
      </c>
      <c r="B293" s="1" t="s">
        <v>145</v>
      </c>
      <c r="C293" s="154">
        <v>1.7</v>
      </c>
      <c r="D293" s="20" t="s">
        <v>741</v>
      </c>
      <c r="E293" s="27">
        <f>IF(C293&lt;2,2)</f>
        <v>2</v>
      </c>
      <c r="F293" s="27"/>
    </row>
    <row r="294" spans="1:6" ht="11.25" customHeight="1">
      <c r="A294" s="109" t="s">
        <v>115</v>
      </c>
      <c r="B294" s="109" t="s">
        <v>146</v>
      </c>
      <c r="C294" s="154">
        <v>3.8</v>
      </c>
      <c r="D294" s="20" t="s">
        <v>741</v>
      </c>
      <c r="E294" s="27">
        <f aca="true" t="shared" si="13" ref="E294:E318">IF(C294&lt;4,3)</f>
        <v>3</v>
      </c>
      <c r="F294" s="27"/>
    </row>
    <row r="295" spans="1:6" ht="11.25" customHeight="1">
      <c r="A295" s="109" t="s">
        <v>116</v>
      </c>
      <c r="B295" s="109" t="s">
        <v>147</v>
      </c>
      <c r="C295" s="154">
        <v>4.6</v>
      </c>
      <c r="D295" s="20" t="s">
        <v>741</v>
      </c>
      <c r="E295" s="27">
        <f>IF(C295&lt;6,4)</f>
        <v>4</v>
      </c>
      <c r="F295" s="27"/>
    </row>
    <row r="296" spans="1:6" ht="11.25" customHeight="1">
      <c r="A296" s="109" t="s">
        <v>117</v>
      </c>
      <c r="B296" s="109" t="s">
        <v>148</v>
      </c>
      <c r="C296" s="154">
        <v>3.5</v>
      </c>
      <c r="D296" s="20" t="s">
        <v>741</v>
      </c>
      <c r="E296" s="27">
        <f t="shared" si="13"/>
        <v>3</v>
      </c>
      <c r="F296" s="27"/>
    </row>
    <row r="297" spans="1:6" ht="11.25" customHeight="1">
      <c r="A297" s="109" t="s">
        <v>118</v>
      </c>
      <c r="B297" s="109" t="s">
        <v>149</v>
      </c>
      <c r="C297" s="154">
        <v>5.4</v>
      </c>
      <c r="D297" s="20" t="s">
        <v>741</v>
      </c>
      <c r="E297" s="27">
        <f>IF(C297&lt;6,4)</f>
        <v>4</v>
      </c>
      <c r="F297" s="27"/>
    </row>
    <row r="298" spans="1:6" ht="11.25" customHeight="1">
      <c r="A298" s="109" t="s">
        <v>119</v>
      </c>
      <c r="B298" s="109" t="s">
        <v>150</v>
      </c>
      <c r="C298" s="154">
        <v>4.8</v>
      </c>
      <c r="D298" s="20" t="s">
        <v>741</v>
      </c>
      <c r="E298" s="27">
        <f>IF(C298&lt;6,4)</f>
        <v>4</v>
      </c>
      <c r="F298" s="27"/>
    </row>
    <row r="299" spans="1:6" ht="11.25" customHeight="1">
      <c r="A299" s="109" t="s">
        <v>120</v>
      </c>
      <c r="B299" s="109" t="s">
        <v>151</v>
      </c>
      <c r="C299" s="154">
        <v>3.5</v>
      </c>
      <c r="D299" s="20" t="s">
        <v>741</v>
      </c>
      <c r="E299" s="27">
        <f t="shared" si="13"/>
        <v>3</v>
      </c>
      <c r="F299" s="27"/>
    </row>
    <row r="300" spans="1:6" ht="11.25" customHeight="1">
      <c r="A300" s="109" t="s">
        <v>204</v>
      </c>
      <c r="B300" s="109" t="s">
        <v>11</v>
      </c>
      <c r="C300" s="154">
        <v>4.3</v>
      </c>
      <c r="D300" s="20" t="s">
        <v>741</v>
      </c>
      <c r="E300" s="27">
        <f>IF(C300&lt;6,4)</f>
        <v>4</v>
      </c>
      <c r="F300" s="27"/>
    </row>
    <row r="301" spans="1:6" ht="11.25" customHeight="1">
      <c r="A301" s="109" t="s">
        <v>205</v>
      </c>
      <c r="B301" s="109" t="s">
        <v>206</v>
      </c>
      <c r="C301" s="154">
        <v>4</v>
      </c>
      <c r="D301" s="20" t="s">
        <v>741</v>
      </c>
      <c r="E301" s="27">
        <f>IF(C301&lt;6,4)</f>
        <v>4</v>
      </c>
      <c r="F301" s="27"/>
    </row>
    <row r="302" spans="1:6" ht="11.25" customHeight="1">
      <c r="A302" s="109" t="s">
        <v>207</v>
      </c>
      <c r="B302" s="109" t="s">
        <v>208</v>
      </c>
      <c r="C302" s="154">
        <v>5.3</v>
      </c>
      <c r="D302" s="20" t="s">
        <v>741</v>
      </c>
      <c r="E302" s="27">
        <f>IF(C302&lt;6,4)</f>
        <v>4</v>
      </c>
      <c r="F302" s="27"/>
    </row>
    <row r="303" spans="1:6" ht="11.25" customHeight="1">
      <c r="A303" s="109" t="s">
        <v>209</v>
      </c>
      <c r="B303" s="109" t="s">
        <v>12</v>
      </c>
      <c r="C303" s="154">
        <v>5.5</v>
      </c>
      <c r="D303" s="20" t="s">
        <v>741</v>
      </c>
      <c r="E303" s="27">
        <f>IF(C303&lt;6,4)</f>
        <v>4</v>
      </c>
      <c r="F303" s="27"/>
    </row>
    <row r="304" spans="1:6" ht="11.25" customHeight="1">
      <c r="A304" s="109" t="s">
        <v>210</v>
      </c>
      <c r="B304" s="109" t="s">
        <v>13</v>
      </c>
      <c r="C304" s="154">
        <v>4</v>
      </c>
      <c r="D304" s="20" t="s">
        <v>741</v>
      </c>
      <c r="E304" s="27">
        <f>IF(C304&lt;6,4)</f>
        <v>4</v>
      </c>
      <c r="F304" s="27"/>
    </row>
    <row r="305" spans="1:6" ht="11.25" customHeight="1">
      <c r="A305" s="109" t="s">
        <v>211</v>
      </c>
      <c r="B305" s="109" t="s">
        <v>152</v>
      </c>
      <c r="C305" s="154">
        <v>3.7</v>
      </c>
      <c r="D305" s="20" t="s">
        <v>741</v>
      </c>
      <c r="E305" s="27">
        <f t="shared" si="13"/>
        <v>3</v>
      </c>
      <c r="F305" s="27"/>
    </row>
    <row r="306" spans="1:6" ht="11.25" customHeight="1">
      <c r="A306" s="109" t="s">
        <v>212</v>
      </c>
      <c r="B306" s="109" t="s">
        <v>153</v>
      </c>
      <c r="C306" s="154">
        <v>5.6</v>
      </c>
      <c r="D306" s="20" t="s">
        <v>741</v>
      </c>
      <c r="E306" s="27">
        <f>IF(C306&lt;6,4)</f>
        <v>4</v>
      </c>
      <c r="F306" s="27"/>
    </row>
    <row r="307" spans="1:6" ht="11.25" customHeight="1">
      <c r="A307" s="109" t="s">
        <v>213</v>
      </c>
      <c r="B307" s="109" t="s">
        <v>14</v>
      </c>
      <c r="C307" s="154">
        <v>5.2</v>
      </c>
      <c r="D307" s="20" t="s">
        <v>741</v>
      </c>
      <c r="E307" s="27">
        <f>IF(C307&lt;6,4)</f>
        <v>4</v>
      </c>
      <c r="F307" s="27"/>
    </row>
    <row r="308" spans="1:6" ht="11.25" customHeight="1">
      <c r="A308" s="109" t="s">
        <v>214</v>
      </c>
      <c r="B308" s="109" t="s">
        <v>154</v>
      </c>
      <c r="C308" s="154">
        <v>3.6</v>
      </c>
      <c r="D308" s="20" t="s">
        <v>741</v>
      </c>
      <c r="E308" s="27">
        <f t="shared" si="13"/>
        <v>3</v>
      </c>
      <c r="F308" s="27"/>
    </row>
    <row r="309" spans="1:6" ht="11.25" customHeight="1">
      <c r="A309" s="109" t="s">
        <v>215</v>
      </c>
      <c r="B309" s="109" t="s">
        <v>155</v>
      </c>
      <c r="C309" s="154">
        <v>5.5</v>
      </c>
      <c r="D309" s="20" t="s">
        <v>741</v>
      </c>
      <c r="E309" s="27">
        <f>IF(C309&lt;6,4)</f>
        <v>4</v>
      </c>
      <c r="F309" s="27"/>
    </row>
    <row r="310" spans="1:6" ht="11.25" customHeight="1">
      <c r="A310" s="109" t="s">
        <v>216</v>
      </c>
      <c r="B310" s="109" t="s">
        <v>253</v>
      </c>
      <c r="C310" s="154">
        <v>4.6</v>
      </c>
      <c r="D310" s="20" t="s">
        <v>741</v>
      </c>
      <c r="E310" s="27">
        <f>IF(C310&lt;6,4)</f>
        <v>4</v>
      </c>
      <c r="F310" s="27"/>
    </row>
    <row r="311" spans="1:6" ht="11.25" customHeight="1">
      <c r="A311" s="109" t="s">
        <v>217</v>
      </c>
      <c r="B311" s="109" t="s">
        <v>156</v>
      </c>
      <c r="C311" s="154">
        <v>3.8</v>
      </c>
      <c r="D311" s="20" t="s">
        <v>741</v>
      </c>
      <c r="E311" s="27">
        <f t="shared" si="13"/>
        <v>3</v>
      </c>
      <c r="F311" s="27"/>
    </row>
    <row r="312" spans="1:6" ht="11.25" customHeight="1">
      <c r="A312" s="109" t="s">
        <v>218</v>
      </c>
      <c r="B312" s="109" t="s">
        <v>254</v>
      </c>
      <c r="C312" s="154">
        <v>4.4</v>
      </c>
      <c r="D312" s="20" t="s">
        <v>741</v>
      </c>
      <c r="E312" s="27">
        <f>IF(C312&lt;6,4)</f>
        <v>4</v>
      </c>
      <c r="F312" s="27"/>
    </row>
    <row r="313" spans="1:6" ht="11.25" customHeight="1">
      <c r="A313" s="109" t="s">
        <v>219</v>
      </c>
      <c r="B313" s="109" t="s">
        <v>157</v>
      </c>
      <c r="C313" s="154">
        <v>2.6</v>
      </c>
      <c r="D313" s="20" t="s">
        <v>741</v>
      </c>
      <c r="E313" s="27">
        <f t="shared" si="13"/>
        <v>3</v>
      </c>
      <c r="F313" s="27"/>
    </row>
    <row r="314" spans="1:6" ht="11.25" customHeight="1">
      <c r="A314" s="109" t="s">
        <v>220</v>
      </c>
      <c r="B314" s="109" t="s">
        <v>158</v>
      </c>
      <c r="C314" s="154">
        <v>3.4</v>
      </c>
      <c r="D314" s="20" t="s">
        <v>741</v>
      </c>
      <c r="E314" s="27">
        <f t="shared" si="13"/>
        <v>3</v>
      </c>
      <c r="F314" s="27"/>
    </row>
    <row r="315" spans="1:6" ht="11.25" customHeight="1">
      <c r="A315" s="109" t="s">
        <v>221</v>
      </c>
      <c r="B315" s="109" t="s">
        <v>159</v>
      </c>
      <c r="C315" s="154">
        <v>2.1</v>
      </c>
      <c r="D315" s="20" t="s">
        <v>741</v>
      </c>
      <c r="E315" s="27">
        <f t="shared" si="13"/>
        <v>3</v>
      </c>
      <c r="F315" s="27"/>
    </row>
    <row r="316" spans="1:6" ht="11.25" customHeight="1">
      <c r="A316" s="109" t="s">
        <v>222</v>
      </c>
      <c r="B316" s="109" t="s">
        <v>160</v>
      </c>
      <c r="C316" s="154">
        <v>3.3</v>
      </c>
      <c r="D316" s="20" t="s">
        <v>741</v>
      </c>
      <c r="E316" s="27">
        <f t="shared" si="13"/>
        <v>3</v>
      </c>
      <c r="F316" s="27"/>
    </row>
    <row r="317" spans="1:6" ht="11.25" customHeight="1">
      <c r="A317" s="109" t="s">
        <v>223</v>
      </c>
      <c r="B317" s="109" t="s">
        <v>161</v>
      </c>
      <c r="C317" s="154">
        <v>2.5</v>
      </c>
      <c r="D317" s="20" t="s">
        <v>741</v>
      </c>
      <c r="E317" s="27">
        <f t="shared" si="13"/>
        <v>3</v>
      </c>
      <c r="F317" s="27"/>
    </row>
    <row r="318" spans="1:6" ht="11.25" customHeight="1">
      <c r="A318" s="109" t="s">
        <v>224</v>
      </c>
      <c r="B318" s="109" t="s">
        <v>162</v>
      </c>
      <c r="C318" s="178">
        <v>2.1</v>
      </c>
      <c r="D318" s="20" t="s">
        <v>741</v>
      </c>
      <c r="E318" s="27">
        <f t="shared" si="13"/>
        <v>3</v>
      </c>
      <c r="F318" s="18"/>
    </row>
    <row r="319" ht="11.25" customHeight="1">
      <c r="D319" s="85"/>
    </row>
    <row r="320" ht="11.25" customHeight="1">
      <c r="D320" s="85"/>
    </row>
    <row r="321" ht="11.25" customHeight="1">
      <c r="D321" s="85"/>
    </row>
    <row r="322" ht="11.25" customHeight="1">
      <c r="D322" s="85"/>
    </row>
    <row r="323" ht="11.25" customHeight="1">
      <c r="D323" s="85"/>
    </row>
    <row r="324" ht="11.25" customHeight="1">
      <c r="D324" s="85"/>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AE67"/>
  <sheetViews>
    <sheetView showGridLines="0" zoomScalePageLayoutView="0" workbookViewId="0" topLeftCell="A4">
      <selection activeCell="A25" sqref="A25"/>
    </sheetView>
  </sheetViews>
  <sheetFormatPr defaultColWidth="10.57421875" defaultRowHeight="12"/>
  <cols>
    <col min="1" max="2" width="10.57421875" style="86" customWidth="1"/>
    <col min="3" max="3" width="33.7109375" style="86" customWidth="1"/>
    <col min="4" max="7" width="27.28125" style="86" customWidth="1"/>
    <col min="8" max="9" width="12.421875" style="86" customWidth="1"/>
    <col min="10" max="10" width="12.7109375" style="86" customWidth="1"/>
    <col min="11" max="16384" width="10.57421875" style="86" customWidth="1"/>
  </cols>
  <sheetData>
    <row r="1" spans="2:15" ht="11.25" customHeight="1">
      <c r="B1" s="87"/>
      <c r="C1" s="147"/>
      <c r="D1" s="88"/>
      <c r="E1" s="88"/>
      <c r="F1" s="88"/>
      <c r="G1" s="88"/>
      <c r="H1" s="88"/>
      <c r="I1" s="88"/>
      <c r="J1" s="88"/>
      <c r="K1" s="88"/>
      <c r="L1" s="88"/>
      <c r="M1" s="88"/>
      <c r="N1" s="88"/>
      <c r="O1" s="88"/>
    </row>
    <row r="2" spans="3:15" ht="11.25" customHeight="1">
      <c r="C2" s="88"/>
      <c r="D2" s="88"/>
      <c r="E2" s="88"/>
      <c r="F2" s="88"/>
      <c r="G2" s="88"/>
      <c r="H2" s="88"/>
      <c r="I2" s="88"/>
      <c r="J2" s="88"/>
      <c r="K2" s="88"/>
      <c r="L2" s="88"/>
      <c r="M2" s="88"/>
      <c r="N2" s="88"/>
      <c r="O2" s="88"/>
    </row>
    <row r="3" ht="11.25" customHeight="1">
      <c r="C3" s="129" t="s">
        <v>676</v>
      </c>
    </row>
    <row r="4" ht="11.25" customHeight="1">
      <c r="C4" s="129" t="s">
        <v>677</v>
      </c>
    </row>
    <row r="5" ht="11.25" customHeight="1"/>
    <row r="6" spans="3:31" ht="17.25">
      <c r="C6" s="135" t="s">
        <v>916</v>
      </c>
      <c r="O6" s="88"/>
      <c r="P6" s="88"/>
      <c r="Q6" s="88"/>
      <c r="R6" s="89"/>
      <c r="S6" s="89"/>
      <c r="T6" s="88"/>
      <c r="U6" s="89"/>
      <c r="V6" s="89"/>
      <c r="W6" s="88"/>
      <c r="X6" s="88"/>
      <c r="Y6" s="88"/>
      <c r="Z6" s="88"/>
      <c r="AA6" s="88"/>
      <c r="AB6" s="89"/>
      <c r="AC6" s="89"/>
      <c r="AD6" s="88"/>
      <c r="AE6" s="88"/>
    </row>
    <row r="7" spans="3:31" ht="11.25" customHeight="1">
      <c r="C7" s="18"/>
      <c r="O7" s="88"/>
      <c r="P7" s="88"/>
      <c r="Q7" s="88"/>
      <c r="R7" s="90"/>
      <c r="S7" s="90"/>
      <c r="T7" s="88"/>
      <c r="U7" s="90"/>
      <c r="V7" s="90"/>
      <c r="W7" s="88"/>
      <c r="X7" s="88"/>
      <c r="Y7" s="88"/>
      <c r="Z7" s="88"/>
      <c r="AA7" s="88"/>
      <c r="AB7" s="88"/>
      <c r="AC7" s="88"/>
      <c r="AD7" s="88"/>
      <c r="AE7" s="88"/>
    </row>
    <row r="8" spans="3:31" ht="11.25" customHeight="1">
      <c r="C8" s="18"/>
      <c r="O8" s="88"/>
      <c r="P8" s="88"/>
      <c r="Q8" s="88"/>
      <c r="R8" s="90"/>
      <c r="S8" s="90"/>
      <c r="T8" s="88"/>
      <c r="U8" s="90"/>
      <c r="V8" s="90"/>
      <c r="W8" s="88"/>
      <c r="X8" s="88"/>
      <c r="Y8" s="88"/>
      <c r="Z8" s="88"/>
      <c r="AA8" s="88"/>
      <c r="AB8" s="88"/>
      <c r="AC8" s="88"/>
      <c r="AD8" s="88"/>
      <c r="AE8" s="88"/>
    </row>
    <row r="9" spans="15:31" ht="11.25" customHeight="1">
      <c r="O9" s="88"/>
      <c r="P9" s="88"/>
      <c r="Q9" s="88"/>
      <c r="R9" s="90"/>
      <c r="S9" s="90"/>
      <c r="T9" s="88"/>
      <c r="U9" s="90"/>
      <c r="V9" s="90"/>
      <c r="W9" s="88"/>
      <c r="X9" s="88"/>
      <c r="Y9" s="88"/>
      <c r="Z9" s="88"/>
      <c r="AA9" s="88"/>
      <c r="AB9" s="89"/>
      <c r="AC9" s="89"/>
      <c r="AD9" s="88"/>
      <c r="AE9" s="88"/>
    </row>
    <row r="10" spans="3:31" ht="12" customHeight="1">
      <c r="C10" s="140" t="s">
        <v>681</v>
      </c>
      <c r="D10" s="138" t="s">
        <v>679</v>
      </c>
      <c r="E10" s="139" t="s">
        <v>683</v>
      </c>
      <c r="F10" s="139" t="s">
        <v>680</v>
      </c>
      <c r="G10" s="139" t="s">
        <v>965</v>
      </c>
      <c r="O10" s="88"/>
      <c r="P10" s="88"/>
      <c r="Q10" s="88"/>
      <c r="R10" s="90"/>
      <c r="S10" s="90"/>
      <c r="T10" s="88"/>
      <c r="U10" s="90"/>
      <c r="V10" s="90"/>
      <c r="W10" s="88"/>
      <c r="X10" s="88"/>
      <c r="Y10" s="88"/>
      <c r="Z10" s="88"/>
      <c r="AA10" s="88"/>
      <c r="AB10" s="89"/>
      <c r="AC10" s="89"/>
      <c r="AD10" s="88"/>
      <c r="AE10" s="88"/>
    </row>
    <row r="11" spans="1:31" ht="12" customHeight="1">
      <c r="A11" s="91"/>
      <c r="B11" s="97"/>
      <c r="C11" s="137" t="s">
        <v>678</v>
      </c>
      <c r="D11" s="141">
        <v>29199</v>
      </c>
      <c r="E11" s="185">
        <v>57.748</v>
      </c>
      <c r="F11" s="185">
        <v>119.6</v>
      </c>
      <c r="G11" s="185">
        <v>6.4974</v>
      </c>
      <c r="J11" s="92"/>
      <c r="K11" s="94"/>
      <c r="O11" s="88"/>
      <c r="P11" s="88"/>
      <c r="Q11" s="88"/>
      <c r="R11" s="90"/>
      <c r="S11" s="90"/>
      <c r="T11" s="88"/>
      <c r="U11" s="89"/>
      <c r="V11" s="89"/>
      <c r="W11" s="88"/>
      <c r="X11" s="88"/>
      <c r="Y11" s="88"/>
      <c r="Z11" s="88"/>
      <c r="AA11" s="88"/>
      <c r="AB11" s="88"/>
      <c r="AC11" s="88"/>
      <c r="AD11" s="88"/>
      <c r="AE11" s="88"/>
    </row>
    <row r="12" spans="1:31" ht="12" customHeight="1">
      <c r="A12" s="91"/>
      <c r="B12" s="97"/>
      <c r="C12" s="98" t="s">
        <v>67</v>
      </c>
      <c r="D12" s="142">
        <v>587</v>
      </c>
      <c r="E12" s="182">
        <v>111.06</v>
      </c>
      <c r="F12" s="182">
        <v>206.76294469883763</v>
      </c>
      <c r="G12" s="182">
        <v>16.50824005849598</v>
      </c>
      <c r="J12" s="92"/>
      <c r="K12" s="94"/>
      <c r="O12" s="88"/>
      <c r="P12" s="88"/>
      <c r="Q12" s="88"/>
      <c r="R12" s="90"/>
      <c r="S12" s="90"/>
      <c r="T12" s="88"/>
      <c r="U12" s="89"/>
      <c r="V12" s="89"/>
      <c r="W12" s="88"/>
      <c r="X12" s="88"/>
      <c r="Y12" s="88"/>
      <c r="Z12" s="88"/>
      <c r="AA12" s="88"/>
      <c r="AB12" s="88"/>
      <c r="AC12" s="88"/>
      <c r="AD12" s="88"/>
      <c r="AE12" s="88"/>
    </row>
    <row r="13" spans="1:31" ht="12" customHeight="1">
      <c r="A13" s="91"/>
      <c r="B13" s="97"/>
      <c r="C13" s="99" t="s">
        <v>63</v>
      </c>
      <c r="D13" s="143">
        <v>540</v>
      </c>
      <c r="E13" s="183">
        <v>55.67</v>
      </c>
      <c r="F13" s="183">
        <v>91.91489361702128</v>
      </c>
      <c r="G13" s="183">
        <v>22.629364533918906</v>
      </c>
      <c r="J13" s="92"/>
      <c r="K13" s="100"/>
      <c r="L13" s="101"/>
      <c r="O13" s="88"/>
      <c r="P13" s="88"/>
      <c r="Q13" s="88"/>
      <c r="R13" s="90"/>
      <c r="S13" s="90"/>
      <c r="T13" s="88"/>
      <c r="U13" s="89"/>
      <c r="V13" s="89"/>
      <c r="W13" s="88"/>
      <c r="X13" s="88"/>
      <c r="Y13" s="88"/>
      <c r="Z13" s="88"/>
      <c r="AA13" s="88"/>
      <c r="AB13" s="88"/>
      <c r="AC13" s="88"/>
      <c r="AD13" s="88"/>
      <c r="AE13" s="88"/>
    </row>
    <row r="14" spans="1:31" ht="12" customHeight="1">
      <c r="A14" s="91"/>
      <c r="B14" s="97"/>
      <c r="C14" s="99" t="s">
        <v>805</v>
      </c>
      <c r="D14" s="143">
        <v>376</v>
      </c>
      <c r="E14" s="183">
        <v>86.61</v>
      </c>
      <c r="F14" s="183" t="s">
        <v>372</v>
      </c>
      <c r="G14" s="183">
        <v>16.75168742064111</v>
      </c>
      <c r="J14" s="93"/>
      <c r="K14" s="100"/>
      <c r="O14" s="88"/>
      <c r="P14" s="88"/>
      <c r="Q14" s="88"/>
      <c r="R14" s="90"/>
      <c r="S14" s="90"/>
      <c r="T14" s="88"/>
      <c r="U14" s="89"/>
      <c r="V14" s="89"/>
      <c r="W14" s="88"/>
      <c r="X14" s="88"/>
      <c r="Y14" s="88"/>
      <c r="Z14" s="88"/>
      <c r="AA14" s="88"/>
      <c r="AB14" s="88"/>
      <c r="AC14" s="88"/>
      <c r="AD14" s="88"/>
      <c r="AE14" s="88"/>
    </row>
    <row r="15" spans="1:31" ht="12" customHeight="1">
      <c r="A15" s="91"/>
      <c r="B15" s="97"/>
      <c r="C15" s="99" t="s">
        <v>61</v>
      </c>
      <c r="D15" s="143">
        <v>376</v>
      </c>
      <c r="E15" s="183">
        <v>68.36</v>
      </c>
      <c r="F15" s="183">
        <v>96.80741503604531</v>
      </c>
      <c r="G15" s="183">
        <v>21.814806219540497</v>
      </c>
      <c r="J15" s="92"/>
      <c r="K15" s="94"/>
      <c r="L15" s="95"/>
      <c r="O15" s="88"/>
      <c r="P15" s="88"/>
      <c r="Q15" s="88"/>
      <c r="R15" s="90"/>
      <c r="S15" s="90"/>
      <c r="T15" s="88"/>
      <c r="U15" s="89"/>
      <c r="V15" s="89"/>
      <c r="W15" s="88"/>
      <c r="X15" s="88"/>
      <c r="Y15" s="88"/>
      <c r="Z15" s="88"/>
      <c r="AA15" s="88"/>
      <c r="AB15" s="88"/>
      <c r="AC15" s="88"/>
      <c r="AD15" s="88"/>
      <c r="AE15" s="88"/>
    </row>
    <row r="16" spans="1:31" ht="12" customHeight="1">
      <c r="A16" s="91"/>
      <c r="B16" s="97"/>
      <c r="C16" s="99" t="s">
        <v>75</v>
      </c>
      <c r="D16" s="144">
        <v>367</v>
      </c>
      <c r="E16" s="183">
        <v>75.61</v>
      </c>
      <c r="F16" s="183">
        <v>123.56902356902357</v>
      </c>
      <c r="G16" s="183">
        <v>19.946844648321367</v>
      </c>
      <c r="J16" s="92"/>
      <c r="K16" s="100"/>
      <c r="O16" s="88"/>
      <c r="P16" s="88"/>
      <c r="Q16" s="88"/>
      <c r="R16" s="90"/>
      <c r="S16" s="90"/>
      <c r="T16" s="88"/>
      <c r="U16" s="90"/>
      <c r="V16" s="90"/>
      <c r="W16" s="88"/>
      <c r="X16" s="88"/>
      <c r="Y16" s="88"/>
      <c r="Z16" s="88"/>
      <c r="AA16" s="88"/>
      <c r="AB16" s="88"/>
      <c r="AC16" s="88"/>
      <c r="AD16" s="88"/>
      <c r="AE16" s="88"/>
    </row>
    <row r="17" spans="1:31" ht="12" customHeight="1">
      <c r="A17" s="91"/>
      <c r="B17" s="91"/>
      <c r="C17" s="99" t="s">
        <v>60</v>
      </c>
      <c r="D17" s="143">
        <v>366</v>
      </c>
      <c r="E17" s="183">
        <v>30.88</v>
      </c>
      <c r="F17" s="183">
        <v>75.07692307692308</v>
      </c>
      <c r="G17" s="183">
        <v>30.46876951125097</v>
      </c>
      <c r="J17" s="93"/>
      <c r="K17" s="100"/>
      <c r="O17" s="88"/>
      <c r="P17" s="88"/>
      <c r="Q17" s="88"/>
      <c r="R17" s="89"/>
      <c r="S17" s="89"/>
      <c r="T17" s="88"/>
      <c r="U17" s="90"/>
      <c r="V17" s="90"/>
      <c r="W17" s="88"/>
      <c r="X17" s="88"/>
      <c r="Y17" s="88"/>
      <c r="Z17" s="88"/>
      <c r="AA17" s="88"/>
      <c r="AB17" s="88"/>
      <c r="AC17" s="88"/>
      <c r="AD17" s="88"/>
      <c r="AE17" s="88"/>
    </row>
    <row r="18" spans="2:31" ht="12" customHeight="1">
      <c r="B18" s="91"/>
      <c r="C18" s="99" t="s">
        <v>70</v>
      </c>
      <c r="D18" s="143">
        <v>366</v>
      </c>
      <c r="E18" s="183">
        <v>58.25</v>
      </c>
      <c r="F18" s="183">
        <v>112.65004616805172</v>
      </c>
      <c r="G18" s="183">
        <v>8.37563103285719</v>
      </c>
      <c r="J18" s="92"/>
      <c r="K18" s="94"/>
      <c r="O18" s="88"/>
      <c r="P18" s="88"/>
      <c r="Q18" s="88"/>
      <c r="R18" s="89"/>
      <c r="S18" s="89"/>
      <c r="T18" s="88"/>
      <c r="U18" s="90"/>
      <c r="V18" s="90"/>
      <c r="W18" s="88"/>
      <c r="X18" s="88"/>
      <c r="Y18" s="88"/>
      <c r="Z18" s="88"/>
      <c r="AA18" s="88"/>
      <c r="AB18" s="88"/>
      <c r="AC18" s="88"/>
      <c r="AD18" s="88"/>
      <c r="AE18" s="88"/>
    </row>
    <row r="19" spans="1:31" ht="12" customHeight="1">
      <c r="A19" s="91"/>
      <c r="B19" s="91"/>
      <c r="C19" s="99" t="s">
        <v>71</v>
      </c>
      <c r="D19" s="143">
        <v>363</v>
      </c>
      <c r="E19" s="183">
        <v>73.84</v>
      </c>
      <c r="F19" s="183">
        <v>136.41488162344984</v>
      </c>
      <c r="G19" s="183">
        <v>11.560656823653806</v>
      </c>
      <c r="J19" s="68"/>
      <c r="K19" s="100"/>
      <c r="O19" s="88"/>
      <c r="P19" s="88"/>
      <c r="Q19" s="88"/>
      <c r="R19" s="89"/>
      <c r="S19" s="89"/>
      <c r="T19" s="88"/>
      <c r="U19" s="88"/>
      <c r="V19" s="88"/>
      <c r="W19" s="88"/>
      <c r="X19" s="88"/>
      <c r="Y19" s="88"/>
      <c r="Z19" s="88"/>
      <c r="AA19" s="88"/>
      <c r="AB19" s="88"/>
      <c r="AC19" s="88"/>
      <c r="AD19" s="88"/>
      <c r="AE19" s="88"/>
    </row>
    <row r="20" spans="1:31" ht="12" customHeight="1">
      <c r="A20" s="91"/>
      <c r="B20" s="91"/>
      <c r="C20" s="99" t="s">
        <v>62</v>
      </c>
      <c r="D20" s="143">
        <v>336</v>
      </c>
      <c r="E20" s="183">
        <v>44.71</v>
      </c>
      <c r="F20" s="183">
        <v>100</v>
      </c>
      <c r="G20" s="183">
        <v>10.462922020091302</v>
      </c>
      <c r="J20" s="68"/>
      <c r="K20" s="100"/>
      <c r="O20" s="88"/>
      <c r="P20" s="88"/>
      <c r="Q20" s="88"/>
      <c r="R20" s="89"/>
      <c r="S20" s="89"/>
      <c r="T20" s="88"/>
      <c r="U20" s="88"/>
      <c r="V20" s="88"/>
      <c r="W20" s="88"/>
      <c r="X20" s="88"/>
      <c r="Y20" s="88"/>
      <c r="Z20" s="88"/>
      <c r="AA20" s="88"/>
      <c r="AB20" s="88"/>
      <c r="AC20" s="88"/>
      <c r="AD20" s="88"/>
      <c r="AE20" s="88"/>
    </row>
    <row r="21" spans="1:31" ht="12" customHeight="1">
      <c r="A21" s="91"/>
      <c r="B21" s="91"/>
      <c r="C21" s="99" t="s">
        <v>816</v>
      </c>
      <c r="D21" s="143">
        <v>336</v>
      </c>
      <c r="E21" s="183">
        <v>72.63</v>
      </c>
      <c r="F21" s="183">
        <v>152.242863615768</v>
      </c>
      <c r="G21" s="183">
        <v>27.243979567015327</v>
      </c>
      <c r="J21" s="68"/>
      <c r="K21" s="100"/>
      <c r="O21" s="88"/>
      <c r="P21" s="88"/>
      <c r="Q21" s="88"/>
      <c r="R21" s="89"/>
      <c r="S21" s="89"/>
      <c r="T21" s="88"/>
      <c r="U21" s="88"/>
      <c r="V21" s="88"/>
      <c r="W21" s="88"/>
      <c r="X21" s="88"/>
      <c r="Y21" s="88"/>
      <c r="Z21" s="88"/>
      <c r="AA21" s="88"/>
      <c r="AB21" s="88"/>
      <c r="AC21" s="88"/>
      <c r="AD21" s="88"/>
      <c r="AE21" s="88"/>
    </row>
    <row r="22" spans="1:31" ht="12" customHeight="1">
      <c r="A22" s="91"/>
      <c r="B22" s="91"/>
      <c r="C22" s="99" t="s">
        <v>73</v>
      </c>
      <c r="D22" s="143">
        <v>332</v>
      </c>
      <c r="E22" s="183">
        <v>100.78</v>
      </c>
      <c r="F22" s="183">
        <v>645.9143968871596</v>
      </c>
      <c r="G22" s="183">
        <v>9.009546863212282</v>
      </c>
      <c r="J22" s="68"/>
      <c r="K22" s="100"/>
      <c r="O22" s="88"/>
      <c r="P22" s="88"/>
      <c r="Q22" s="88"/>
      <c r="R22" s="89"/>
      <c r="S22" s="89"/>
      <c r="T22" s="88"/>
      <c r="U22" s="88"/>
      <c r="V22" s="88"/>
      <c r="W22" s="88"/>
      <c r="X22" s="88"/>
      <c r="Y22" s="88"/>
      <c r="Z22" s="88"/>
      <c r="AA22" s="88"/>
      <c r="AB22" s="88"/>
      <c r="AC22" s="88"/>
      <c r="AD22" s="88"/>
      <c r="AE22" s="88"/>
    </row>
    <row r="23" spans="1:31" ht="12" customHeight="1">
      <c r="A23" s="91"/>
      <c r="B23" s="91"/>
      <c r="C23" s="99" t="s">
        <v>74</v>
      </c>
      <c r="D23" s="143">
        <v>325</v>
      </c>
      <c r="E23" s="183">
        <v>103.87</v>
      </c>
      <c r="F23" s="183">
        <v>576.2411347517731</v>
      </c>
      <c r="G23" s="183">
        <v>9.433140800510841</v>
      </c>
      <c r="J23" s="68"/>
      <c r="K23" s="100"/>
      <c r="O23" s="88"/>
      <c r="P23" s="88"/>
      <c r="Q23" s="88"/>
      <c r="R23" s="89"/>
      <c r="S23" s="89"/>
      <c r="T23" s="88"/>
      <c r="U23" s="88"/>
      <c r="V23" s="88"/>
      <c r="W23" s="88"/>
      <c r="X23" s="88"/>
      <c r="Y23" s="88"/>
      <c r="Z23" s="88"/>
      <c r="AA23" s="88"/>
      <c r="AB23" s="88"/>
      <c r="AC23" s="88"/>
      <c r="AD23" s="88"/>
      <c r="AE23" s="88"/>
    </row>
    <row r="24" spans="1:31" ht="12" customHeight="1">
      <c r="A24" s="91"/>
      <c r="B24" s="91"/>
      <c r="C24" s="99" t="s">
        <v>68</v>
      </c>
      <c r="D24" s="143">
        <v>315</v>
      </c>
      <c r="E24" s="183">
        <v>91.16</v>
      </c>
      <c r="F24" s="183">
        <v>166.57852987837123</v>
      </c>
      <c r="G24" s="183">
        <v>10.56125528062764</v>
      </c>
      <c r="J24" s="68"/>
      <c r="K24" s="100"/>
      <c r="O24" s="88"/>
      <c r="P24" s="88"/>
      <c r="Q24" s="88"/>
      <c r="R24" s="89"/>
      <c r="S24" s="89"/>
      <c r="T24" s="88"/>
      <c r="U24" s="88"/>
      <c r="V24" s="88"/>
      <c r="W24" s="88"/>
      <c r="X24" s="88"/>
      <c r="Y24" s="88"/>
      <c r="Z24" s="88"/>
      <c r="AA24" s="88"/>
      <c r="AB24" s="88"/>
      <c r="AC24" s="88"/>
      <c r="AD24" s="88"/>
      <c r="AE24" s="88"/>
    </row>
    <row r="25" spans="1:31" ht="12" customHeight="1">
      <c r="A25" s="91"/>
      <c r="B25" s="91"/>
      <c r="C25" s="99" t="s">
        <v>817</v>
      </c>
      <c r="D25" s="143">
        <v>314</v>
      </c>
      <c r="E25" s="183">
        <v>123.67</v>
      </c>
      <c r="F25" s="183">
        <v>629.2585170340681</v>
      </c>
      <c r="G25" s="183">
        <v>8.780343216345981</v>
      </c>
      <c r="J25" s="68"/>
      <c r="O25" s="88"/>
      <c r="P25" s="88"/>
      <c r="Q25" s="88"/>
      <c r="R25" s="89"/>
      <c r="S25" s="89"/>
      <c r="T25" s="88"/>
      <c r="U25" s="88"/>
      <c r="V25" s="88"/>
      <c r="W25" s="88"/>
      <c r="X25" s="88"/>
      <c r="Y25" s="88"/>
      <c r="Z25" s="88"/>
      <c r="AA25" s="88"/>
      <c r="AB25" s="88"/>
      <c r="AC25" s="88"/>
      <c r="AD25" s="88"/>
      <c r="AE25" s="88"/>
    </row>
    <row r="26" spans="1:20" ht="12" customHeight="1">
      <c r="A26" s="91"/>
      <c r="B26" s="180"/>
      <c r="C26" s="99" t="s">
        <v>65</v>
      </c>
      <c r="D26" s="143">
        <v>313</v>
      </c>
      <c r="E26" s="183">
        <v>76.16</v>
      </c>
      <c r="F26" s="183">
        <v>113.57039187227866</v>
      </c>
      <c r="G26" s="183">
        <v>82.1953781512605</v>
      </c>
      <c r="J26" s="68"/>
      <c r="O26" s="88"/>
      <c r="P26" s="88"/>
      <c r="Q26" s="88"/>
      <c r="R26" s="90"/>
      <c r="S26" s="90"/>
      <c r="T26" s="88"/>
    </row>
    <row r="27" spans="1:20" ht="12" customHeight="1">
      <c r="A27" s="91"/>
      <c r="B27" s="91"/>
      <c r="C27" s="99" t="s">
        <v>66</v>
      </c>
      <c r="D27" s="143">
        <v>302</v>
      </c>
      <c r="E27" s="183">
        <v>100.54</v>
      </c>
      <c r="F27" s="183">
        <v>172.27609811751282</v>
      </c>
      <c r="G27" s="183">
        <v>4.624808575803982</v>
      </c>
      <c r="J27" s="33"/>
      <c r="O27" s="88"/>
      <c r="P27" s="88"/>
      <c r="Q27" s="88"/>
      <c r="R27" s="90"/>
      <c r="S27" s="90"/>
      <c r="T27" s="88"/>
    </row>
    <row r="28" spans="1:20" ht="12" customHeight="1">
      <c r="A28" s="91"/>
      <c r="B28" s="97"/>
      <c r="C28" s="99" t="s">
        <v>818</v>
      </c>
      <c r="D28" s="143">
        <v>296</v>
      </c>
      <c r="E28" s="183">
        <v>116.83</v>
      </c>
      <c r="F28" s="183">
        <v>239.4822006472492</v>
      </c>
      <c r="G28" s="183">
        <v>16.24677534442066</v>
      </c>
      <c r="J28" s="32"/>
      <c r="K28" s="35"/>
      <c r="L28" s="95"/>
      <c r="O28" s="88"/>
      <c r="P28" s="88"/>
      <c r="Q28" s="88"/>
      <c r="R28" s="90"/>
      <c r="S28" s="90"/>
      <c r="T28" s="88"/>
    </row>
    <row r="29" spans="1:20" ht="12" customHeight="1">
      <c r="A29" s="91"/>
      <c r="B29" s="97"/>
      <c r="C29" s="99" t="s">
        <v>69</v>
      </c>
      <c r="D29" s="143">
        <v>295</v>
      </c>
      <c r="E29" s="183">
        <v>35.21</v>
      </c>
      <c r="F29" s="183">
        <v>78.31165383594373</v>
      </c>
      <c r="G29" s="183">
        <v>3.3676683291912917</v>
      </c>
      <c r="J29" s="32"/>
      <c r="K29" s="35"/>
      <c r="L29" s="95"/>
      <c r="O29" s="88"/>
      <c r="P29" s="88"/>
      <c r="Q29" s="88"/>
      <c r="R29" s="90"/>
      <c r="S29" s="90"/>
      <c r="T29" s="88"/>
    </row>
    <row r="30" spans="1:20" ht="12" customHeight="1">
      <c r="A30" s="91"/>
      <c r="B30" s="97"/>
      <c r="C30" s="99" t="s">
        <v>72</v>
      </c>
      <c r="D30" s="143">
        <v>284</v>
      </c>
      <c r="E30" s="183">
        <v>65.17</v>
      </c>
      <c r="F30" s="183">
        <v>101.21168923734854</v>
      </c>
      <c r="G30" s="183">
        <v>11.180001968310206</v>
      </c>
      <c r="L30" s="95"/>
      <c r="O30" s="88"/>
      <c r="P30" s="88"/>
      <c r="Q30" s="88"/>
      <c r="R30" s="90"/>
      <c r="S30" s="90"/>
      <c r="T30" s="88"/>
    </row>
    <row r="31" spans="1:20" ht="12" customHeight="1">
      <c r="A31" s="91"/>
      <c r="B31" s="97"/>
      <c r="C31" s="103" t="s">
        <v>812</v>
      </c>
      <c r="D31" s="145">
        <v>264</v>
      </c>
      <c r="E31" s="184">
        <v>65.18</v>
      </c>
      <c r="F31" s="184">
        <v>115.43506777437692</v>
      </c>
      <c r="G31" s="184">
        <v>13.637842947840417</v>
      </c>
      <c r="O31" s="88"/>
      <c r="P31" s="88"/>
      <c r="Q31" s="88"/>
      <c r="R31" s="89"/>
      <c r="S31" s="89"/>
      <c r="T31" s="88"/>
    </row>
    <row r="32" spans="1:31" ht="12" customHeight="1">
      <c r="A32" s="91"/>
      <c r="C32" s="140" t="s">
        <v>682</v>
      </c>
      <c r="D32" s="138" t="s">
        <v>679</v>
      </c>
      <c r="E32" s="139" t="s">
        <v>964</v>
      </c>
      <c r="F32" s="139" t="s">
        <v>966</v>
      </c>
      <c r="G32" s="186" t="s">
        <v>819</v>
      </c>
      <c r="O32" s="88"/>
      <c r="P32" s="88"/>
      <c r="Q32" s="88"/>
      <c r="R32" s="90"/>
      <c r="S32" s="90"/>
      <c r="T32" s="88"/>
      <c r="U32" s="90"/>
      <c r="V32" s="90"/>
      <c r="W32" s="88"/>
      <c r="X32" s="88"/>
      <c r="Y32" s="88"/>
      <c r="Z32" s="88"/>
      <c r="AA32" s="88"/>
      <c r="AB32" s="89"/>
      <c r="AC32" s="89"/>
      <c r="AD32" s="88"/>
      <c r="AE32" s="88"/>
    </row>
    <row r="33" spans="1:9" ht="12" customHeight="1">
      <c r="A33" s="91"/>
      <c r="C33" s="136" t="s">
        <v>678</v>
      </c>
      <c r="D33" s="146">
        <v>1447590</v>
      </c>
      <c r="E33" s="181">
        <v>2.86</v>
      </c>
      <c r="F33" s="181">
        <v>5.9467</v>
      </c>
      <c r="G33" s="181">
        <v>0.323</v>
      </c>
      <c r="H33" s="96" t="s">
        <v>659</v>
      </c>
      <c r="I33" s="104"/>
    </row>
    <row r="34" spans="1:9" ht="12" customHeight="1">
      <c r="A34" s="91"/>
      <c r="C34" s="98" t="s">
        <v>63</v>
      </c>
      <c r="D34" s="142">
        <v>48759</v>
      </c>
      <c r="E34" s="182">
        <v>5.026</v>
      </c>
      <c r="F34" s="182">
        <v>8.299404255319148</v>
      </c>
      <c r="G34" s="182">
        <v>2.0433058987210218</v>
      </c>
      <c r="I34" s="104"/>
    </row>
    <row r="35" spans="1:9" ht="12" customHeight="1">
      <c r="A35" s="91"/>
      <c r="C35" s="99" t="s">
        <v>61</v>
      </c>
      <c r="D35" s="143">
        <v>32903</v>
      </c>
      <c r="E35" s="183">
        <v>5.982</v>
      </c>
      <c r="F35" s="183">
        <v>8.47142121524202</v>
      </c>
      <c r="G35" s="183">
        <v>1.9089695985147366</v>
      </c>
      <c r="I35" s="104"/>
    </row>
    <row r="36" spans="1:9" ht="12" customHeight="1">
      <c r="A36" s="91"/>
      <c r="C36" s="99" t="s">
        <v>62</v>
      </c>
      <c r="D36" s="143">
        <v>31568</v>
      </c>
      <c r="E36" s="183">
        <v>4.201</v>
      </c>
      <c r="F36" s="183">
        <v>9.395238095238096</v>
      </c>
      <c r="G36" s="183">
        <v>0.9830164355066732</v>
      </c>
      <c r="I36" s="104"/>
    </row>
    <row r="37" spans="1:9" ht="12" customHeight="1">
      <c r="A37" s="91"/>
      <c r="C37" s="99" t="s">
        <v>805</v>
      </c>
      <c r="D37" s="143">
        <v>24823</v>
      </c>
      <c r="E37" s="183">
        <v>5.718</v>
      </c>
      <c r="F37" s="183" t="s">
        <v>372</v>
      </c>
      <c r="G37" s="183">
        <v>1.1059232362834421</v>
      </c>
      <c r="I37" s="104"/>
    </row>
    <row r="38" spans="1:9" ht="12" customHeight="1">
      <c r="A38" s="91"/>
      <c r="C38" s="99" t="s">
        <v>806</v>
      </c>
      <c r="D38" s="144">
        <v>24525</v>
      </c>
      <c r="E38" s="183">
        <v>5.535</v>
      </c>
      <c r="F38" s="183">
        <v>10.018382352941176</v>
      </c>
      <c r="G38" s="183">
        <v>1.3990461956211708</v>
      </c>
      <c r="I38" s="104"/>
    </row>
    <row r="39" spans="1:9" ht="12" customHeight="1">
      <c r="A39" s="91"/>
      <c r="C39" s="99" t="s">
        <v>60</v>
      </c>
      <c r="D39" s="143">
        <v>23525</v>
      </c>
      <c r="E39" s="183">
        <v>1.985</v>
      </c>
      <c r="F39" s="183">
        <v>4.825641025641025</v>
      </c>
      <c r="G39" s="183">
        <v>1.9584092971371012</v>
      </c>
      <c r="I39" s="104"/>
    </row>
    <row r="40" spans="1:31" ht="12" customHeight="1">
      <c r="A40" s="91"/>
      <c r="B40" s="97"/>
      <c r="C40" s="99" t="s">
        <v>772</v>
      </c>
      <c r="D40" s="143">
        <v>22780</v>
      </c>
      <c r="E40" s="183">
        <v>6.211</v>
      </c>
      <c r="F40" s="183">
        <v>9.440530460008288</v>
      </c>
      <c r="G40" s="183">
        <v>0.9907147672168221</v>
      </c>
      <c r="J40" s="68"/>
      <c r="K40" s="100"/>
      <c r="O40" s="88"/>
      <c r="P40" s="88"/>
      <c r="Q40" s="88"/>
      <c r="R40" s="89"/>
      <c r="S40" s="89"/>
      <c r="T40" s="88"/>
      <c r="U40" s="88"/>
      <c r="V40" s="88"/>
      <c r="W40" s="88"/>
      <c r="X40" s="88"/>
      <c r="Y40" s="88"/>
      <c r="Z40" s="88"/>
      <c r="AA40" s="88"/>
      <c r="AB40" s="88"/>
      <c r="AC40" s="88"/>
      <c r="AD40" s="88"/>
      <c r="AE40" s="88"/>
    </row>
    <row r="41" spans="1:31" ht="12" customHeight="1">
      <c r="A41" s="91"/>
      <c r="B41" s="97"/>
      <c r="C41" s="99" t="s">
        <v>807</v>
      </c>
      <c r="D41" s="143">
        <v>21658</v>
      </c>
      <c r="E41" s="183">
        <v>4.199</v>
      </c>
      <c r="F41" s="183">
        <v>8.358934774218449</v>
      </c>
      <c r="G41" s="183">
        <v>4.0932887301317304</v>
      </c>
      <c r="J41" s="68"/>
      <c r="K41" s="100"/>
      <c r="O41" s="88"/>
      <c r="P41" s="88"/>
      <c r="Q41" s="88"/>
      <c r="R41" s="89"/>
      <c r="S41" s="89"/>
      <c r="T41" s="88"/>
      <c r="U41" s="88"/>
      <c r="V41" s="88"/>
      <c r="W41" s="88"/>
      <c r="X41" s="88"/>
      <c r="Y41" s="88"/>
      <c r="Z41" s="88"/>
      <c r="AA41" s="88"/>
      <c r="AB41" s="88"/>
      <c r="AC41" s="88"/>
      <c r="AD41" s="88"/>
      <c r="AE41" s="88"/>
    </row>
    <row r="42" spans="1:31" ht="12" customHeight="1">
      <c r="A42" s="91"/>
      <c r="B42" s="97"/>
      <c r="C42" s="99" t="s">
        <v>808</v>
      </c>
      <c r="D42" s="143">
        <v>20585</v>
      </c>
      <c r="E42" s="183">
        <v>4.671</v>
      </c>
      <c r="F42" s="183">
        <v>9.181534344335414</v>
      </c>
      <c r="G42" s="183">
        <v>2.795165999049494</v>
      </c>
      <c r="J42" s="68"/>
      <c r="K42" s="100"/>
      <c r="O42" s="88"/>
      <c r="P42" s="88"/>
      <c r="Q42" s="88"/>
      <c r="R42" s="89"/>
      <c r="S42" s="89"/>
      <c r="T42" s="88"/>
      <c r="U42" s="88"/>
      <c r="V42" s="88"/>
      <c r="W42" s="88"/>
      <c r="X42" s="88"/>
      <c r="Y42" s="88"/>
      <c r="Z42" s="88"/>
      <c r="AA42" s="88"/>
      <c r="AB42" s="88"/>
      <c r="AC42" s="88"/>
      <c r="AD42" s="88"/>
      <c r="AE42" s="88"/>
    </row>
    <row r="43" spans="2:31" ht="12" customHeight="1">
      <c r="B43" s="97"/>
      <c r="C43" s="99" t="s">
        <v>75</v>
      </c>
      <c r="D43" s="143">
        <v>19524</v>
      </c>
      <c r="E43" s="183">
        <v>4.023</v>
      </c>
      <c r="F43" s="183">
        <v>6.573737373737374</v>
      </c>
      <c r="G43" s="183">
        <v>1.0611503948605623</v>
      </c>
      <c r="J43" s="68"/>
      <c r="K43" s="100"/>
      <c r="O43" s="88"/>
      <c r="P43" s="88"/>
      <c r="Q43" s="88"/>
      <c r="R43" s="89"/>
      <c r="S43" s="89"/>
      <c r="T43" s="88"/>
      <c r="U43" s="88"/>
      <c r="V43" s="88"/>
      <c r="W43" s="88"/>
      <c r="X43" s="88"/>
      <c r="Y43" s="88"/>
      <c r="Z43" s="88"/>
      <c r="AA43" s="88"/>
      <c r="AB43" s="88"/>
      <c r="AC43" s="88"/>
      <c r="AD43" s="88"/>
      <c r="AE43" s="88"/>
    </row>
    <row r="44" spans="2:31" ht="12" customHeight="1">
      <c r="B44" s="97"/>
      <c r="C44" s="99" t="s">
        <v>809</v>
      </c>
      <c r="D44" s="143">
        <v>18010</v>
      </c>
      <c r="E44" s="183">
        <v>4.695</v>
      </c>
      <c r="F44" s="183">
        <v>8.515366430260046</v>
      </c>
      <c r="G44" s="183">
        <v>2.4191056965170787</v>
      </c>
      <c r="J44" s="68"/>
      <c r="K44" s="100"/>
      <c r="O44" s="88"/>
      <c r="P44" s="88"/>
      <c r="Q44" s="88"/>
      <c r="R44" s="89"/>
      <c r="S44" s="89"/>
      <c r="T44" s="88"/>
      <c r="U44" s="88"/>
      <c r="V44" s="88"/>
      <c r="W44" s="88"/>
      <c r="X44" s="88"/>
      <c r="Y44" s="88"/>
      <c r="Z44" s="88"/>
      <c r="AA44" s="88"/>
      <c r="AB44" s="88"/>
      <c r="AC44" s="88"/>
      <c r="AD44" s="88"/>
      <c r="AE44" s="88"/>
    </row>
    <row r="45" spans="3:9" ht="12" customHeight="1">
      <c r="C45" s="99" t="s">
        <v>810</v>
      </c>
      <c r="D45" s="143">
        <v>17955</v>
      </c>
      <c r="E45" s="183">
        <v>2.794</v>
      </c>
      <c r="F45" s="183">
        <v>5.455788514129444</v>
      </c>
      <c r="G45" s="183">
        <v>2.2366306663178745</v>
      </c>
      <c r="I45" s="104"/>
    </row>
    <row r="46" spans="3:9" ht="12" customHeight="1">
      <c r="C46" s="99" t="s">
        <v>776</v>
      </c>
      <c r="D46" s="143">
        <v>17633</v>
      </c>
      <c r="E46" s="183">
        <v>3.526</v>
      </c>
      <c r="F46" s="183">
        <v>5.604895104895105</v>
      </c>
      <c r="G46" s="183">
        <v>0.6858047403097458</v>
      </c>
      <c r="I46" s="104"/>
    </row>
    <row r="47" spans="3:9" ht="12" customHeight="1">
      <c r="C47" s="99" t="s">
        <v>72</v>
      </c>
      <c r="D47" s="143">
        <v>17560</v>
      </c>
      <c r="E47" s="183">
        <v>4.03</v>
      </c>
      <c r="F47" s="183">
        <v>6.258018531717748</v>
      </c>
      <c r="G47" s="183">
        <v>0.6912705442377719</v>
      </c>
      <c r="I47" s="104"/>
    </row>
    <row r="48" spans="3:9" ht="12" customHeight="1">
      <c r="C48" s="99" t="s">
        <v>69</v>
      </c>
      <c r="D48" s="143">
        <v>17495</v>
      </c>
      <c r="E48" s="183">
        <v>2.088</v>
      </c>
      <c r="F48" s="183">
        <v>4.644279267321476</v>
      </c>
      <c r="G48" s="183">
        <v>0.19971985565831066</v>
      </c>
      <c r="I48" s="104"/>
    </row>
    <row r="49" spans="3:9" ht="12" customHeight="1">
      <c r="C49" s="99" t="s">
        <v>811</v>
      </c>
      <c r="D49" s="143">
        <v>16853</v>
      </c>
      <c r="E49" s="183">
        <v>4.813</v>
      </c>
      <c r="F49" s="183">
        <v>14.835387323943662</v>
      </c>
      <c r="G49" s="183">
        <v>18.897734918143083</v>
      </c>
      <c r="I49" s="104"/>
    </row>
    <row r="50" spans="3:9" ht="12" customHeight="1">
      <c r="C50" s="99" t="s">
        <v>812</v>
      </c>
      <c r="D50" s="143">
        <v>16453</v>
      </c>
      <c r="E50" s="183">
        <v>4.062</v>
      </c>
      <c r="F50" s="183">
        <v>7.194140795802361</v>
      </c>
      <c r="G50" s="183">
        <v>0.8499372349273423</v>
      </c>
      <c r="I50" s="104"/>
    </row>
    <row r="51" spans="3:7" ht="12" customHeight="1">
      <c r="C51" s="99" t="s">
        <v>813</v>
      </c>
      <c r="D51" s="143">
        <v>16335</v>
      </c>
      <c r="E51" s="183">
        <v>4.067</v>
      </c>
      <c r="F51" s="183">
        <v>7.279411764705882</v>
      </c>
      <c r="G51" s="183">
        <v>1.5472119874593897</v>
      </c>
    </row>
    <row r="52" spans="3:7" ht="12" customHeight="1">
      <c r="C52" s="99" t="s">
        <v>814</v>
      </c>
      <c r="D52" s="143">
        <v>14944</v>
      </c>
      <c r="E52" s="183">
        <v>4.268</v>
      </c>
      <c r="F52" s="183">
        <v>8.11732753938077</v>
      </c>
      <c r="G52" s="183">
        <v>11.796652983896433</v>
      </c>
    </row>
    <row r="53" spans="3:7" ht="12" customHeight="1">
      <c r="C53" s="103" t="s">
        <v>815</v>
      </c>
      <c r="D53" s="145">
        <v>14931</v>
      </c>
      <c r="E53" s="184">
        <v>5.262</v>
      </c>
      <c r="F53" s="184">
        <v>9.9606404269513</v>
      </c>
      <c r="G53" s="184">
        <v>0.9450239246563203</v>
      </c>
    </row>
    <row r="54" ht="12" customHeight="1"/>
    <row r="55" ht="12" customHeight="1">
      <c r="C55" s="179" t="s">
        <v>878</v>
      </c>
    </row>
    <row r="56" ht="12">
      <c r="C56" s="42" t="s">
        <v>708</v>
      </c>
    </row>
    <row r="57" ht="12">
      <c r="C57" s="187"/>
    </row>
    <row r="60" ht="12">
      <c r="A60" s="36" t="s">
        <v>684</v>
      </c>
    </row>
    <row r="61" ht="12">
      <c r="A61" s="150" t="s">
        <v>707</v>
      </c>
    </row>
    <row r="62" ht="12">
      <c r="A62" s="152" t="s">
        <v>709</v>
      </c>
    </row>
    <row r="63" ht="12">
      <c r="A63" s="150" t="s">
        <v>710</v>
      </c>
    </row>
    <row r="64" ht="12">
      <c r="A64" s="152" t="s">
        <v>713</v>
      </c>
    </row>
    <row r="65" ht="12">
      <c r="A65" s="150" t="s">
        <v>711</v>
      </c>
    </row>
    <row r="66" ht="12">
      <c r="A66" s="152" t="s">
        <v>714</v>
      </c>
    </row>
    <row r="67" ht="12">
      <c r="A67" s="150" t="s">
        <v>712</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1:V292"/>
  <sheetViews>
    <sheetView showGridLines="0" zoomScalePageLayoutView="0" workbookViewId="0" topLeftCell="A1">
      <selection activeCell="A1" sqref="A1"/>
    </sheetView>
  </sheetViews>
  <sheetFormatPr defaultColWidth="9.140625" defaultRowHeight="11.25" customHeight="1"/>
  <cols>
    <col min="1" max="1" width="8.7109375" style="18" customWidth="1"/>
    <col min="2" max="2" width="52.00390625" style="18" bestFit="1" customWidth="1"/>
    <col min="3" max="3" width="11.8515625" style="44" customWidth="1"/>
    <col min="4" max="5" width="8.00390625" style="46" customWidth="1"/>
    <col min="6" max="6" width="12.00390625" style="46" customWidth="1"/>
    <col min="7" max="8" width="8.00390625" style="46" customWidth="1"/>
    <col min="9" max="10" width="14.28125" style="47" customWidth="1"/>
    <col min="11" max="11" width="10.00390625" style="18" customWidth="1"/>
    <col min="12" max="12" width="15.28125" style="18" customWidth="1"/>
    <col min="13" max="13" width="8.421875" style="18" customWidth="1"/>
    <col min="14" max="14" width="19.421875" style="18" customWidth="1"/>
    <col min="15" max="15" width="16.421875" style="18" customWidth="1"/>
    <col min="16" max="16384" width="9.140625" style="18" customWidth="1"/>
  </cols>
  <sheetData>
    <row r="1" spans="1:12" ht="36" customHeight="1">
      <c r="A1" s="14" t="s">
        <v>374</v>
      </c>
      <c r="B1" s="14" t="s">
        <v>375</v>
      </c>
      <c r="C1" s="119" t="s">
        <v>690</v>
      </c>
      <c r="D1" s="15" t="s">
        <v>144</v>
      </c>
      <c r="E1" s="15" t="s">
        <v>743</v>
      </c>
      <c r="F1" s="119" t="s">
        <v>967</v>
      </c>
      <c r="G1" s="15" t="s">
        <v>144</v>
      </c>
      <c r="H1" s="15" t="s">
        <v>743</v>
      </c>
      <c r="I1" s="15" t="s">
        <v>831</v>
      </c>
      <c r="J1" s="15" t="s">
        <v>832</v>
      </c>
      <c r="K1" s="17"/>
      <c r="L1" s="204" t="s">
        <v>931</v>
      </c>
    </row>
    <row r="2" spans="1:10" ht="11.25" customHeight="1">
      <c r="A2" s="27" t="s">
        <v>377</v>
      </c>
      <c r="B2" s="27" t="s">
        <v>378</v>
      </c>
      <c r="C2" s="81" t="s">
        <v>372</v>
      </c>
      <c r="D2" s="20"/>
      <c r="E2" s="20"/>
      <c r="F2" s="175" t="s">
        <v>372</v>
      </c>
      <c r="G2" s="20"/>
      <c r="H2" s="20"/>
      <c r="I2" s="81" t="s">
        <v>372</v>
      </c>
      <c r="J2" s="81" t="s">
        <v>372</v>
      </c>
    </row>
    <row r="3" spans="1:11" ht="11.25" customHeight="1">
      <c r="A3" s="27" t="s">
        <v>379</v>
      </c>
      <c r="B3" s="27" t="s">
        <v>380</v>
      </c>
      <c r="C3" s="81">
        <v>0.06141737910826432</v>
      </c>
      <c r="D3" s="20"/>
      <c r="E3" s="20" t="s">
        <v>741</v>
      </c>
      <c r="F3" s="175">
        <v>110</v>
      </c>
      <c r="G3" s="20"/>
      <c r="H3" s="20"/>
      <c r="I3" s="27">
        <f>IF(C3&lt;1,1)</f>
        <v>1</v>
      </c>
      <c r="J3" s="27">
        <f>IF(F3&lt;250,1)</f>
        <v>1</v>
      </c>
      <c r="K3" s="21"/>
    </row>
    <row r="4" spans="1:10" ht="11.25" customHeight="1">
      <c r="A4" s="27" t="s">
        <v>381</v>
      </c>
      <c r="B4" s="27" t="s">
        <v>382</v>
      </c>
      <c r="C4" s="81" t="s">
        <v>372</v>
      </c>
      <c r="D4" s="20"/>
      <c r="E4" s="20"/>
      <c r="F4" s="175" t="s">
        <v>372</v>
      </c>
      <c r="G4" s="20"/>
      <c r="H4" s="20"/>
      <c r="I4" s="81" t="s">
        <v>372</v>
      </c>
      <c r="J4" s="81" t="s">
        <v>372</v>
      </c>
    </row>
    <row r="5" spans="1:12" s="22" customFormat="1" ht="11.25" customHeight="1">
      <c r="A5" s="27" t="s">
        <v>1</v>
      </c>
      <c r="B5" s="27" t="s">
        <v>2</v>
      </c>
      <c r="C5" s="81" t="s">
        <v>372</v>
      </c>
      <c r="D5" s="20"/>
      <c r="E5" s="20"/>
      <c r="F5" s="175" t="s">
        <v>372</v>
      </c>
      <c r="G5" s="20"/>
      <c r="H5" s="20"/>
      <c r="I5" s="81" t="s">
        <v>372</v>
      </c>
      <c r="J5" s="81" t="s">
        <v>372</v>
      </c>
      <c r="L5" s="194"/>
    </row>
    <row r="6" spans="1:14" ht="11.25" customHeight="1">
      <c r="A6" s="27" t="s">
        <v>3</v>
      </c>
      <c r="B6" s="27" t="s">
        <v>258</v>
      </c>
      <c r="C6" s="81">
        <v>17.148039117397765</v>
      </c>
      <c r="D6" s="20"/>
      <c r="E6" s="20" t="s">
        <v>741</v>
      </c>
      <c r="F6" s="175">
        <v>18815</v>
      </c>
      <c r="G6" s="20"/>
      <c r="H6" s="20"/>
      <c r="I6" s="27">
        <v>5</v>
      </c>
      <c r="J6" s="27">
        <v>5</v>
      </c>
      <c r="L6" s="195"/>
      <c r="M6" s="1"/>
      <c r="N6" s="1"/>
    </row>
    <row r="7" spans="1:14" ht="11.25" customHeight="1">
      <c r="A7" s="27" t="s">
        <v>259</v>
      </c>
      <c r="B7" s="27" t="s">
        <v>260</v>
      </c>
      <c r="C7" s="81">
        <v>0.1737918484807696</v>
      </c>
      <c r="D7" s="20"/>
      <c r="E7" s="20" t="s">
        <v>741</v>
      </c>
      <c r="F7" s="175">
        <v>204</v>
      </c>
      <c r="G7" s="20"/>
      <c r="H7" s="20"/>
      <c r="I7" s="27">
        <f>IF(C7&lt;1,1)</f>
        <v>1</v>
      </c>
      <c r="J7" s="27">
        <f>IF(F7&lt;250,1)</f>
        <v>1</v>
      </c>
      <c r="L7" s="195"/>
      <c r="N7" s="1"/>
    </row>
    <row r="8" spans="1:12" ht="11.25" customHeight="1">
      <c r="A8" s="27" t="s">
        <v>261</v>
      </c>
      <c r="B8" s="27" t="s">
        <v>262</v>
      </c>
      <c r="C8" s="81" t="s">
        <v>372</v>
      </c>
      <c r="D8" s="20"/>
      <c r="E8" s="20"/>
      <c r="F8" s="175" t="s">
        <v>372</v>
      </c>
      <c r="G8" s="20"/>
      <c r="H8" s="20"/>
      <c r="I8" s="81" t="s">
        <v>372</v>
      </c>
      <c r="J8" s="81" t="s">
        <v>372</v>
      </c>
      <c r="K8" s="129" t="s">
        <v>676</v>
      </c>
      <c r="L8" s="24"/>
    </row>
    <row r="9" spans="1:12" ht="11.25" customHeight="1">
      <c r="A9" s="27" t="s">
        <v>263</v>
      </c>
      <c r="B9" s="27" t="s">
        <v>264</v>
      </c>
      <c r="C9" s="81">
        <v>4.905057803686106</v>
      </c>
      <c r="D9" s="20"/>
      <c r="E9" s="20" t="s">
        <v>741</v>
      </c>
      <c r="F9" s="175">
        <v>6506</v>
      </c>
      <c r="G9" s="20"/>
      <c r="H9" s="20"/>
      <c r="I9" s="27">
        <f>IF(C9&lt;8,4)</f>
        <v>4</v>
      </c>
      <c r="J9" s="27">
        <f>IF(F9&lt;15000,4)</f>
        <v>4</v>
      </c>
      <c r="K9" s="129" t="s">
        <v>685</v>
      </c>
      <c r="L9" s="25"/>
    </row>
    <row r="10" spans="1:12" ht="11.25" customHeight="1">
      <c r="A10" s="27" t="s">
        <v>265</v>
      </c>
      <c r="B10" s="27" t="s">
        <v>266</v>
      </c>
      <c r="C10" s="81">
        <v>0.27154892054717106</v>
      </c>
      <c r="D10" s="20"/>
      <c r="E10" s="20" t="s">
        <v>741</v>
      </c>
      <c r="F10" s="175">
        <v>296</v>
      </c>
      <c r="G10" s="20"/>
      <c r="H10" s="20"/>
      <c r="I10" s="27">
        <f>IF(C10&lt;1,1)</f>
        <v>1</v>
      </c>
      <c r="J10" s="27">
        <f>IF(F10&lt;1000,2)</f>
        <v>2</v>
      </c>
      <c r="K10" s="26"/>
      <c r="L10" s="25"/>
    </row>
    <row r="11" spans="1:12" ht="17.25">
      <c r="A11" s="43" t="s">
        <v>267</v>
      </c>
      <c r="B11" s="43" t="s">
        <v>268</v>
      </c>
      <c r="C11" s="81" t="s">
        <v>372</v>
      </c>
      <c r="D11" s="20"/>
      <c r="E11" s="20"/>
      <c r="F11" s="175" t="s">
        <v>372</v>
      </c>
      <c r="G11" s="20"/>
      <c r="H11" s="20"/>
      <c r="I11" s="81" t="s">
        <v>372</v>
      </c>
      <c r="J11" s="81" t="s">
        <v>372</v>
      </c>
      <c r="K11" s="23" t="str">
        <f ca="1">"Map"&amp;MID(MID(CELL("filename",$A$1),FIND("]",CELL("filename",$A$1))+1,256),FIND(" ",MID(CELL("filename",$A$1),FIND("]",CELL("filename",$A$1))+1,256),"1"),256)&amp;":"</f>
        <v>Map 4:</v>
      </c>
      <c r="L11" s="128" t="s">
        <v>833</v>
      </c>
    </row>
    <row r="12" spans="1:12" ht="11.25" customHeight="1">
      <c r="A12" s="43" t="s">
        <v>269</v>
      </c>
      <c r="B12" s="43" t="s">
        <v>270</v>
      </c>
      <c r="C12" s="81" t="s">
        <v>372</v>
      </c>
      <c r="D12" s="20"/>
      <c r="E12" s="20"/>
      <c r="F12" s="175" t="s">
        <v>372</v>
      </c>
      <c r="G12" s="20"/>
      <c r="H12" s="20"/>
      <c r="I12" s="81" t="s">
        <v>372</v>
      </c>
      <c r="J12" s="81" t="s">
        <v>372</v>
      </c>
      <c r="K12" s="23"/>
      <c r="L12" s="25" t="s">
        <v>821</v>
      </c>
    </row>
    <row r="13" spans="1:12" ht="11.25" customHeight="1">
      <c r="A13" s="43" t="s">
        <v>271</v>
      </c>
      <c r="B13" s="43" t="s">
        <v>272</v>
      </c>
      <c r="C13" s="81" t="s">
        <v>372</v>
      </c>
      <c r="D13" s="20"/>
      <c r="E13" s="20"/>
      <c r="F13" s="175" t="s">
        <v>372</v>
      </c>
      <c r="G13" s="20"/>
      <c r="H13" s="20"/>
      <c r="I13" s="81" t="s">
        <v>372</v>
      </c>
      <c r="J13" s="81" t="s">
        <v>372</v>
      </c>
      <c r="K13" s="26"/>
      <c r="L13" s="25"/>
    </row>
    <row r="14" spans="1:12" ht="11.25" customHeight="1">
      <c r="A14" s="43" t="s">
        <v>273</v>
      </c>
      <c r="B14" s="43" t="s">
        <v>274</v>
      </c>
      <c r="C14" s="81" t="s">
        <v>372</v>
      </c>
      <c r="D14" s="20"/>
      <c r="E14" s="20"/>
      <c r="F14" s="175" t="s">
        <v>372</v>
      </c>
      <c r="G14" s="20"/>
      <c r="H14" s="20"/>
      <c r="I14" s="81" t="s">
        <v>372</v>
      </c>
      <c r="J14" s="81" t="s">
        <v>372</v>
      </c>
      <c r="K14" s="23"/>
      <c r="L14" s="24"/>
    </row>
    <row r="15" spans="1:12" ht="11.25" customHeight="1">
      <c r="A15" s="43" t="s">
        <v>275</v>
      </c>
      <c r="B15" s="43" t="s">
        <v>276</v>
      </c>
      <c r="C15" s="81">
        <v>1.2578420212793604</v>
      </c>
      <c r="D15" s="20"/>
      <c r="E15" s="20" t="s">
        <v>741</v>
      </c>
      <c r="F15" s="175">
        <v>1210</v>
      </c>
      <c r="G15" s="20"/>
      <c r="H15" s="20"/>
      <c r="I15" s="27">
        <f>IF(C15&lt;2,2)</f>
        <v>2</v>
      </c>
      <c r="J15" s="27">
        <f>IF(F15&lt;5000,3)</f>
        <v>3</v>
      </c>
      <c r="L15" s="25"/>
    </row>
    <row r="16" spans="1:10" ht="11.25" customHeight="1">
      <c r="A16" s="43" t="s">
        <v>277</v>
      </c>
      <c r="B16" s="43" t="s">
        <v>278</v>
      </c>
      <c r="C16" s="81">
        <v>2.196952043622128</v>
      </c>
      <c r="D16" s="20"/>
      <c r="E16" s="20" t="s">
        <v>741</v>
      </c>
      <c r="F16" s="175">
        <v>2357</v>
      </c>
      <c r="G16" s="20"/>
      <c r="H16" s="20"/>
      <c r="I16" s="27">
        <f>IF(C16&lt;4,3)</f>
        <v>3</v>
      </c>
      <c r="J16" s="27">
        <f>IF(F16&lt;5000,3)</f>
        <v>3</v>
      </c>
    </row>
    <row r="17" spans="1:10" ht="11.25" customHeight="1">
      <c r="A17" s="43" t="s">
        <v>279</v>
      </c>
      <c r="B17" s="43" t="s">
        <v>280</v>
      </c>
      <c r="C17" s="81">
        <v>1.6215965124413896</v>
      </c>
      <c r="D17" s="20"/>
      <c r="E17" s="20" t="s">
        <v>741</v>
      </c>
      <c r="F17" s="175">
        <v>3456</v>
      </c>
      <c r="G17" s="20"/>
      <c r="H17" s="20"/>
      <c r="I17" s="27">
        <f>IF(C17&lt;2,2)</f>
        <v>2</v>
      </c>
      <c r="J17" s="27">
        <f>IF(F17&lt;5000,3)</f>
        <v>3</v>
      </c>
    </row>
    <row r="18" spans="1:10" ht="11.25" customHeight="1">
      <c r="A18" s="43" t="s">
        <v>281</v>
      </c>
      <c r="B18" s="43" t="s">
        <v>282</v>
      </c>
      <c r="C18" s="81" t="s">
        <v>372</v>
      </c>
      <c r="D18" s="20"/>
      <c r="E18" s="20"/>
      <c r="F18" s="175" t="s">
        <v>372</v>
      </c>
      <c r="G18" s="20"/>
      <c r="H18" s="20"/>
      <c r="I18" s="81" t="s">
        <v>372</v>
      </c>
      <c r="J18" s="81" t="s">
        <v>372</v>
      </c>
    </row>
    <row r="19" spans="1:10" ht="11.25" customHeight="1">
      <c r="A19" s="43" t="s">
        <v>283</v>
      </c>
      <c r="B19" s="43" t="s">
        <v>284</v>
      </c>
      <c r="C19" s="81">
        <v>8.677065615174476</v>
      </c>
      <c r="D19" s="20"/>
      <c r="E19" s="20" t="s">
        <v>741</v>
      </c>
      <c r="F19" s="175">
        <v>10774</v>
      </c>
      <c r="G19" s="20"/>
      <c r="H19" s="20"/>
      <c r="I19" s="27">
        <v>5</v>
      </c>
      <c r="J19" s="27">
        <f>IF(F19&lt;15000,4)</f>
        <v>4</v>
      </c>
    </row>
    <row r="20" spans="1:10" ht="11.25" customHeight="1">
      <c r="A20" s="43" t="s">
        <v>285</v>
      </c>
      <c r="B20" s="43" t="s">
        <v>166</v>
      </c>
      <c r="C20" s="81" t="s">
        <v>372</v>
      </c>
      <c r="D20" s="20"/>
      <c r="E20" s="20"/>
      <c r="F20" s="175" t="s">
        <v>372</v>
      </c>
      <c r="G20" s="20"/>
      <c r="H20" s="20"/>
      <c r="I20" s="81" t="s">
        <v>372</v>
      </c>
      <c r="J20" s="81" t="s">
        <v>372</v>
      </c>
    </row>
    <row r="21" spans="1:16" ht="11.25" customHeight="1">
      <c r="A21" s="43" t="s">
        <v>286</v>
      </c>
      <c r="B21" s="43" t="s">
        <v>287</v>
      </c>
      <c r="C21" s="81" t="s">
        <v>372</v>
      </c>
      <c r="D21" s="20"/>
      <c r="E21" s="20"/>
      <c r="F21" s="175" t="s">
        <v>372</v>
      </c>
      <c r="G21" s="20"/>
      <c r="H21" s="20"/>
      <c r="I21" s="81" t="s">
        <v>372</v>
      </c>
      <c r="J21" s="81" t="s">
        <v>372</v>
      </c>
      <c r="L21" s="36" t="s">
        <v>835</v>
      </c>
      <c r="M21" s="27"/>
      <c r="N21" s="36" t="s">
        <v>954</v>
      </c>
      <c r="O21" s="27"/>
      <c r="P21" s="27"/>
    </row>
    <row r="22" spans="1:20" ht="24" customHeight="1">
      <c r="A22" s="43" t="s">
        <v>288</v>
      </c>
      <c r="B22" s="43" t="s">
        <v>289</v>
      </c>
      <c r="C22" s="81">
        <v>0.08928642466214813</v>
      </c>
      <c r="D22" s="20"/>
      <c r="E22" s="20" t="s">
        <v>741</v>
      </c>
      <c r="F22" s="175">
        <v>101</v>
      </c>
      <c r="G22" s="20"/>
      <c r="H22" s="20"/>
      <c r="I22" s="27">
        <f>IF(C22&lt;1,1)</f>
        <v>1</v>
      </c>
      <c r="J22" s="27">
        <f>IF(F22&lt;250,1)</f>
        <v>1</v>
      </c>
      <c r="L22" s="191" t="s">
        <v>690</v>
      </c>
      <c r="M22" s="192" t="s">
        <v>691</v>
      </c>
      <c r="N22" s="191" t="s">
        <v>967</v>
      </c>
      <c r="O22" s="193" t="s">
        <v>692</v>
      </c>
      <c r="P22" s="27"/>
      <c r="Q22" s="106" t="s">
        <v>667</v>
      </c>
      <c r="S22" s="43"/>
      <c r="T22" s="43"/>
    </row>
    <row r="23" spans="1:21" ht="11.25" customHeight="1">
      <c r="A23" s="43" t="s">
        <v>290</v>
      </c>
      <c r="B23" s="43" t="s">
        <v>291</v>
      </c>
      <c r="C23" s="81">
        <v>0.08218086816134225</v>
      </c>
      <c r="D23" s="20"/>
      <c r="E23" s="20" t="s">
        <v>741</v>
      </c>
      <c r="F23" s="175">
        <v>124</v>
      </c>
      <c r="G23" s="20"/>
      <c r="H23" s="20"/>
      <c r="I23" s="27">
        <f>IF(C23&lt;1,1)</f>
        <v>1</v>
      </c>
      <c r="J23" s="27">
        <f>IF(F23&lt;250,1)</f>
        <v>1</v>
      </c>
      <c r="K23" s="22" t="s">
        <v>292</v>
      </c>
      <c r="L23" s="160" t="s">
        <v>675</v>
      </c>
      <c r="M23" s="149">
        <v>1</v>
      </c>
      <c r="N23" s="160" t="s">
        <v>826</v>
      </c>
      <c r="O23" s="149">
        <v>1</v>
      </c>
      <c r="Q23" s="190">
        <f>PERCENTILE(C$2:C$292,0)</f>
        <v>0</v>
      </c>
      <c r="R23" s="122" t="s">
        <v>668</v>
      </c>
      <c r="S23" s="169">
        <f>PERCENTILE(F$2:F$292,0)</f>
        <v>0</v>
      </c>
      <c r="T23" s="122" t="s">
        <v>668</v>
      </c>
      <c r="U23" s="131" t="s">
        <v>669</v>
      </c>
    </row>
    <row r="24" spans="1:22" ht="11.25" customHeight="1">
      <c r="A24" s="43" t="s">
        <v>293</v>
      </c>
      <c r="B24" s="43" t="s">
        <v>294</v>
      </c>
      <c r="C24" s="81">
        <v>0.2967376731714584</v>
      </c>
      <c r="D24" s="20"/>
      <c r="E24" s="20" t="s">
        <v>741</v>
      </c>
      <c r="F24" s="175">
        <v>498</v>
      </c>
      <c r="G24" s="20"/>
      <c r="H24" s="20"/>
      <c r="I24" s="27">
        <f>IF(C24&lt;1,1)</f>
        <v>1</v>
      </c>
      <c r="J24" s="27">
        <f>IF(F24&lt;1000,2)</f>
        <v>2</v>
      </c>
      <c r="L24" s="161" t="s">
        <v>764</v>
      </c>
      <c r="M24" s="149">
        <v>2</v>
      </c>
      <c r="N24" s="161" t="s">
        <v>827</v>
      </c>
      <c r="O24" s="149">
        <v>2</v>
      </c>
      <c r="Q24" s="190">
        <f>PERCENTILE(C$2:C$292,V$24)</f>
        <v>0.15834675209016374</v>
      </c>
      <c r="R24" s="122" t="s">
        <v>670</v>
      </c>
      <c r="S24" s="169">
        <f>PERCENTILE(F$2:F$292,V$24)</f>
        <v>216.00000000000006</v>
      </c>
      <c r="T24" s="122" t="s">
        <v>670</v>
      </c>
      <c r="U24" s="131"/>
      <c r="V24" s="123">
        <v>0.2</v>
      </c>
    </row>
    <row r="25" spans="1:20" ht="11.25" customHeight="1">
      <c r="A25" s="27" t="s">
        <v>295</v>
      </c>
      <c r="B25" s="27" t="s">
        <v>167</v>
      </c>
      <c r="C25" s="81" t="s">
        <v>372</v>
      </c>
      <c r="D25" s="20"/>
      <c r="E25" s="20"/>
      <c r="F25" s="175" t="s">
        <v>372</v>
      </c>
      <c r="G25" s="20"/>
      <c r="H25" s="20"/>
      <c r="I25" s="81" t="s">
        <v>372</v>
      </c>
      <c r="J25" s="81" t="s">
        <v>372</v>
      </c>
      <c r="L25" s="161" t="s">
        <v>765</v>
      </c>
      <c r="M25" s="149">
        <v>3</v>
      </c>
      <c r="N25" s="161" t="s">
        <v>828</v>
      </c>
      <c r="O25" s="149">
        <v>3</v>
      </c>
      <c r="P25" s="112"/>
      <c r="Q25" s="190">
        <f>PERCENTILE(C$2:C$292,(2*V$24))</f>
        <v>0.5918996931596193</v>
      </c>
      <c r="R25" s="122" t="s">
        <v>671</v>
      </c>
      <c r="S25" s="169">
        <f>PERCENTILE(F$2:F$292,(2*V$24))</f>
        <v>899.8000000000003</v>
      </c>
      <c r="T25" s="122" t="s">
        <v>671</v>
      </c>
    </row>
    <row r="26" spans="1:20" ht="11.25" customHeight="1">
      <c r="A26" s="27" t="s">
        <v>296</v>
      </c>
      <c r="B26" s="27" t="s">
        <v>297</v>
      </c>
      <c r="C26" s="81">
        <v>0.199900374853833</v>
      </c>
      <c r="D26" s="20"/>
      <c r="E26" s="20" t="s">
        <v>741</v>
      </c>
      <c r="F26" s="175">
        <v>246</v>
      </c>
      <c r="G26" s="20"/>
      <c r="H26" s="20"/>
      <c r="I26" s="27">
        <f>IF(C26&lt;1,1)</f>
        <v>1</v>
      </c>
      <c r="J26" s="27">
        <f>IF(F26&lt;250,1)</f>
        <v>1</v>
      </c>
      <c r="L26" s="161" t="s">
        <v>766</v>
      </c>
      <c r="M26" s="149">
        <v>4</v>
      </c>
      <c r="N26" s="161" t="s">
        <v>829</v>
      </c>
      <c r="O26" s="149">
        <v>4</v>
      </c>
      <c r="P26" s="130"/>
      <c r="Q26" s="190">
        <f>PERCENTILE(C$2:C$292,(3*V$24))</f>
        <v>1.9402924608772776</v>
      </c>
      <c r="R26" s="122" t="s">
        <v>672</v>
      </c>
      <c r="S26" s="169">
        <f>PERCENTILE(F$2:F$292,(3*V$24))</f>
        <v>2773.8</v>
      </c>
      <c r="T26" s="122" t="s">
        <v>672</v>
      </c>
    </row>
    <row r="27" spans="1:20" ht="11.25" customHeight="1">
      <c r="A27" s="27" t="s">
        <v>298</v>
      </c>
      <c r="B27" s="27" t="s">
        <v>299</v>
      </c>
      <c r="C27" s="81">
        <v>13.561267452433206</v>
      </c>
      <c r="D27" s="20"/>
      <c r="E27" s="20" t="s">
        <v>741</v>
      </c>
      <c r="F27" s="175">
        <v>23252</v>
      </c>
      <c r="G27" s="20"/>
      <c r="H27" s="20"/>
      <c r="I27" s="27">
        <v>5</v>
      </c>
      <c r="J27" s="27">
        <v>5</v>
      </c>
      <c r="L27" s="160" t="s">
        <v>767</v>
      </c>
      <c r="M27" s="149">
        <v>5</v>
      </c>
      <c r="N27" s="160" t="s">
        <v>830</v>
      </c>
      <c r="O27" s="149">
        <v>5</v>
      </c>
      <c r="P27" s="112"/>
      <c r="Q27" s="190">
        <f>PERCENTILE(C$2:C$292,(4*V$24))</f>
        <v>4.6794462067071</v>
      </c>
      <c r="R27" s="122" t="s">
        <v>673</v>
      </c>
      <c r="S27" s="169">
        <f>PERCENTILE(F$2:F$292,(4*V$24))</f>
        <v>7364.2000000000035</v>
      </c>
      <c r="T27" s="122" t="s">
        <v>673</v>
      </c>
    </row>
    <row r="28" spans="1:20" ht="11.25" customHeight="1">
      <c r="A28" s="27" t="s">
        <v>370</v>
      </c>
      <c r="B28" s="27" t="s">
        <v>371</v>
      </c>
      <c r="C28" s="81">
        <v>0.012226328910255078</v>
      </c>
      <c r="D28" s="20"/>
      <c r="E28" s="20" t="s">
        <v>741</v>
      </c>
      <c r="F28" s="175">
        <v>10</v>
      </c>
      <c r="G28" s="20"/>
      <c r="H28" s="20"/>
      <c r="I28" s="27">
        <f>IF(C28&lt;1,1)</f>
        <v>1</v>
      </c>
      <c r="J28" s="27">
        <f>IF(F28&lt;250,1)</f>
        <v>1</v>
      </c>
      <c r="L28" s="1" t="s">
        <v>0</v>
      </c>
      <c r="M28" s="31" t="s">
        <v>372</v>
      </c>
      <c r="N28" s="1" t="s">
        <v>0</v>
      </c>
      <c r="O28" s="31" t="s">
        <v>372</v>
      </c>
      <c r="Q28" s="190">
        <f>PERCENTILE(C$2:C$292,(5*V$24))</f>
        <v>27.31588104095974</v>
      </c>
      <c r="R28" s="122" t="s">
        <v>674</v>
      </c>
      <c r="S28" s="169">
        <f>PERCENTILE(F$2:F$292,(5*V$24))</f>
        <v>88570</v>
      </c>
      <c r="T28" s="122" t="s">
        <v>674</v>
      </c>
    </row>
    <row r="29" spans="1:18" ht="11.25" customHeight="1">
      <c r="A29" s="27" t="s">
        <v>18</v>
      </c>
      <c r="B29" s="27" t="s">
        <v>19</v>
      </c>
      <c r="C29" s="81">
        <v>2.3224027795581943</v>
      </c>
      <c r="D29" s="20"/>
      <c r="E29" s="20" t="s">
        <v>741</v>
      </c>
      <c r="F29" s="175">
        <v>2790</v>
      </c>
      <c r="G29" s="20"/>
      <c r="H29" s="20"/>
      <c r="I29" s="27">
        <f>IF(C29&lt;4,3)</f>
        <v>3</v>
      </c>
      <c r="J29" s="27">
        <f>IF(F29&lt;5000,3)</f>
        <v>3</v>
      </c>
      <c r="K29" s="32"/>
      <c r="L29" s="32"/>
      <c r="Q29" s="29"/>
      <c r="R29" s="27"/>
    </row>
    <row r="30" spans="1:16" ht="11.25" customHeight="1">
      <c r="A30" s="27" t="s">
        <v>20</v>
      </c>
      <c r="B30" s="27" t="s">
        <v>21</v>
      </c>
      <c r="C30" s="81">
        <v>0.5036781133702066</v>
      </c>
      <c r="D30" s="20"/>
      <c r="E30" s="20" t="s">
        <v>741</v>
      </c>
      <c r="F30" s="175">
        <v>638</v>
      </c>
      <c r="G30" s="20"/>
      <c r="H30" s="20"/>
      <c r="I30" s="27">
        <f>IF(C30&lt;1,1)</f>
        <v>1</v>
      </c>
      <c r="J30" s="27">
        <f>IF(F30&lt;1000,2)</f>
        <v>2</v>
      </c>
      <c r="K30" s="33" t="s">
        <v>22</v>
      </c>
      <c r="L30" s="34"/>
      <c r="M30" s="27"/>
      <c r="N30" s="27"/>
      <c r="O30" s="27"/>
      <c r="P30" s="27"/>
    </row>
    <row r="31" spans="1:16" ht="11.25" customHeight="1">
      <c r="A31" s="27" t="s">
        <v>23</v>
      </c>
      <c r="B31" s="27" t="s">
        <v>24</v>
      </c>
      <c r="C31" s="81">
        <v>2.2431189180615037</v>
      </c>
      <c r="D31" s="20"/>
      <c r="E31" s="20" t="s">
        <v>741</v>
      </c>
      <c r="F31" s="175">
        <v>1301</v>
      </c>
      <c r="G31" s="20"/>
      <c r="H31" s="20"/>
      <c r="I31" s="27">
        <f>IF(C31&lt;4,3)</f>
        <v>3</v>
      </c>
      <c r="J31" s="27">
        <f>IF(F31&lt;5000,3)</f>
        <v>3</v>
      </c>
      <c r="K31" s="32"/>
      <c r="L31" s="165" t="s">
        <v>834</v>
      </c>
      <c r="P31" s="32"/>
    </row>
    <row r="32" spans="1:16" ht="11.25" customHeight="1">
      <c r="A32" s="27" t="s">
        <v>25</v>
      </c>
      <c r="B32" s="27" t="s">
        <v>26</v>
      </c>
      <c r="C32" s="81">
        <v>2.4096043537718512</v>
      </c>
      <c r="D32" s="20"/>
      <c r="E32" s="20" t="s">
        <v>741</v>
      </c>
      <c r="F32" s="175">
        <v>9677</v>
      </c>
      <c r="G32" s="20"/>
      <c r="H32" s="20"/>
      <c r="I32" s="27">
        <f>IF(C32&lt;4,3)</f>
        <v>3</v>
      </c>
      <c r="J32" s="27">
        <f>IF(F32&lt;15000,4)</f>
        <v>4</v>
      </c>
      <c r="K32" s="32"/>
      <c r="L32" s="179"/>
      <c r="M32" s="32"/>
      <c r="N32" s="32"/>
      <c r="O32" s="32"/>
      <c r="P32" s="32"/>
    </row>
    <row r="33" spans="1:16" ht="11.25" customHeight="1">
      <c r="A33" s="27" t="s">
        <v>27</v>
      </c>
      <c r="B33" s="27" t="s">
        <v>28</v>
      </c>
      <c r="C33" s="81">
        <v>0.4644052288104213</v>
      </c>
      <c r="D33" s="20"/>
      <c r="E33" s="20" t="s">
        <v>741</v>
      </c>
      <c r="F33" s="175">
        <v>1278</v>
      </c>
      <c r="G33" s="20"/>
      <c r="H33" s="20"/>
      <c r="I33" s="27">
        <f>IF(C33&lt;1,1)</f>
        <v>1</v>
      </c>
      <c r="J33" s="27">
        <f>IF(F33&lt;5000,3)</f>
        <v>3</v>
      </c>
      <c r="K33" s="36" t="s">
        <v>41</v>
      </c>
      <c r="L33" s="32"/>
      <c r="M33" s="32"/>
      <c r="N33" s="32"/>
      <c r="O33" s="32"/>
      <c r="P33" s="32"/>
    </row>
    <row r="34" spans="1:16" ht="11.25" customHeight="1">
      <c r="A34" s="27" t="s">
        <v>29</v>
      </c>
      <c r="B34" s="165" t="s">
        <v>30</v>
      </c>
      <c r="C34" s="81">
        <v>0</v>
      </c>
      <c r="D34" s="20"/>
      <c r="E34" s="20">
        <v>2010</v>
      </c>
      <c r="F34" s="175">
        <v>0</v>
      </c>
      <c r="G34" s="20"/>
      <c r="H34" s="20">
        <v>2010</v>
      </c>
      <c r="I34" s="27">
        <f>IF(C34&lt;1,1)</f>
        <v>1</v>
      </c>
      <c r="J34" s="27">
        <f>IF(F34&lt;250,1)</f>
        <v>1</v>
      </c>
      <c r="K34" s="32"/>
      <c r="L34" s="37" t="s">
        <v>688</v>
      </c>
      <c r="M34" s="32"/>
      <c r="N34" s="32"/>
      <c r="O34" s="32"/>
      <c r="P34" s="32"/>
    </row>
    <row r="35" spans="1:16" ht="11.25" customHeight="1">
      <c r="A35" s="27" t="s">
        <v>31</v>
      </c>
      <c r="B35" s="27" t="s">
        <v>32</v>
      </c>
      <c r="C35" s="81">
        <v>0.2799246025567551</v>
      </c>
      <c r="D35" s="20"/>
      <c r="E35" s="20" t="s">
        <v>741</v>
      </c>
      <c r="F35" s="175">
        <v>507</v>
      </c>
      <c r="G35" s="20"/>
      <c r="H35" s="20" t="s">
        <v>741</v>
      </c>
      <c r="I35" s="27">
        <f>IF(C35&lt;1,1)</f>
        <v>1</v>
      </c>
      <c r="J35" s="27">
        <f>IF(F35&lt;1000,2)</f>
        <v>2</v>
      </c>
      <c r="K35" s="32"/>
      <c r="L35" s="38"/>
      <c r="M35" s="32"/>
      <c r="N35" s="32"/>
      <c r="O35" s="32"/>
      <c r="P35" s="32"/>
    </row>
    <row r="36" spans="1:16" ht="11.25" customHeight="1">
      <c r="A36" s="27" t="s">
        <v>33</v>
      </c>
      <c r="B36" s="27" t="s">
        <v>34</v>
      </c>
      <c r="C36" s="81">
        <v>8.618491048604895</v>
      </c>
      <c r="D36" s="20"/>
      <c r="E36" s="20" t="s">
        <v>741</v>
      </c>
      <c r="F36" s="175">
        <v>38186</v>
      </c>
      <c r="G36" s="20"/>
      <c r="H36" s="20" t="s">
        <v>741</v>
      </c>
      <c r="I36" s="27">
        <v>5</v>
      </c>
      <c r="J36" s="27">
        <v>5</v>
      </c>
      <c r="K36" s="36" t="s">
        <v>684</v>
      </c>
      <c r="M36" s="32"/>
      <c r="N36" s="32"/>
      <c r="O36" s="32"/>
      <c r="P36" s="32"/>
    </row>
    <row r="37" spans="1:16" ht="11.25" customHeight="1">
      <c r="A37" s="27" t="s">
        <v>35</v>
      </c>
      <c r="B37" s="165" t="s">
        <v>36</v>
      </c>
      <c r="C37" s="81">
        <v>0</v>
      </c>
      <c r="D37" s="20"/>
      <c r="E37" s="20">
        <v>2010</v>
      </c>
      <c r="F37" s="175">
        <v>0</v>
      </c>
      <c r="G37" s="20"/>
      <c r="H37" s="20">
        <v>2010</v>
      </c>
      <c r="I37" s="27">
        <f>IF(C37&lt;1,1)</f>
        <v>1</v>
      </c>
      <c r="J37" s="27">
        <f>IF(F37&lt;250,1)</f>
        <v>1</v>
      </c>
      <c r="K37" s="117" t="s">
        <v>715</v>
      </c>
      <c r="L37" s="41"/>
      <c r="M37" s="32"/>
      <c r="N37" s="32"/>
      <c r="O37" s="32"/>
      <c r="P37" s="32"/>
    </row>
    <row r="38" spans="1:16" ht="11.25" customHeight="1">
      <c r="A38" s="27" t="s">
        <v>37</v>
      </c>
      <c r="B38" s="27" t="s">
        <v>38</v>
      </c>
      <c r="C38" s="81" t="s">
        <v>372</v>
      </c>
      <c r="D38" s="20"/>
      <c r="E38" s="20"/>
      <c r="F38" s="175" t="s">
        <v>372</v>
      </c>
      <c r="G38" s="20"/>
      <c r="H38" s="20"/>
      <c r="I38" s="81" t="s">
        <v>372</v>
      </c>
      <c r="J38" s="81" t="s">
        <v>372</v>
      </c>
      <c r="K38" s="150" t="s">
        <v>716</v>
      </c>
      <c r="L38" s="32"/>
      <c r="M38" s="32"/>
      <c r="N38" s="32"/>
      <c r="O38" s="32"/>
      <c r="P38" s="32"/>
    </row>
    <row r="39" spans="1:16" ht="11.25" customHeight="1">
      <c r="A39" s="27" t="s">
        <v>39</v>
      </c>
      <c r="B39" s="165" t="s">
        <v>40</v>
      </c>
      <c r="C39" s="81">
        <v>0.013006317354143442</v>
      </c>
      <c r="D39" s="20"/>
      <c r="E39" s="20">
        <v>2010</v>
      </c>
      <c r="F39" s="175">
        <v>14</v>
      </c>
      <c r="G39" s="20"/>
      <c r="H39" s="20">
        <v>2010</v>
      </c>
      <c r="I39" s="27">
        <f>IF(C39&lt;1,1)</f>
        <v>1</v>
      </c>
      <c r="J39" s="27">
        <f>IF(F39&lt;250,1)</f>
        <v>1</v>
      </c>
      <c r="K39" s="1" t="s">
        <v>719</v>
      </c>
      <c r="M39" s="32"/>
      <c r="N39" s="32"/>
      <c r="O39" s="32"/>
      <c r="P39" s="32"/>
    </row>
    <row r="40" spans="1:16" ht="11.25" customHeight="1">
      <c r="A40" s="27" t="s">
        <v>42</v>
      </c>
      <c r="B40" s="27" t="s">
        <v>43</v>
      </c>
      <c r="C40" s="81">
        <v>2.075610615681125</v>
      </c>
      <c r="D40" s="20"/>
      <c r="E40" s="20" t="s">
        <v>741</v>
      </c>
      <c r="F40" s="175">
        <v>3569</v>
      </c>
      <c r="G40" s="20"/>
      <c r="H40" s="20" t="s">
        <v>741</v>
      </c>
      <c r="I40" s="27">
        <f>IF(C40&lt;4,3)</f>
        <v>3</v>
      </c>
      <c r="J40" s="27">
        <f>IF(F40&lt;5000,3)</f>
        <v>3</v>
      </c>
      <c r="K40" s="150" t="s">
        <v>717</v>
      </c>
      <c r="M40" s="32"/>
      <c r="N40" s="32"/>
      <c r="O40" s="32"/>
      <c r="P40" s="32"/>
    </row>
    <row r="41" spans="1:16" ht="11.25" customHeight="1">
      <c r="A41" s="27" t="s">
        <v>44</v>
      </c>
      <c r="B41" s="27" t="s">
        <v>45</v>
      </c>
      <c r="C41" s="81" t="s">
        <v>372</v>
      </c>
      <c r="D41" s="20"/>
      <c r="E41" s="20"/>
      <c r="F41" s="175" t="s">
        <v>372</v>
      </c>
      <c r="G41" s="20"/>
      <c r="H41" s="20"/>
      <c r="I41" s="81" t="s">
        <v>372</v>
      </c>
      <c r="J41" s="81" t="s">
        <v>372</v>
      </c>
      <c r="K41" s="1" t="s">
        <v>720</v>
      </c>
      <c r="M41" s="32"/>
      <c r="N41" s="32"/>
      <c r="O41" s="32"/>
      <c r="P41" s="32"/>
    </row>
    <row r="42" spans="1:16" ht="11.25" customHeight="1">
      <c r="A42" s="27" t="s">
        <v>46</v>
      </c>
      <c r="B42" s="27" t="s">
        <v>47</v>
      </c>
      <c r="C42" s="81">
        <v>0.48454865438547273</v>
      </c>
      <c r="D42" s="20"/>
      <c r="E42" s="20" t="s">
        <v>741</v>
      </c>
      <c r="F42" s="175">
        <v>867</v>
      </c>
      <c r="G42" s="20"/>
      <c r="H42" s="20" t="s">
        <v>741</v>
      </c>
      <c r="I42" s="27">
        <f>IF(C42&lt;1,1)</f>
        <v>1</v>
      </c>
      <c r="J42" s="27">
        <f>IF(F42&lt;1000,2)</f>
        <v>2</v>
      </c>
      <c r="K42" s="150" t="s">
        <v>718</v>
      </c>
      <c r="M42" s="32"/>
      <c r="N42" s="32"/>
      <c r="O42" s="32"/>
      <c r="P42" s="32"/>
    </row>
    <row r="43" spans="1:16" ht="11.25" customHeight="1">
      <c r="A43" s="27" t="s">
        <v>48</v>
      </c>
      <c r="B43" s="27" t="s">
        <v>49</v>
      </c>
      <c r="C43" s="81">
        <v>5.182371028981071</v>
      </c>
      <c r="D43" s="20"/>
      <c r="E43" s="20" t="s">
        <v>741</v>
      </c>
      <c r="F43" s="175">
        <v>18148</v>
      </c>
      <c r="G43" s="20"/>
      <c r="H43" s="20" t="s">
        <v>741</v>
      </c>
      <c r="I43" s="27">
        <f>IF(C43&lt;8,4)</f>
        <v>4</v>
      </c>
      <c r="J43" s="27">
        <v>5</v>
      </c>
      <c r="M43" s="32"/>
      <c r="N43" s="32"/>
      <c r="O43" s="32"/>
      <c r="P43" s="32"/>
    </row>
    <row r="44" spans="1:16" ht="11.25" customHeight="1">
      <c r="A44" s="27" t="s">
        <v>383</v>
      </c>
      <c r="B44" s="27" t="s">
        <v>385</v>
      </c>
      <c r="C44" s="81">
        <v>2.837354020119128</v>
      </c>
      <c r="D44" s="20"/>
      <c r="E44" s="20" t="s">
        <v>741</v>
      </c>
      <c r="F44" s="175">
        <v>7081</v>
      </c>
      <c r="G44" s="20"/>
      <c r="H44" s="20" t="s">
        <v>741</v>
      </c>
      <c r="I44" s="27">
        <f>IF(C44&lt;4,3)</f>
        <v>3</v>
      </c>
      <c r="J44" s="27">
        <f>IF(F44&lt;15000,4)</f>
        <v>4</v>
      </c>
      <c r="K44" s="117" t="s">
        <v>721</v>
      </c>
      <c r="L44" s="42"/>
      <c r="M44" s="32"/>
      <c r="N44" s="32"/>
      <c r="O44" s="32"/>
      <c r="P44" s="32"/>
    </row>
    <row r="45" spans="1:16" ht="11.25" customHeight="1">
      <c r="A45" s="27" t="s">
        <v>50</v>
      </c>
      <c r="B45" s="27" t="s">
        <v>51</v>
      </c>
      <c r="C45" s="81">
        <v>3.692720863872881</v>
      </c>
      <c r="D45" s="20"/>
      <c r="E45" s="20" t="s">
        <v>741</v>
      </c>
      <c r="F45" s="175">
        <v>2442</v>
      </c>
      <c r="G45" s="20"/>
      <c r="H45" s="20" t="s">
        <v>741</v>
      </c>
      <c r="I45" s="27">
        <f>IF(C45&lt;4,3)</f>
        <v>3</v>
      </c>
      <c r="J45" s="27">
        <f>IF(F45&lt;5000,3)</f>
        <v>3</v>
      </c>
      <c r="K45" s="150" t="s">
        <v>722</v>
      </c>
      <c r="L45" s="32"/>
      <c r="M45" s="32"/>
      <c r="N45" s="32"/>
      <c r="O45" s="32"/>
      <c r="P45" s="32"/>
    </row>
    <row r="46" spans="1:11" ht="11.25" customHeight="1">
      <c r="A46" s="27" t="s">
        <v>52</v>
      </c>
      <c r="B46" s="27" t="s">
        <v>53</v>
      </c>
      <c r="C46" s="81">
        <v>7.602138271637881</v>
      </c>
      <c r="D46" s="20"/>
      <c r="E46" s="20" t="s">
        <v>741</v>
      </c>
      <c r="F46" s="175">
        <v>13675</v>
      </c>
      <c r="G46" s="20"/>
      <c r="H46" s="20" t="s">
        <v>741</v>
      </c>
      <c r="I46" s="27">
        <f>IF(C46&lt;8,4)</f>
        <v>4</v>
      </c>
      <c r="J46" s="27">
        <f>IF(F46&lt;15000,4)</f>
        <v>4</v>
      </c>
      <c r="K46" s="1" t="s">
        <v>723</v>
      </c>
    </row>
    <row r="47" spans="1:11" ht="11.25" customHeight="1">
      <c r="A47" s="27" t="s">
        <v>54</v>
      </c>
      <c r="B47" s="27" t="s">
        <v>55</v>
      </c>
      <c r="C47" s="81">
        <v>14.928855832424304</v>
      </c>
      <c r="D47" s="20"/>
      <c r="E47" s="20" t="s">
        <v>741</v>
      </c>
      <c r="F47" s="175">
        <v>57261</v>
      </c>
      <c r="G47" s="20"/>
      <c r="H47" s="20" t="s">
        <v>741</v>
      </c>
      <c r="I47" s="27">
        <v>5</v>
      </c>
      <c r="J47" s="27">
        <v>5</v>
      </c>
      <c r="K47" s="150" t="s">
        <v>717</v>
      </c>
    </row>
    <row r="48" spans="1:11" ht="11.25" customHeight="1">
      <c r="A48" s="27" t="s">
        <v>56</v>
      </c>
      <c r="B48" s="27" t="s">
        <v>57</v>
      </c>
      <c r="C48" s="81" t="s">
        <v>372</v>
      </c>
      <c r="D48" s="20"/>
      <c r="E48" s="20"/>
      <c r="F48" s="175" t="s">
        <v>372</v>
      </c>
      <c r="G48" s="20"/>
      <c r="H48" s="20"/>
      <c r="I48" s="81" t="s">
        <v>372</v>
      </c>
      <c r="J48" s="81" t="s">
        <v>372</v>
      </c>
      <c r="K48" s="1" t="s">
        <v>724</v>
      </c>
    </row>
    <row r="49" spans="1:11" ht="11.25" customHeight="1">
      <c r="A49" s="27" t="s">
        <v>58</v>
      </c>
      <c r="B49" s="165" t="s">
        <v>59</v>
      </c>
      <c r="C49" s="81">
        <v>0</v>
      </c>
      <c r="D49" s="20"/>
      <c r="E49" s="20">
        <v>2010</v>
      </c>
      <c r="F49" s="175">
        <v>0</v>
      </c>
      <c r="G49" s="20"/>
      <c r="H49" s="20">
        <v>2010</v>
      </c>
      <c r="I49" s="27">
        <f>IF(C49&lt;1,1)</f>
        <v>1</v>
      </c>
      <c r="J49" s="27">
        <f>IF(F49&lt;250,1)</f>
        <v>1</v>
      </c>
      <c r="K49" s="150" t="s">
        <v>718</v>
      </c>
    </row>
    <row r="50" spans="1:10" ht="11.25" customHeight="1">
      <c r="A50" s="27" t="s">
        <v>300</v>
      </c>
      <c r="B50" s="27" t="s">
        <v>301</v>
      </c>
      <c r="C50" s="81">
        <v>0.08931116622031474</v>
      </c>
      <c r="D50" s="20"/>
      <c r="E50" s="20" t="s">
        <v>741</v>
      </c>
      <c r="F50" s="175">
        <v>146</v>
      </c>
      <c r="G50" s="20"/>
      <c r="H50" s="20" t="s">
        <v>741</v>
      </c>
      <c r="I50" s="27">
        <f>IF(C50&lt;1,1)</f>
        <v>1</v>
      </c>
      <c r="J50" s="27">
        <f>IF(F50&lt;250,1)</f>
        <v>1</v>
      </c>
    </row>
    <row r="51" spans="1:12" ht="11.25" customHeight="1">
      <c r="A51" s="27" t="s">
        <v>302</v>
      </c>
      <c r="B51" s="165" t="s">
        <v>303</v>
      </c>
      <c r="C51" s="81">
        <v>0.0012370725914196644</v>
      </c>
      <c r="D51" s="20"/>
      <c r="E51" s="20">
        <v>2010</v>
      </c>
      <c r="F51" s="175">
        <v>2</v>
      </c>
      <c r="G51" s="20"/>
      <c r="H51" s="20">
        <v>2010</v>
      </c>
      <c r="I51" s="27">
        <f>IF(C51&lt;1,1)</f>
        <v>1</v>
      </c>
      <c r="J51" s="27">
        <f>IF(F51&lt;250,1)</f>
        <v>1</v>
      </c>
      <c r="L51" s="35"/>
    </row>
    <row r="52" spans="1:12" ht="11.25" customHeight="1">
      <c r="A52" s="27" t="s">
        <v>304</v>
      </c>
      <c r="B52" s="27" t="s">
        <v>305</v>
      </c>
      <c r="C52" s="81">
        <v>2.4612992160427494</v>
      </c>
      <c r="D52" s="20"/>
      <c r="E52" s="20" t="s">
        <v>741</v>
      </c>
      <c r="F52" s="175">
        <v>5261</v>
      </c>
      <c r="G52" s="20"/>
      <c r="H52" s="20" t="s">
        <v>741</v>
      </c>
      <c r="I52" s="27">
        <f>IF(C52&lt;4,3)</f>
        <v>3</v>
      </c>
      <c r="J52" s="27">
        <f>IF(F52&lt;15000,4)</f>
        <v>4</v>
      </c>
      <c r="L52" s="35"/>
    </row>
    <row r="53" spans="1:12" ht="11.25" customHeight="1">
      <c r="A53" s="27" t="s">
        <v>306</v>
      </c>
      <c r="B53" s="27" t="s">
        <v>307</v>
      </c>
      <c r="C53" s="81" t="s">
        <v>372</v>
      </c>
      <c r="D53" s="20"/>
      <c r="E53" s="20"/>
      <c r="F53" s="175" t="s">
        <v>372</v>
      </c>
      <c r="G53" s="20"/>
      <c r="H53" s="20"/>
      <c r="I53" s="81" t="s">
        <v>372</v>
      </c>
      <c r="J53" s="81" t="s">
        <v>372</v>
      </c>
      <c r="L53" s="35"/>
    </row>
    <row r="54" spans="1:12" ht="11.25" customHeight="1">
      <c r="A54" s="27" t="s">
        <v>308</v>
      </c>
      <c r="B54" s="165" t="s">
        <v>309</v>
      </c>
      <c r="C54" s="81">
        <v>0</v>
      </c>
      <c r="D54" s="20"/>
      <c r="E54" s="20">
        <v>2010</v>
      </c>
      <c r="F54" s="175">
        <v>0</v>
      </c>
      <c r="G54" s="20"/>
      <c r="H54" s="20">
        <v>2010</v>
      </c>
      <c r="I54" s="27">
        <f>IF(C54&lt;1,1)</f>
        <v>1</v>
      </c>
      <c r="J54" s="27">
        <f>IF(F54&lt;250,1)</f>
        <v>1</v>
      </c>
      <c r="L54" s="35"/>
    </row>
    <row r="55" spans="1:12" ht="11.25" customHeight="1">
      <c r="A55" s="27" t="s">
        <v>310</v>
      </c>
      <c r="B55" s="27" t="s">
        <v>311</v>
      </c>
      <c r="C55" s="81">
        <v>4.460522966021887</v>
      </c>
      <c r="D55" s="20"/>
      <c r="E55" s="20" t="s">
        <v>741</v>
      </c>
      <c r="F55" s="175">
        <v>23005</v>
      </c>
      <c r="G55" s="20"/>
      <c r="H55" s="20" t="s">
        <v>741</v>
      </c>
      <c r="I55" s="27">
        <f>IF(C55&lt;8,4)</f>
        <v>4</v>
      </c>
      <c r="J55" s="27">
        <v>5</v>
      </c>
      <c r="L55" s="35"/>
    </row>
    <row r="56" spans="1:12" ht="11.25" customHeight="1">
      <c r="A56" s="27" t="s">
        <v>312</v>
      </c>
      <c r="B56" s="27" t="s">
        <v>313</v>
      </c>
      <c r="C56" s="81">
        <v>2.1001639334963214</v>
      </c>
      <c r="D56" s="20"/>
      <c r="E56" s="20" t="s">
        <v>741</v>
      </c>
      <c r="F56" s="175">
        <v>9256</v>
      </c>
      <c r="G56" s="20"/>
      <c r="H56" s="20" t="s">
        <v>741</v>
      </c>
      <c r="I56" s="27">
        <f>IF(C56&lt;4,3)</f>
        <v>3</v>
      </c>
      <c r="J56" s="27">
        <f>IF(F56&lt;15000,4)</f>
        <v>4</v>
      </c>
      <c r="L56" s="35"/>
    </row>
    <row r="57" spans="1:16" ht="11.25" customHeight="1">
      <c r="A57" s="27" t="s">
        <v>314</v>
      </c>
      <c r="B57" s="27" t="s">
        <v>315</v>
      </c>
      <c r="C57" s="81">
        <v>0.38573860473496063</v>
      </c>
      <c r="D57" s="20"/>
      <c r="E57" s="20" t="s">
        <v>741</v>
      </c>
      <c r="F57" s="175">
        <v>1002</v>
      </c>
      <c r="G57" s="20"/>
      <c r="H57" s="20" t="s">
        <v>741</v>
      </c>
      <c r="I57" s="27">
        <f>IF(C57&lt;1,1)</f>
        <v>1</v>
      </c>
      <c r="J57" s="27">
        <f>IF(F57&lt;5000,3)</f>
        <v>3</v>
      </c>
      <c r="K57" s="32"/>
      <c r="M57" s="32"/>
      <c r="N57" s="32"/>
      <c r="O57" s="32"/>
      <c r="P57" s="32"/>
    </row>
    <row r="58" spans="1:16" ht="11.25" customHeight="1">
      <c r="A58" s="27" t="s">
        <v>316</v>
      </c>
      <c r="B58" s="27" t="s">
        <v>317</v>
      </c>
      <c r="C58" s="81">
        <v>0.42326991494781885</v>
      </c>
      <c r="D58" s="20"/>
      <c r="E58" s="20" t="s">
        <v>741</v>
      </c>
      <c r="F58" s="175">
        <v>861</v>
      </c>
      <c r="G58" s="20"/>
      <c r="H58" s="20" t="s">
        <v>741</v>
      </c>
      <c r="I58" s="27">
        <f>IF(C58&lt;1,1)</f>
        <v>1</v>
      </c>
      <c r="J58" s="27">
        <f>IF(F58&lt;1000,2)</f>
        <v>2</v>
      </c>
      <c r="K58" s="32"/>
      <c r="M58" s="32"/>
      <c r="N58" s="32"/>
      <c r="O58" s="32"/>
      <c r="P58" s="32"/>
    </row>
    <row r="59" spans="1:16" ht="11.25" customHeight="1">
      <c r="A59" s="27" t="s">
        <v>318</v>
      </c>
      <c r="B59" s="27" t="s">
        <v>319</v>
      </c>
      <c r="C59" s="81">
        <v>0.5190049917197855</v>
      </c>
      <c r="D59" s="20"/>
      <c r="E59" s="20" t="s">
        <v>741</v>
      </c>
      <c r="F59" s="175">
        <v>1892</v>
      </c>
      <c r="G59" s="20"/>
      <c r="H59" s="20" t="s">
        <v>741</v>
      </c>
      <c r="I59" s="27">
        <f>IF(C59&lt;1,1)</f>
        <v>1</v>
      </c>
      <c r="J59" s="27">
        <f>IF(F59&lt;5000,3)</f>
        <v>3</v>
      </c>
      <c r="K59" s="32"/>
      <c r="L59" s="35"/>
      <c r="M59" s="32"/>
      <c r="N59" s="32"/>
      <c r="O59" s="32"/>
      <c r="P59" s="32"/>
    </row>
    <row r="60" spans="1:16" ht="11.25" customHeight="1">
      <c r="A60" s="27" t="s">
        <v>320</v>
      </c>
      <c r="B60" s="27" t="s">
        <v>321</v>
      </c>
      <c r="C60" s="81">
        <v>1.794503309778926</v>
      </c>
      <c r="D60" s="20"/>
      <c r="E60" s="20" t="s">
        <v>741</v>
      </c>
      <c r="F60" s="175">
        <v>2651</v>
      </c>
      <c r="G60" s="20"/>
      <c r="H60" s="20" t="s">
        <v>741</v>
      </c>
      <c r="I60" s="27">
        <f>IF(C60&lt;2,2)</f>
        <v>2</v>
      </c>
      <c r="J60" s="27">
        <f>IF(F60&lt;5000,3)</f>
        <v>3</v>
      </c>
      <c r="K60" s="32"/>
      <c r="L60" s="35"/>
      <c r="M60" s="32"/>
      <c r="N60" s="32"/>
      <c r="O60" s="32"/>
      <c r="P60" s="32"/>
    </row>
    <row r="61" spans="1:10" ht="11.25" customHeight="1">
      <c r="A61" s="27" t="s">
        <v>322</v>
      </c>
      <c r="B61" s="165" t="s">
        <v>323</v>
      </c>
      <c r="C61" s="81">
        <v>0</v>
      </c>
      <c r="D61" s="20"/>
      <c r="E61" s="20">
        <v>2010</v>
      </c>
      <c r="F61" s="175">
        <v>0</v>
      </c>
      <c r="G61" s="20"/>
      <c r="H61" s="20">
        <v>2010</v>
      </c>
      <c r="I61" s="27">
        <f>IF(C61&lt;1,1)</f>
        <v>1</v>
      </c>
      <c r="J61" s="27">
        <f>IF(F61&lt;250,1)</f>
        <v>1</v>
      </c>
    </row>
    <row r="62" spans="1:10" ht="11.25" customHeight="1">
      <c r="A62" s="27" t="s">
        <v>324</v>
      </c>
      <c r="B62" s="27" t="s">
        <v>325</v>
      </c>
      <c r="C62" s="81">
        <v>0.11200493817327413</v>
      </c>
      <c r="D62" s="20"/>
      <c r="E62" s="20" t="s">
        <v>741</v>
      </c>
      <c r="F62" s="175">
        <v>225</v>
      </c>
      <c r="G62" s="20"/>
      <c r="H62" s="20" t="s">
        <v>741</v>
      </c>
      <c r="I62" s="27">
        <f>IF(C62&lt;1,1)</f>
        <v>1</v>
      </c>
      <c r="J62" s="27">
        <f>IF(F62&lt;250,1)</f>
        <v>1</v>
      </c>
    </row>
    <row r="63" spans="1:10" ht="11.25" customHeight="1">
      <c r="A63" s="27" t="s">
        <v>326</v>
      </c>
      <c r="B63" s="27" t="s">
        <v>327</v>
      </c>
      <c r="C63" s="81">
        <v>0.38091403579407745</v>
      </c>
      <c r="D63" s="20"/>
      <c r="E63" s="20" t="s">
        <v>741</v>
      </c>
      <c r="F63" s="175">
        <v>386</v>
      </c>
      <c r="G63" s="20"/>
      <c r="H63" s="20" t="s">
        <v>741</v>
      </c>
      <c r="I63" s="27">
        <f>IF(C63&lt;1,1)</f>
        <v>1</v>
      </c>
      <c r="J63" s="27">
        <f>IF(F63&lt;1000,2)</f>
        <v>2</v>
      </c>
    </row>
    <row r="64" spans="1:10" ht="11.25" customHeight="1">
      <c r="A64" s="27" t="s">
        <v>329</v>
      </c>
      <c r="B64" s="27" t="s">
        <v>330</v>
      </c>
      <c r="C64" s="81">
        <v>1.1507926245829994</v>
      </c>
      <c r="D64" s="20"/>
      <c r="E64" s="20" t="s">
        <v>741</v>
      </c>
      <c r="F64" s="175">
        <v>1869</v>
      </c>
      <c r="G64" s="20"/>
      <c r="H64" s="20" t="s">
        <v>741</v>
      </c>
      <c r="I64" s="27">
        <f>IF(C64&lt;2,2)</f>
        <v>2</v>
      </c>
      <c r="J64" s="27">
        <f>IF(F64&lt;5000,3)</f>
        <v>3</v>
      </c>
    </row>
    <row r="65" spans="1:10" ht="11.25" customHeight="1">
      <c r="A65" s="27" t="s">
        <v>384</v>
      </c>
      <c r="B65" s="27" t="s">
        <v>328</v>
      </c>
      <c r="C65" s="81" t="s">
        <v>372</v>
      </c>
      <c r="D65" s="20"/>
      <c r="E65" s="20"/>
      <c r="F65" s="175" t="s">
        <v>372</v>
      </c>
      <c r="G65" s="20"/>
      <c r="H65" s="20"/>
      <c r="I65" s="81" t="s">
        <v>372</v>
      </c>
      <c r="J65" s="81" t="s">
        <v>372</v>
      </c>
    </row>
    <row r="66" spans="1:10" ht="11.25" customHeight="1">
      <c r="A66" s="48" t="s">
        <v>394</v>
      </c>
      <c r="B66" s="27" t="s">
        <v>331</v>
      </c>
      <c r="C66" s="81">
        <v>2.0854557439923296</v>
      </c>
      <c r="D66" s="20"/>
      <c r="E66" s="20" t="s">
        <v>741</v>
      </c>
      <c r="F66" s="175">
        <v>2088</v>
      </c>
      <c r="G66" s="20"/>
      <c r="H66" s="20" t="s">
        <v>741</v>
      </c>
      <c r="I66" s="27">
        <f>IF(C66&lt;4,3)</f>
        <v>3</v>
      </c>
      <c r="J66" s="27">
        <f>IF(F66&lt;5000,3)</f>
        <v>3</v>
      </c>
    </row>
    <row r="67" spans="1:10" ht="11.25" customHeight="1">
      <c r="A67" s="27" t="s">
        <v>332</v>
      </c>
      <c r="B67" s="165" t="s">
        <v>333</v>
      </c>
      <c r="C67" s="81">
        <v>0</v>
      </c>
      <c r="D67" s="20"/>
      <c r="E67" s="20">
        <v>2010</v>
      </c>
      <c r="F67" s="175">
        <v>0</v>
      </c>
      <c r="G67" s="20"/>
      <c r="H67" s="20">
        <v>2010</v>
      </c>
      <c r="I67" s="27">
        <f aca="true" t="shared" si="0" ref="I67:I124">IF(C67&lt;1,1)</f>
        <v>1</v>
      </c>
      <c r="J67" s="27">
        <f>IF(F67&lt;250,1)</f>
        <v>1</v>
      </c>
    </row>
    <row r="68" spans="1:10" ht="11.25" customHeight="1">
      <c r="A68" s="27" t="s">
        <v>334</v>
      </c>
      <c r="B68" s="27" t="s">
        <v>335</v>
      </c>
      <c r="C68" s="81">
        <v>0.1758502925493394</v>
      </c>
      <c r="D68" s="20"/>
      <c r="E68" s="20" t="s">
        <v>741</v>
      </c>
      <c r="F68" s="175">
        <v>499</v>
      </c>
      <c r="G68" s="20"/>
      <c r="H68" s="20" t="s">
        <v>741</v>
      </c>
      <c r="I68" s="27">
        <f t="shared" si="0"/>
        <v>1</v>
      </c>
      <c r="J68" s="27">
        <f>IF(F68&lt;1000,2)</f>
        <v>2</v>
      </c>
    </row>
    <row r="69" spans="1:10" ht="11.25" customHeight="1">
      <c r="A69" s="27" t="s">
        <v>336</v>
      </c>
      <c r="B69" s="27" t="s">
        <v>337</v>
      </c>
      <c r="C69" s="81">
        <v>0.07698465079132118</v>
      </c>
      <c r="D69" s="20"/>
      <c r="E69" s="20" t="s">
        <v>741</v>
      </c>
      <c r="F69" s="175">
        <v>171</v>
      </c>
      <c r="G69" s="20"/>
      <c r="H69" s="20" t="s">
        <v>741</v>
      </c>
      <c r="I69" s="27">
        <f t="shared" si="0"/>
        <v>1</v>
      </c>
      <c r="J69" s="27">
        <f>IF(F69&lt;250,1)</f>
        <v>1</v>
      </c>
    </row>
    <row r="70" spans="1:10" ht="11.25" customHeight="1">
      <c r="A70" s="27" t="s">
        <v>338</v>
      </c>
      <c r="B70" s="27" t="s">
        <v>339</v>
      </c>
      <c r="C70" s="81">
        <v>1.6616146638625977</v>
      </c>
      <c r="D70" s="20"/>
      <c r="E70" s="20" t="s">
        <v>741</v>
      </c>
      <c r="F70" s="175">
        <v>2202</v>
      </c>
      <c r="G70" s="20"/>
      <c r="H70" s="20" t="s">
        <v>741</v>
      </c>
      <c r="I70" s="27">
        <f>IF(C70&lt;2,2)</f>
        <v>2</v>
      </c>
      <c r="J70" s="27">
        <f>IF(F70&lt;5000,3)</f>
        <v>3</v>
      </c>
    </row>
    <row r="71" spans="1:10" ht="11.25" customHeight="1">
      <c r="A71" s="27" t="s">
        <v>340</v>
      </c>
      <c r="B71" s="27" t="s">
        <v>341</v>
      </c>
      <c r="C71" s="81">
        <v>0.547500301246473</v>
      </c>
      <c r="D71" s="20"/>
      <c r="E71" s="20" t="s">
        <v>741</v>
      </c>
      <c r="F71" s="175">
        <v>677</v>
      </c>
      <c r="G71" s="20"/>
      <c r="H71" s="20" t="s">
        <v>741</v>
      </c>
      <c r="I71" s="27">
        <f t="shared" si="0"/>
        <v>1</v>
      </c>
      <c r="J71" s="27">
        <f>IF(F71&lt;1000,2)</f>
        <v>2</v>
      </c>
    </row>
    <row r="72" spans="1:10" ht="11.25" customHeight="1">
      <c r="A72" s="27" t="s">
        <v>342</v>
      </c>
      <c r="B72" s="27" t="s">
        <v>343</v>
      </c>
      <c r="C72" s="81">
        <v>6.8484103356127495</v>
      </c>
      <c r="D72" s="20"/>
      <c r="E72" s="20" t="s">
        <v>741</v>
      </c>
      <c r="F72" s="175">
        <v>22916</v>
      </c>
      <c r="G72" s="20"/>
      <c r="H72" s="20" t="s">
        <v>741</v>
      </c>
      <c r="I72" s="27">
        <f>IF(C72&lt;8,4)</f>
        <v>4</v>
      </c>
      <c r="J72" s="27">
        <v>5</v>
      </c>
    </row>
    <row r="73" spans="1:10" ht="11.25" customHeight="1">
      <c r="A73" s="43" t="s">
        <v>255</v>
      </c>
      <c r="B73" s="43" t="s">
        <v>344</v>
      </c>
      <c r="C73" s="81">
        <v>0.6686393671071221</v>
      </c>
      <c r="D73" s="20"/>
      <c r="E73" s="20" t="s">
        <v>741</v>
      </c>
      <c r="F73" s="175">
        <v>416</v>
      </c>
      <c r="G73" s="20"/>
      <c r="H73" s="20" t="s">
        <v>741</v>
      </c>
      <c r="I73" s="27">
        <f t="shared" si="0"/>
        <v>1</v>
      </c>
      <c r="J73" s="27">
        <f>IF(F73&lt;1000,2)</f>
        <v>2</v>
      </c>
    </row>
    <row r="74" spans="1:10" ht="11.25" customHeight="1">
      <c r="A74" s="27" t="s">
        <v>256</v>
      </c>
      <c r="B74" s="27" t="s">
        <v>345</v>
      </c>
      <c r="C74" s="81">
        <v>2.086193212945855</v>
      </c>
      <c r="D74" s="20"/>
      <c r="E74" s="20" t="s">
        <v>741</v>
      </c>
      <c r="F74" s="175">
        <v>4006</v>
      </c>
      <c r="G74" s="20"/>
      <c r="H74" s="20" t="s">
        <v>741</v>
      </c>
      <c r="I74" s="27">
        <f>IF(C74&lt;4,3)</f>
        <v>3</v>
      </c>
      <c r="J74" s="27">
        <f>IF(F74&lt;5000,3)</f>
        <v>3</v>
      </c>
    </row>
    <row r="75" spans="1:10" ht="11.25" customHeight="1">
      <c r="A75" s="27" t="s">
        <v>257</v>
      </c>
      <c r="B75" s="27" t="s">
        <v>346</v>
      </c>
      <c r="C75" s="81">
        <v>0.027900617998688673</v>
      </c>
      <c r="D75" s="20"/>
      <c r="E75" s="20" t="s">
        <v>741</v>
      </c>
      <c r="F75" s="175">
        <v>8</v>
      </c>
      <c r="G75" s="20"/>
      <c r="H75" s="20" t="s">
        <v>741</v>
      </c>
      <c r="I75" s="27">
        <f t="shared" si="0"/>
        <v>1</v>
      </c>
      <c r="J75" s="27">
        <f>IF(F75&lt;250,1)</f>
        <v>1</v>
      </c>
    </row>
    <row r="76" spans="1:10" ht="11.25" customHeight="1">
      <c r="A76" s="27" t="s">
        <v>225</v>
      </c>
      <c r="B76" s="27" t="s">
        <v>347</v>
      </c>
      <c r="C76" s="81">
        <v>0.44555349652454895</v>
      </c>
      <c r="D76" s="20"/>
      <c r="E76" s="20" t="s">
        <v>741</v>
      </c>
      <c r="F76" s="175">
        <v>333</v>
      </c>
      <c r="G76" s="20"/>
      <c r="H76" s="20" t="s">
        <v>741</v>
      </c>
      <c r="I76" s="27">
        <f t="shared" si="0"/>
        <v>1</v>
      </c>
      <c r="J76" s="27">
        <f>IF(F76&lt;1000,2)</f>
        <v>2</v>
      </c>
    </row>
    <row r="77" spans="1:10" ht="11.25" customHeight="1">
      <c r="A77" s="27" t="s">
        <v>226</v>
      </c>
      <c r="B77" s="27" t="s">
        <v>348</v>
      </c>
      <c r="C77" s="81">
        <v>0.20401595347286874</v>
      </c>
      <c r="D77" s="20"/>
      <c r="E77" s="20" t="s">
        <v>741</v>
      </c>
      <c r="F77" s="175">
        <v>71</v>
      </c>
      <c r="G77" s="20"/>
      <c r="H77" s="20" t="s">
        <v>741</v>
      </c>
      <c r="I77" s="27">
        <f t="shared" si="0"/>
        <v>1</v>
      </c>
      <c r="J77" s="27">
        <f>IF(F77&lt;250,1)</f>
        <v>1</v>
      </c>
    </row>
    <row r="78" spans="1:10" ht="11.25" customHeight="1">
      <c r="A78" s="27" t="s">
        <v>227</v>
      </c>
      <c r="B78" s="27" t="s">
        <v>349</v>
      </c>
      <c r="C78" s="81">
        <v>14.959560441640678</v>
      </c>
      <c r="D78" s="20"/>
      <c r="E78" s="20" t="s">
        <v>741</v>
      </c>
      <c r="F78" s="175">
        <v>3161</v>
      </c>
      <c r="G78" s="20"/>
      <c r="H78" s="20" t="s">
        <v>741</v>
      </c>
      <c r="I78" s="27">
        <v>5</v>
      </c>
      <c r="J78" s="27">
        <f>IF(F78&lt;5000,3)</f>
        <v>3</v>
      </c>
    </row>
    <row r="79" spans="1:10" ht="11.25" customHeight="1">
      <c r="A79" s="27" t="s">
        <v>228</v>
      </c>
      <c r="B79" s="27" t="s">
        <v>350</v>
      </c>
      <c r="C79" s="81">
        <v>0.6144801293765288</v>
      </c>
      <c r="D79" s="20"/>
      <c r="E79" s="20" t="s">
        <v>741</v>
      </c>
      <c r="F79" s="175">
        <v>421</v>
      </c>
      <c r="G79" s="20"/>
      <c r="H79" s="20" t="s">
        <v>741</v>
      </c>
      <c r="I79" s="27">
        <f t="shared" si="0"/>
        <v>1</v>
      </c>
      <c r="J79" s="27">
        <f>IF(F79&lt;1000,2)</f>
        <v>2</v>
      </c>
    </row>
    <row r="80" spans="1:10" ht="11.25" customHeight="1">
      <c r="A80" s="27" t="s">
        <v>229</v>
      </c>
      <c r="B80" s="27" t="s">
        <v>351</v>
      </c>
      <c r="C80" s="81">
        <v>0.02647047923920313</v>
      </c>
      <c r="D80" s="20"/>
      <c r="E80" s="20" t="s">
        <v>741</v>
      </c>
      <c r="F80" s="175">
        <v>15</v>
      </c>
      <c r="G80" s="20"/>
      <c r="H80" s="20" t="s">
        <v>741</v>
      </c>
      <c r="I80" s="27">
        <f t="shared" si="0"/>
        <v>1</v>
      </c>
      <c r="J80" s="27">
        <f>IF(F80&lt;250,1)</f>
        <v>1</v>
      </c>
    </row>
    <row r="81" spans="1:10" ht="11.25" customHeight="1">
      <c r="A81" s="27" t="s">
        <v>230</v>
      </c>
      <c r="B81" s="27" t="s">
        <v>352</v>
      </c>
      <c r="C81" s="81">
        <v>0.16991753111509642</v>
      </c>
      <c r="D81" s="20"/>
      <c r="E81" s="20" t="s">
        <v>741</v>
      </c>
      <c r="F81" s="175">
        <v>101</v>
      </c>
      <c r="G81" s="20"/>
      <c r="H81" s="20" t="s">
        <v>741</v>
      </c>
      <c r="I81" s="27">
        <f t="shared" si="0"/>
        <v>1</v>
      </c>
      <c r="J81" s="27">
        <f>IF(F81&lt;250,1)</f>
        <v>1</v>
      </c>
    </row>
    <row r="82" spans="1:10" ht="11.25" customHeight="1">
      <c r="A82" s="27" t="s">
        <v>231</v>
      </c>
      <c r="B82" s="27" t="s">
        <v>353</v>
      </c>
      <c r="C82" s="81">
        <v>3.249584334943483</v>
      </c>
      <c r="D82" s="20"/>
      <c r="E82" s="20" t="s">
        <v>741</v>
      </c>
      <c r="F82" s="175">
        <v>12872</v>
      </c>
      <c r="G82" s="20"/>
      <c r="H82" s="20" t="s">
        <v>741</v>
      </c>
      <c r="I82" s="27">
        <f>IF(C82&lt;4,3)</f>
        <v>3</v>
      </c>
      <c r="J82" s="27">
        <f>IF(F82&lt;15000,4)</f>
        <v>4</v>
      </c>
    </row>
    <row r="83" spans="1:10" ht="11.25" customHeight="1">
      <c r="A83" s="27" t="s">
        <v>232</v>
      </c>
      <c r="B83" s="27" t="s">
        <v>354</v>
      </c>
      <c r="C83" s="81">
        <v>5.2376530671464225</v>
      </c>
      <c r="D83" s="20"/>
      <c r="E83" s="20" t="s">
        <v>741</v>
      </c>
      <c r="F83" s="175">
        <v>1083</v>
      </c>
      <c r="G83" s="20"/>
      <c r="H83" s="20" t="s">
        <v>741</v>
      </c>
      <c r="I83" s="27">
        <f>IF(C83&lt;8,4)</f>
        <v>4</v>
      </c>
      <c r="J83" s="27">
        <f aca="true" t="shared" si="1" ref="J83:J89">IF(F83&lt;5000,3)</f>
        <v>3</v>
      </c>
    </row>
    <row r="84" spans="1:10" ht="11.25" customHeight="1">
      <c r="A84" s="27" t="s">
        <v>233</v>
      </c>
      <c r="B84" s="27" t="s">
        <v>355</v>
      </c>
      <c r="C84" s="81">
        <v>20.92733983331537</v>
      </c>
      <c r="D84" s="20"/>
      <c r="E84" s="20" t="s">
        <v>741</v>
      </c>
      <c r="F84" s="175">
        <v>7184</v>
      </c>
      <c r="G84" s="20"/>
      <c r="H84" s="20" t="s">
        <v>741</v>
      </c>
      <c r="I84" s="27">
        <v>5</v>
      </c>
      <c r="J84" s="27">
        <f>IF(F84&lt;15000,4)</f>
        <v>4</v>
      </c>
    </row>
    <row r="85" spans="1:10" ht="11.25" customHeight="1">
      <c r="A85" s="27" t="s">
        <v>234</v>
      </c>
      <c r="B85" s="27" t="s">
        <v>356</v>
      </c>
      <c r="C85" s="81">
        <v>10.988941197018171</v>
      </c>
      <c r="D85" s="20"/>
      <c r="E85" s="20" t="s">
        <v>741</v>
      </c>
      <c r="F85" s="175">
        <v>6921</v>
      </c>
      <c r="G85" s="20"/>
      <c r="H85" s="20" t="s">
        <v>741</v>
      </c>
      <c r="I85" s="27">
        <v>5</v>
      </c>
      <c r="J85" s="27">
        <f>IF(F85&lt;15000,4)</f>
        <v>4</v>
      </c>
    </row>
    <row r="86" spans="1:10" ht="11.25" customHeight="1">
      <c r="A86" s="27" t="s">
        <v>357</v>
      </c>
      <c r="B86" s="27" t="s">
        <v>358</v>
      </c>
      <c r="C86" s="81">
        <v>1.3910955454638596</v>
      </c>
      <c r="D86" s="20"/>
      <c r="E86" s="20" t="s">
        <v>741</v>
      </c>
      <c r="F86" s="175">
        <v>3856</v>
      </c>
      <c r="G86" s="20"/>
      <c r="H86" s="20" t="s">
        <v>741</v>
      </c>
      <c r="I86" s="27">
        <f>IF(C86&lt;2,2)</f>
        <v>2</v>
      </c>
      <c r="J86" s="27">
        <f t="shared" si="1"/>
        <v>3</v>
      </c>
    </row>
    <row r="87" spans="1:10" ht="11.25" customHeight="1">
      <c r="A87" s="27" t="s">
        <v>359</v>
      </c>
      <c r="B87" s="27" t="s">
        <v>360</v>
      </c>
      <c r="C87" s="81">
        <v>1.215666270752894</v>
      </c>
      <c r="D87" s="20"/>
      <c r="E87" s="20" t="s">
        <v>741</v>
      </c>
      <c r="F87" s="175">
        <v>1306</v>
      </c>
      <c r="G87" s="20"/>
      <c r="H87" s="20" t="s">
        <v>741</v>
      </c>
      <c r="I87" s="27">
        <f>IF(C87&lt;2,2)</f>
        <v>2</v>
      </c>
      <c r="J87" s="27">
        <f t="shared" si="1"/>
        <v>3</v>
      </c>
    </row>
    <row r="88" spans="1:10" ht="11.25" customHeight="1">
      <c r="A88" s="27" t="s">
        <v>361</v>
      </c>
      <c r="B88" s="27" t="s">
        <v>362</v>
      </c>
      <c r="C88" s="81">
        <v>1.8822282205937713</v>
      </c>
      <c r="D88" s="20"/>
      <c r="E88" s="20" t="s">
        <v>741</v>
      </c>
      <c r="F88" s="175">
        <v>1115</v>
      </c>
      <c r="G88" s="20"/>
      <c r="H88" s="20" t="s">
        <v>741</v>
      </c>
      <c r="I88" s="27">
        <f>IF(C88&lt;2,2)</f>
        <v>2</v>
      </c>
      <c r="J88" s="27">
        <f t="shared" si="1"/>
        <v>3</v>
      </c>
    </row>
    <row r="89" spans="1:10" ht="11.25" customHeight="1">
      <c r="A89" s="27" t="s">
        <v>363</v>
      </c>
      <c r="B89" s="27" t="s">
        <v>364</v>
      </c>
      <c r="C89" s="81">
        <v>2.0309461819859607</v>
      </c>
      <c r="D89" s="20"/>
      <c r="E89" s="20" t="s">
        <v>741</v>
      </c>
      <c r="F89" s="175">
        <v>4437</v>
      </c>
      <c r="G89" s="20"/>
      <c r="H89" s="20" t="s">
        <v>741</v>
      </c>
      <c r="I89" s="27">
        <f>IF(C89&lt;4,3)</f>
        <v>3</v>
      </c>
      <c r="J89" s="27">
        <f t="shared" si="1"/>
        <v>3</v>
      </c>
    </row>
    <row r="90" spans="1:10" ht="11.25" customHeight="1">
      <c r="A90" s="27" t="s">
        <v>365</v>
      </c>
      <c r="B90" s="27" t="s">
        <v>366</v>
      </c>
      <c r="C90" s="81">
        <v>0.28280631361188974</v>
      </c>
      <c r="D90" s="20"/>
      <c r="E90" s="20" t="s">
        <v>741</v>
      </c>
      <c r="F90" s="175">
        <v>181</v>
      </c>
      <c r="G90" s="20"/>
      <c r="H90" s="20" t="s">
        <v>741</v>
      </c>
      <c r="I90" s="27">
        <f t="shared" si="0"/>
        <v>1</v>
      </c>
      <c r="J90" s="27">
        <f>IF(F90&lt;250,1)</f>
        <v>1</v>
      </c>
    </row>
    <row r="91" spans="1:10" ht="11.25" customHeight="1">
      <c r="A91" s="27" t="s">
        <v>367</v>
      </c>
      <c r="B91" s="27" t="s">
        <v>368</v>
      </c>
      <c r="C91" s="81" t="s">
        <v>372</v>
      </c>
      <c r="D91" s="20"/>
      <c r="E91" s="20" t="s">
        <v>741</v>
      </c>
      <c r="F91" s="175" t="s">
        <v>372</v>
      </c>
      <c r="G91" s="20"/>
      <c r="H91" s="20" t="s">
        <v>741</v>
      </c>
      <c r="I91" s="81" t="s">
        <v>372</v>
      </c>
      <c r="J91" s="81" t="s">
        <v>372</v>
      </c>
    </row>
    <row r="92" spans="1:10" ht="11.25" customHeight="1">
      <c r="A92" s="27" t="s">
        <v>369</v>
      </c>
      <c r="B92" s="27" t="s">
        <v>200</v>
      </c>
      <c r="C92" s="81">
        <v>0.4092849642843057</v>
      </c>
      <c r="D92" s="20"/>
      <c r="E92" s="20" t="s">
        <v>741</v>
      </c>
      <c r="F92" s="175">
        <v>550</v>
      </c>
      <c r="G92" s="20"/>
      <c r="H92" s="20" t="s">
        <v>741</v>
      </c>
      <c r="I92" s="27">
        <f t="shared" si="0"/>
        <v>1</v>
      </c>
      <c r="J92" s="27">
        <f>IF(F92&lt;1000,2)</f>
        <v>2</v>
      </c>
    </row>
    <row r="93" spans="1:10" ht="11.25" customHeight="1">
      <c r="A93" s="27" t="s">
        <v>201</v>
      </c>
      <c r="B93" s="27" t="s">
        <v>202</v>
      </c>
      <c r="C93" s="81">
        <v>7.022620107751557</v>
      </c>
      <c r="D93" s="20"/>
      <c r="E93" s="20" t="s">
        <v>741</v>
      </c>
      <c r="F93" s="175">
        <v>45124</v>
      </c>
      <c r="G93" s="20"/>
      <c r="H93" s="20" t="s">
        <v>741</v>
      </c>
      <c r="I93" s="27">
        <f>IF(C93&lt;8,4)</f>
        <v>4</v>
      </c>
      <c r="J93" s="27">
        <v>5</v>
      </c>
    </row>
    <row r="94" spans="1:10" ht="11.25" customHeight="1">
      <c r="A94" s="27" t="s">
        <v>203</v>
      </c>
      <c r="B94" s="27" t="s">
        <v>139</v>
      </c>
      <c r="C94" s="81">
        <v>0.146590297850206</v>
      </c>
      <c r="D94" s="20"/>
      <c r="E94" s="20" t="s">
        <v>741</v>
      </c>
      <c r="F94" s="175">
        <v>372</v>
      </c>
      <c r="G94" s="20"/>
      <c r="H94" s="20" t="s">
        <v>741</v>
      </c>
      <c r="I94" s="27">
        <f t="shared" si="0"/>
        <v>1</v>
      </c>
      <c r="J94" s="27">
        <f>IF(F94&lt;1000,2)</f>
        <v>2</v>
      </c>
    </row>
    <row r="95" spans="1:10" ht="11.25" customHeight="1">
      <c r="A95" s="27" t="s">
        <v>140</v>
      </c>
      <c r="B95" s="27" t="s">
        <v>168</v>
      </c>
      <c r="C95" s="81" t="s">
        <v>372</v>
      </c>
      <c r="D95" s="20"/>
      <c r="E95" s="20" t="s">
        <v>741</v>
      </c>
      <c r="F95" s="175" t="s">
        <v>372</v>
      </c>
      <c r="G95" s="20"/>
      <c r="H95" s="20" t="s">
        <v>741</v>
      </c>
      <c r="I95" s="81" t="s">
        <v>372</v>
      </c>
      <c r="J95" s="81" t="s">
        <v>372</v>
      </c>
    </row>
    <row r="96" spans="1:10" ht="11.25" customHeight="1">
      <c r="A96" s="27" t="s">
        <v>141</v>
      </c>
      <c r="B96" s="27" t="s">
        <v>142</v>
      </c>
      <c r="C96" s="81" t="s">
        <v>372</v>
      </c>
      <c r="D96" s="20"/>
      <c r="E96" s="20" t="s">
        <v>741</v>
      </c>
      <c r="F96" s="175" t="s">
        <v>372</v>
      </c>
      <c r="G96" s="20"/>
      <c r="H96" s="20" t="s">
        <v>741</v>
      </c>
      <c r="I96" s="81" t="s">
        <v>372</v>
      </c>
      <c r="J96" s="81" t="s">
        <v>372</v>
      </c>
    </row>
    <row r="97" spans="1:10" ht="11.25" customHeight="1">
      <c r="A97" s="27" t="s">
        <v>143</v>
      </c>
      <c r="B97" s="27" t="s">
        <v>646</v>
      </c>
      <c r="C97" s="81">
        <v>5.16434417552862</v>
      </c>
      <c r="D97" s="20"/>
      <c r="E97" s="20" t="s">
        <v>741</v>
      </c>
      <c r="F97" s="175">
        <v>38810</v>
      </c>
      <c r="G97" s="20"/>
      <c r="H97" s="20" t="s">
        <v>741</v>
      </c>
      <c r="I97" s="27">
        <f>IF(C97&lt;8,4)</f>
        <v>4</v>
      </c>
      <c r="J97" s="27">
        <v>5</v>
      </c>
    </row>
    <row r="98" spans="1:10" ht="11.25" customHeight="1">
      <c r="A98" s="27" t="s">
        <v>647</v>
      </c>
      <c r="B98" s="27" t="s">
        <v>648</v>
      </c>
      <c r="C98" s="81">
        <v>2.709370914135718</v>
      </c>
      <c r="D98" s="20"/>
      <c r="E98" s="20" t="s">
        <v>741</v>
      </c>
      <c r="F98" s="175">
        <v>13573</v>
      </c>
      <c r="G98" s="20"/>
      <c r="H98" s="20" t="s">
        <v>741</v>
      </c>
      <c r="I98" s="27">
        <f>IF(C98&lt;4,3)</f>
        <v>3</v>
      </c>
      <c r="J98" s="27">
        <f>IF(F98&lt;15000,4)</f>
        <v>4</v>
      </c>
    </row>
    <row r="99" spans="1:10" ht="11.25" customHeight="1">
      <c r="A99" s="27" t="s">
        <v>649</v>
      </c>
      <c r="B99" s="27" t="s">
        <v>650</v>
      </c>
      <c r="C99" s="81">
        <v>27.31588104095974</v>
      </c>
      <c r="D99" s="20"/>
      <c r="E99" s="20" t="s">
        <v>741</v>
      </c>
      <c r="F99" s="175">
        <v>30067</v>
      </c>
      <c r="G99" s="20"/>
      <c r="H99" s="20" t="s">
        <v>741</v>
      </c>
      <c r="I99" s="27">
        <v>5</v>
      </c>
      <c r="J99" s="27">
        <v>5</v>
      </c>
    </row>
    <row r="100" spans="1:10" ht="11.25" customHeight="1">
      <c r="A100" s="27" t="s">
        <v>651</v>
      </c>
      <c r="B100" s="27" t="s">
        <v>652</v>
      </c>
      <c r="C100" s="81">
        <v>2.272073489372521</v>
      </c>
      <c r="D100" s="20"/>
      <c r="E100" s="20" t="s">
        <v>741</v>
      </c>
      <c r="F100" s="175">
        <v>19035</v>
      </c>
      <c r="G100" s="20"/>
      <c r="H100" s="20" t="s">
        <v>741</v>
      </c>
      <c r="I100" s="27">
        <f>IF(C100&lt;4,3)</f>
        <v>3</v>
      </c>
      <c r="J100" s="27">
        <v>5</v>
      </c>
    </row>
    <row r="101" spans="1:10" ht="11.25" customHeight="1">
      <c r="A101" s="27" t="s">
        <v>653</v>
      </c>
      <c r="B101" s="27" t="s">
        <v>654</v>
      </c>
      <c r="C101" s="81">
        <v>0.8078389794278092</v>
      </c>
      <c r="D101" s="20"/>
      <c r="E101" s="20" t="s">
        <v>741</v>
      </c>
      <c r="F101" s="175">
        <v>1181</v>
      </c>
      <c r="G101" s="20"/>
      <c r="H101" s="20" t="s">
        <v>741</v>
      </c>
      <c r="I101" s="27">
        <f t="shared" si="0"/>
        <v>1</v>
      </c>
      <c r="J101" s="27">
        <f>IF(F101&lt;5000,3)</f>
        <v>3</v>
      </c>
    </row>
    <row r="102" spans="1:10" ht="11.25" customHeight="1">
      <c r="A102" s="27" t="s">
        <v>655</v>
      </c>
      <c r="B102" s="27" t="s">
        <v>169</v>
      </c>
      <c r="C102" s="81" t="s">
        <v>372</v>
      </c>
      <c r="D102" s="20"/>
      <c r="E102" s="20" t="s">
        <v>741</v>
      </c>
      <c r="F102" s="175" t="s">
        <v>372</v>
      </c>
      <c r="G102" s="20"/>
      <c r="H102" s="20" t="s">
        <v>741</v>
      </c>
      <c r="I102" s="81" t="s">
        <v>372</v>
      </c>
      <c r="J102" s="81" t="s">
        <v>372</v>
      </c>
    </row>
    <row r="103" spans="1:10" ht="11.25" customHeight="1">
      <c r="A103" s="27" t="s">
        <v>656</v>
      </c>
      <c r="B103" s="27" t="s">
        <v>170</v>
      </c>
      <c r="C103" s="81">
        <v>3.7411971830985915</v>
      </c>
      <c r="D103" s="20"/>
      <c r="E103" s="20" t="s">
        <v>741</v>
      </c>
      <c r="F103" s="175">
        <v>306</v>
      </c>
      <c r="G103" s="20"/>
      <c r="H103" s="20" t="s">
        <v>741</v>
      </c>
      <c r="I103" s="27">
        <f>IF(C103&lt;4,3)</f>
        <v>3</v>
      </c>
      <c r="J103" s="27">
        <f>IF(F103&lt;1000,2)</f>
        <v>2</v>
      </c>
    </row>
    <row r="104" spans="1:10" ht="11.25" customHeight="1">
      <c r="A104" s="27" t="s">
        <v>657</v>
      </c>
      <c r="B104" s="27" t="s">
        <v>171</v>
      </c>
      <c r="C104" s="81">
        <v>14.108281262434454</v>
      </c>
      <c r="D104" s="20"/>
      <c r="E104" s="20" t="s">
        <v>741</v>
      </c>
      <c r="F104" s="175">
        <v>29429</v>
      </c>
      <c r="G104" s="20"/>
      <c r="H104" s="20" t="s">
        <v>741</v>
      </c>
      <c r="I104" s="27">
        <v>5</v>
      </c>
      <c r="J104" s="27">
        <v>5</v>
      </c>
    </row>
    <row r="105" spans="1:10" ht="11.25" customHeight="1">
      <c r="A105" s="27" t="s">
        <v>658</v>
      </c>
      <c r="B105" s="27" t="s">
        <v>395</v>
      </c>
      <c r="C105" s="81">
        <v>7.4322533783313185</v>
      </c>
      <c r="D105" s="20"/>
      <c r="E105" s="20" t="s">
        <v>741</v>
      </c>
      <c r="F105" s="175">
        <v>88570</v>
      </c>
      <c r="G105" s="20"/>
      <c r="H105" s="20" t="s">
        <v>741</v>
      </c>
      <c r="I105" s="27">
        <f>IF(C105&lt;8,4)</f>
        <v>4</v>
      </c>
      <c r="J105" s="27">
        <v>5</v>
      </c>
    </row>
    <row r="106" spans="1:10" ht="11.25" customHeight="1">
      <c r="A106" s="27" t="s">
        <v>396</v>
      </c>
      <c r="B106" s="27" t="s">
        <v>397</v>
      </c>
      <c r="C106" s="81">
        <v>0.06515780171057953</v>
      </c>
      <c r="D106" s="20"/>
      <c r="E106" s="20" t="s">
        <v>741</v>
      </c>
      <c r="F106" s="175">
        <v>87</v>
      </c>
      <c r="G106" s="20"/>
      <c r="H106" s="20" t="s">
        <v>741</v>
      </c>
      <c r="I106" s="27">
        <f t="shared" si="0"/>
        <v>1</v>
      </c>
      <c r="J106" s="27">
        <f aca="true" t="shared" si="2" ref="J106:J118">IF(F106&lt;250,1)</f>
        <v>1</v>
      </c>
    </row>
    <row r="107" spans="1:10" ht="11.25" customHeight="1">
      <c r="A107" s="27" t="s">
        <v>398</v>
      </c>
      <c r="B107" s="27" t="s">
        <v>399</v>
      </c>
      <c r="C107" s="81">
        <v>2.0099420066952973</v>
      </c>
      <c r="D107" s="20"/>
      <c r="E107" s="20" t="s">
        <v>741</v>
      </c>
      <c r="F107" s="175">
        <v>3863</v>
      </c>
      <c r="G107" s="20"/>
      <c r="H107" s="20" t="s">
        <v>741</v>
      </c>
      <c r="I107" s="27">
        <f>IF(C107&lt;4,3)</f>
        <v>3</v>
      </c>
      <c r="J107" s="27">
        <f>IF(F107&lt;5000,3)</f>
        <v>3</v>
      </c>
    </row>
    <row r="108" spans="1:10" ht="11.25" customHeight="1">
      <c r="A108" s="27" t="s">
        <v>400</v>
      </c>
      <c r="B108" s="165" t="s">
        <v>401</v>
      </c>
      <c r="C108" s="81">
        <v>0.0163097282636174</v>
      </c>
      <c r="D108" s="20"/>
      <c r="E108" s="20">
        <v>2011</v>
      </c>
      <c r="F108" s="175">
        <v>30</v>
      </c>
      <c r="G108" s="20"/>
      <c r="H108" s="20">
        <v>2011</v>
      </c>
      <c r="I108" s="27">
        <f t="shared" si="0"/>
        <v>1</v>
      </c>
      <c r="J108" s="27">
        <f t="shared" si="2"/>
        <v>1</v>
      </c>
    </row>
    <row r="109" spans="1:10" ht="11.25" customHeight="1">
      <c r="A109" s="27" t="s">
        <v>402</v>
      </c>
      <c r="B109" s="27" t="s">
        <v>172</v>
      </c>
      <c r="C109" s="81">
        <v>0.06509723851277367</v>
      </c>
      <c r="D109" s="20"/>
      <c r="E109" s="20" t="s">
        <v>741</v>
      </c>
      <c r="F109" s="175">
        <v>167</v>
      </c>
      <c r="G109" s="20"/>
      <c r="H109" s="20" t="s">
        <v>741</v>
      </c>
      <c r="I109" s="27">
        <f t="shared" si="0"/>
        <v>1</v>
      </c>
      <c r="J109" s="27">
        <f t="shared" si="2"/>
        <v>1</v>
      </c>
    </row>
    <row r="110" spans="1:10" ht="11.25" customHeight="1">
      <c r="A110" s="27" t="s">
        <v>403</v>
      </c>
      <c r="B110" s="165" t="s">
        <v>404</v>
      </c>
      <c r="C110" s="81">
        <v>0.14840575624591715</v>
      </c>
      <c r="D110" s="20"/>
      <c r="E110" s="20">
        <v>2011</v>
      </c>
      <c r="F110" s="175">
        <v>219</v>
      </c>
      <c r="G110" s="20"/>
      <c r="H110" s="20">
        <v>2011</v>
      </c>
      <c r="I110" s="27">
        <f t="shared" si="0"/>
        <v>1</v>
      </c>
      <c r="J110" s="27">
        <f t="shared" si="2"/>
        <v>1</v>
      </c>
    </row>
    <row r="111" spans="1:10" ht="11.25" customHeight="1">
      <c r="A111" s="27" t="s">
        <v>405</v>
      </c>
      <c r="B111" s="165" t="s">
        <v>406</v>
      </c>
      <c r="C111" s="81">
        <v>0.027393357658634935</v>
      </c>
      <c r="D111" s="20"/>
      <c r="E111" s="20">
        <v>2011</v>
      </c>
      <c r="F111" s="175">
        <v>45</v>
      </c>
      <c r="G111" s="20"/>
      <c r="H111" s="20">
        <v>2011</v>
      </c>
      <c r="I111" s="27">
        <f t="shared" si="0"/>
        <v>1</v>
      </c>
      <c r="J111" s="27">
        <f t="shared" si="2"/>
        <v>1</v>
      </c>
    </row>
    <row r="112" spans="1:10" ht="11.25" customHeight="1">
      <c r="A112" s="27" t="s">
        <v>407</v>
      </c>
      <c r="B112" s="27" t="s">
        <v>408</v>
      </c>
      <c r="C112" s="81">
        <v>0.33767844218337395</v>
      </c>
      <c r="D112" s="20"/>
      <c r="E112" s="20" t="s">
        <v>741</v>
      </c>
      <c r="F112" s="175">
        <v>1367</v>
      </c>
      <c r="G112" s="20"/>
      <c r="H112" s="20" t="s">
        <v>741</v>
      </c>
      <c r="I112" s="27">
        <f t="shared" si="0"/>
        <v>1</v>
      </c>
      <c r="J112" s="27">
        <f>IF(F112&lt;5000,3)</f>
        <v>3</v>
      </c>
    </row>
    <row r="113" spans="1:10" ht="11.25" customHeight="1">
      <c r="A113" s="27" t="s">
        <v>409</v>
      </c>
      <c r="B113" s="27" t="s">
        <v>410</v>
      </c>
      <c r="C113" s="81">
        <v>0.10888256292540226</v>
      </c>
      <c r="D113" s="20"/>
      <c r="E113" s="20" t="s">
        <v>741</v>
      </c>
      <c r="F113" s="175">
        <v>256</v>
      </c>
      <c r="G113" s="20"/>
      <c r="H113" s="20" t="s">
        <v>741</v>
      </c>
      <c r="I113" s="27">
        <f t="shared" si="0"/>
        <v>1</v>
      </c>
      <c r="J113" s="27">
        <f>IF(F113&lt;1000,2)</f>
        <v>2</v>
      </c>
    </row>
    <row r="114" spans="1:10" ht="11.25" customHeight="1">
      <c r="A114" s="27" t="s">
        <v>411</v>
      </c>
      <c r="B114" s="27" t="s">
        <v>412</v>
      </c>
      <c r="C114" s="81">
        <v>6.037859798666211</v>
      </c>
      <c r="D114" s="20"/>
      <c r="E114" s="20" t="s">
        <v>741</v>
      </c>
      <c r="F114" s="175">
        <v>11213</v>
      </c>
      <c r="G114" s="20"/>
      <c r="H114" s="20" t="s">
        <v>741</v>
      </c>
      <c r="I114" s="27">
        <f>IF(C114&lt;8,4)</f>
        <v>4</v>
      </c>
      <c r="J114" s="27">
        <f>IF(F114&lt;15000,4)</f>
        <v>4</v>
      </c>
    </row>
    <row r="115" spans="1:10" ht="11.25" customHeight="1">
      <c r="A115" s="27" t="s">
        <v>413</v>
      </c>
      <c r="B115" s="165" t="s">
        <v>414</v>
      </c>
      <c r="C115" s="81">
        <v>0.005120489382238558</v>
      </c>
      <c r="D115" s="20"/>
      <c r="E115" s="20">
        <v>2010</v>
      </c>
      <c r="F115" s="175">
        <v>6</v>
      </c>
      <c r="G115" s="20"/>
      <c r="H115" s="20">
        <v>2010</v>
      </c>
      <c r="I115" s="27">
        <f t="shared" si="0"/>
        <v>1</v>
      </c>
      <c r="J115" s="27">
        <f t="shared" si="2"/>
        <v>1</v>
      </c>
    </row>
    <row r="116" spans="1:10" ht="11.25" customHeight="1">
      <c r="A116" s="27" t="s">
        <v>415</v>
      </c>
      <c r="B116" s="27" t="s">
        <v>416</v>
      </c>
      <c r="C116" s="81">
        <v>0.9810564121208115</v>
      </c>
      <c r="D116" s="20"/>
      <c r="E116" s="20" t="s">
        <v>741</v>
      </c>
      <c r="F116" s="175">
        <v>3562</v>
      </c>
      <c r="G116" s="20"/>
      <c r="H116" s="20" t="s">
        <v>741</v>
      </c>
      <c r="I116" s="27">
        <f t="shared" si="0"/>
        <v>1</v>
      </c>
      <c r="J116" s="27">
        <f>IF(F116&lt;5000,3)</f>
        <v>3</v>
      </c>
    </row>
    <row r="117" spans="1:10" ht="11.25" customHeight="1">
      <c r="A117" s="27" t="s">
        <v>417</v>
      </c>
      <c r="B117" s="27" t="s">
        <v>418</v>
      </c>
      <c r="C117" s="81">
        <v>0.5164123755000141</v>
      </c>
      <c r="D117" s="20"/>
      <c r="E117" s="20" t="s">
        <v>741</v>
      </c>
      <c r="F117" s="175">
        <v>1673</v>
      </c>
      <c r="G117" s="20"/>
      <c r="H117" s="20" t="s">
        <v>741</v>
      </c>
      <c r="I117" s="27">
        <f t="shared" si="0"/>
        <v>1</v>
      </c>
      <c r="J117" s="27">
        <f>IF(F117&lt;5000,3)</f>
        <v>3</v>
      </c>
    </row>
    <row r="118" spans="1:10" ht="11.25" customHeight="1">
      <c r="A118" s="27" t="s">
        <v>419</v>
      </c>
      <c r="B118" s="27" t="s">
        <v>420</v>
      </c>
      <c r="C118" s="81">
        <v>0.13162088033645658</v>
      </c>
      <c r="D118" s="20"/>
      <c r="E118" s="20" t="s">
        <v>741</v>
      </c>
      <c r="F118" s="175">
        <v>235</v>
      </c>
      <c r="G118" s="20"/>
      <c r="H118" s="20" t="s">
        <v>741</v>
      </c>
      <c r="I118" s="27">
        <f t="shared" si="0"/>
        <v>1</v>
      </c>
      <c r="J118" s="27">
        <f t="shared" si="2"/>
        <v>1</v>
      </c>
    </row>
    <row r="119" spans="1:10" ht="11.25" customHeight="1">
      <c r="A119" s="27" t="s">
        <v>421</v>
      </c>
      <c r="B119" s="27" t="s">
        <v>422</v>
      </c>
      <c r="C119" s="81">
        <v>1.9228705435866917</v>
      </c>
      <c r="D119" s="20"/>
      <c r="E119" s="20" t="s">
        <v>741</v>
      </c>
      <c r="F119" s="175">
        <v>6307</v>
      </c>
      <c r="G119" s="20"/>
      <c r="H119" s="20" t="s">
        <v>741</v>
      </c>
      <c r="I119" s="27">
        <f>IF(C119&lt;2,2)</f>
        <v>2</v>
      </c>
      <c r="J119" s="27">
        <f>IF(F119&lt;15000,4)</f>
        <v>4</v>
      </c>
    </row>
    <row r="120" spans="1:10" ht="11.25" customHeight="1">
      <c r="A120" s="27" t="s">
        <v>423</v>
      </c>
      <c r="B120" s="27" t="s">
        <v>424</v>
      </c>
      <c r="C120" s="81">
        <v>2.761548066625808</v>
      </c>
      <c r="D120" s="20"/>
      <c r="E120" s="20" t="s">
        <v>741</v>
      </c>
      <c r="F120" s="175">
        <v>8079</v>
      </c>
      <c r="G120" s="20"/>
      <c r="H120" s="20" t="s">
        <v>741</v>
      </c>
      <c r="I120" s="27">
        <f>IF(C120&lt;4,3)</f>
        <v>3</v>
      </c>
      <c r="J120" s="27">
        <f>IF(F120&lt;15000,4)</f>
        <v>4</v>
      </c>
    </row>
    <row r="121" spans="1:10" ht="11.25" customHeight="1">
      <c r="A121" s="27" t="s">
        <v>425</v>
      </c>
      <c r="B121" s="27" t="s">
        <v>426</v>
      </c>
      <c r="C121" s="81">
        <v>0.4115409577705005</v>
      </c>
      <c r="D121" s="20"/>
      <c r="E121" s="20" t="s">
        <v>741</v>
      </c>
      <c r="F121" s="175">
        <v>305</v>
      </c>
      <c r="G121" s="20"/>
      <c r="H121" s="20" t="s">
        <v>741</v>
      </c>
      <c r="I121" s="27">
        <f t="shared" si="0"/>
        <v>1</v>
      </c>
      <c r="J121" s="27">
        <f>IF(F121&lt;1000,2)</f>
        <v>2</v>
      </c>
    </row>
    <row r="122" spans="1:10" ht="11.25" customHeight="1">
      <c r="A122" s="27" t="s">
        <v>427</v>
      </c>
      <c r="B122" s="27" t="s">
        <v>428</v>
      </c>
      <c r="C122" s="81">
        <v>1.4048379995901898</v>
      </c>
      <c r="D122" s="20"/>
      <c r="E122" s="20" t="s">
        <v>741</v>
      </c>
      <c r="F122" s="175">
        <v>8906</v>
      </c>
      <c r="G122" s="20"/>
      <c r="H122" s="20" t="s">
        <v>741</v>
      </c>
      <c r="I122" s="27">
        <f>IF(C122&lt;2,2)</f>
        <v>2</v>
      </c>
      <c r="J122" s="27">
        <f>IF(F122&lt;15000,4)</f>
        <v>4</v>
      </c>
    </row>
    <row r="123" spans="1:10" ht="11.25" customHeight="1">
      <c r="A123" s="27" t="s">
        <v>429</v>
      </c>
      <c r="B123" s="27" t="s">
        <v>430</v>
      </c>
      <c r="C123" s="81">
        <v>0.277054972139352</v>
      </c>
      <c r="D123" s="20"/>
      <c r="E123" s="20" t="s">
        <v>741</v>
      </c>
      <c r="F123" s="175">
        <v>375</v>
      </c>
      <c r="G123" s="20"/>
      <c r="H123" s="20" t="s">
        <v>741</v>
      </c>
      <c r="I123" s="27">
        <f t="shared" si="0"/>
        <v>1</v>
      </c>
      <c r="J123" s="27">
        <f>IF(F123&lt;1000,2)</f>
        <v>2</v>
      </c>
    </row>
    <row r="124" spans="1:10" ht="11.25" customHeight="1">
      <c r="A124" s="27" t="s">
        <v>431</v>
      </c>
      <c r="B124" s="27" t="s">
        <v>432</v>
      </c>
      <c r="C124" s="81">
        <v>0.9016491214292435</v>
      </c>
      <c r="D124" s="20"/>
      <c r="E124" s="20" t="s">
        <v>741</v>
      </c>
      <c r="F124" s="175">
        <v>2434</v>
      </c>
      <c r="G124" s="20"/>
      <c r="H124" s="20" t="s">
        <v>741</v>
      </c>
      <c r="I124" s="27">
        <f t="shared" si="0"/>
        <v>1</v>
      </c>
      <c r="J124" s="27">
        <f>IF(F124&lt;5000,3)</f>
        <v>3</v>
      </c>
    </row>
    <row r="125" spans="1:10" ht="11.25" customHeight="1">
      <c r="A125" s="27" t="s">
        <v>433</v>
      </c>
      <c r="B125" s="27" t="s">
        <v>434</v>
      </c>
      <c r="C125" s="81">
        <v>4.043568665985602</v>
      </c>
      <c r="D125" s="20"/>
      <c r="E125" s="20" t="s">
        <v>741</v>
      </c>
      <c r="F125" s="175">
        <v>19925</v>
      </c>
      <c r="G125" s="20"/>
      <c r="H125" s="20" t="s">
        <v>741</v>
      </c>
      <c r="I125" s="27">
        <f>IF(C125&lt;8,4)</f>
        <v>4</v>
      </c>
      <c r="J125" s="27">
        <v>5</v>
      </c>
    </row>
    <row r="126" spans="1:10" ht="11.25" customHeight="1">
      <c r="A126" s="27" t="s">
        <v>435</v>
      </c>
      <c r="B126" s="27" t="s">
        <v>436</v>
      </c>
      <c r="C126" s="81">
        <v>9.386898553638522</v>
      </c>
      <c r="D126" s="20"/>
      <c r="E126" s="20" t="s">
        <v>741</v>
      </c>
      <c r="F126" s="175">
        <v>2988</v>
      </c>
      <c r="G126" s="20"/>
      <c r="H126" s="20" t="s">
        <v>741</v>
      </c>
      <c r="I126" s="27">
        <v>5</v>
      </c>
      <c r="J126" s="27">
        <f>IF(F126&lt;5000,3)</f>
        <v>3</v>
      </c>
    </row>
    <row r="127" spans="1:10" ht="11.25" customHeight="1">
      <c r="A127" s="27" t="s">
        <v>437</v>
      </c>
      <c r="B127" s="27" t="s">
        <v>173</v>
      </c>
      <c r="C127" s="81">
        <v>4.623043307462342</v>
      </c>
      <c r="D127" s="20"/>
      <c r="E127" s="20" t="s">
        <v>741</v>
      </c>
      <c r="F127" s="175">
        <v>2083</v>
      </c>
      <c r="G127" s="20"/>
      <c r="H127" s="20" t="s">
        <v>741</v>
      </c>
      <c r="I127" s="27">
        <f>IF(C127&lt;8,4)</f>
        <v>4</v>
      </c>
      <c r="J127" s="27">
        <f>IF(F127&lt;5000,3)</f>
        <v>3</v>
      </c>
    </row>
    <row r="128" spans="1:10" ht="11.25" customHeight="1">
      <c r="A128" s="27" t="s">
        <v>438</v>
      </c>
      <c r="B128" s="27" t="s">
        <v>174</v>
      </c>
      <c r="C128" s="81">
        <v>4.021189563395363</v>
      </c>
      <c r="D128" s="20"/>
      <c r="E128" s="20" t="s">
        <v>741</v>
      </c>
      <c r="F128" s="175">
        <v>1566</v>
      </c>
      <c r="G128" s="20"/>
      <c r="H128" s="20" t="s">
        <v>741</v>
      </c>
      <c r="I128" s="27">
        <f>IF(C128&lt;8,4)</f>
        <v>4</v>
      </c>
      <c r="J128" s="27">
        <f>IF(F128&lt;5000,3)</f>
        <v>3</v>
      </c>
    </row>
    <row r="129" spans="1:10" ht="11.25" customHeight="1">
      <c r="A129" s="27" t="s">
        <v>439</v>
      </c>
      <c r="B129" s="27" t="s">
        <v>175</v>
      </c>
      <c r="C129" s="81">
        <v>1.7070728624657354</v>
      </c>
      <c r="D129" s="20"/>
      <c r="E129" s="20" t="s">
        <v>741</v>
      </c>
      <c r="F129" s="175">
        <v>416</v>
      </c>
      <c r="G129" s="20"/>
      <c r="H129" s="20" t="s">
        <v>741</v>
      </c>
      <c r="I129" s="27">
        <f>IF(C129&lt;2,2)</f>
        <v>2</v>
      </c>
      <c r="J129" s="27">
        <f>IF(F129&lt;1000,2)</f>
        <v>2</v>
      </c>
    </row>
    <row r="130" spans="1:10" ht="11.25" customHeight="1">
      <c r="A130" s="27" t="s">
        <v>440</v>
      </c>
      <c r="B130" s="27" t="s">
        <v>176</v>
      </c>
      <c r="C130" s="81">
        <v>2.393444979515561</v>
      </c>
      <c r="D130" s="20"/>
      <c r="E130" s="20" t="s">
        <v>741</v>
      </c>
      <c r="F130" s="175">
        <v>1998</v>
      </c>
      <c r="G130" s="20"/>
      <c r="H130" s="20" t="s">
        <v>741</v>
      </c>
      <c r="I130" s="27">
        <f>IF(C130&lt;4,3)</f>
        <v>3</v>
      </c>
      <c r="J130" s="27">
        <f>IF(F130&lt;5000,3)</f>
        <v>3</v>
      </c>
    </row>
    <row r="131" spans="1:10" ht="11.25" customHeight="1">
      <c r="A131" s="108" t="s">
        <v>822</v>
      </c>
      <c r="B131" s="108" t="s">
        <v>823</v>
      </c>
      <c r="C131" s="81">
        <v>1.2677783639976201</v>
      </c>
      <c r="D131" s="189"/>
      <c r="E131" s="20" t="s">
        <v>741</v>
      </c>
      <c r="F131" s="175">
        <v>5421</v>
      </c>
      <c r="G131" s="20"/>
      <c r="H131" s="20" t="s">
        <v>741</v>
      </c>
      <c r="I131" s="27">
        <f>IF(C131&lt;2,2)</f>
        <v>2</v>
      </c>
      <c r="J131" s="27">
        <f>IF(F131&lt;15000,4)</f>
        <v>4</v>
      </c>
    </row>
    <row r="132" spans="1:10" ht="11.25" customHeight="1">
      <c r="A132" s="27" t="s">
        <v>441</v>
      </c>
      <c r="B132" s="27" t="s">
        <v>442</v>
      </c>
      <c r="C132" s="81">
        <v>0.858258199406425</v>
      </c>
      <c r="D132" s="20"/>
      <c r="E132" s="20" t="s">
        <v>741</v>
      </c>
      <c r="F132" s="175">
        <v>3740</v>
      </c>
      <c r="G132" s="20"/>
      <c r="H132" s="20" t="s">
        <v>741</v>
      </c>
      <c r="I132" s="27">
        <f>IF(C132&lt;1,1)</f>
        <v>1</v>
      </c>
      <c r="J132" s="27">
        <f>IF(F132&lt;5000,3)</f>
        <v>3</v>
      </c>
    </row>
    <row r="133" spans="1:10" ht="11.25" customHeight="1">
      <c r="A133" s="27" t="s">
        <v>443</v>
      </c>
      <c r="B133" s="27" t="s">
        <v>444</v>
      </c>
      <c r="C133" s="81" t="s">
        <v>372</v>
      </c>
      <c r="D133" s="20"/>
      <c r="E133" s="20" t="s">
        <v>741</v>
      </c>
      <c r="F133" s="175" t="s">
        <v>372</v>
      </c>
      <c r="G133" s="20"/>
      <c r="H133" s="20" t="s">
        <v>741</v>
      </c>
      <c r="I133" s="81" t="s">
        <v>372</v>
      </c>
      <c r="J133" s="81" t="s">
        <v>372</v>
      </c>
    </row>
    <row r="134" spans="1:10" ht="11.25" customHeight="1">
      <c r="A134" s="27" t="s">
        <v>445</v>
      </c>
      <c r="B134" s="27" t="s">
        <v>446</v>
      </c>
      <c r="C134" s="81">
        <v>0.8734549449736145</v>
      </c>
      <c r="D134" s="20"/>
      <c r="E134" s="20" t="s">
        <v>741</v>
      </c>
      <c r="F134" s="175">
        <v>1369</v>
      </c>
      <c r="G134" s="20"/>
      <c r="H134" s="20" t="s">
        <v>741</v>
      </c>
      <c r="I134" s="27">
        <f>IF(C134&lt;1,1)</f>
        <v>1</v>
      </c>
      <c r="J134" s="27">
        <f>IF(F134&lt;5000,3)</f>
        <v>3</v>
      </c>
    </row>
    <row r="135" spans="1:10" ht="11.25" customHeight="1">
      <c r="A135" s="27" t="s">
        <v>447</v>
      </c>
      <c r="B135" s="27" t="s">
        <v>448</v>
      </c>
      <c r="C135" s="81">
        <v>3.7522365236724378</v>
      </c>
      <c r="D135" s="20"/>
      <c r="E135" s="20" t="s">
        <v>741</v>
      </c>
      <c r="F135" s="175">
        <v>36400</v>
      </c>
      <c r="G135" s="20"/>
      <c r="H135" s="20" t="s">
        <v>741</v>
      </c>
      <c r="I135" s="27">
        <f>IF(C135&lt;4,3)</f>
        <v>3</v>
      </c>
      <c r="J135" s="27">
        <v>5</v>
      </c>
    </row>
    <row r="136" spans="1:10" ht="11.25" customHeight="1">
      <c r="A136" s="27" t="s">
        <v>456</v>
      </c>
      <c r="B136" s="27" t="s">
        <v>457</v>
      </c>
      <c r="C136" s="81">
        <v>0.42788820712544856</v>
      </c>
      <c r="D136" s="20"/>
      <c r="E136" s="20" t="s">
        <v>741</v>
      </c>
      <c r="F136" s="175">
        <v>559</v>
      </c>
      <c r="G136" s="20"/>
      <c r="H136" s="20" t="s">
        <v>741</v>
      </c>
      <c r="I136" s="27">
        <f>IF(C136&lt;1,1)</f>
        <v>1</v>
      </c>
      <c r="J136" s="27">
        <f>IF(F136&lt;1000,2)</f>
        <v>2</v>
      </c>
    </row>
    <row r="137" spans="1:10" ht="11.25" customHeight="1">
      <c r="A137" s="27" t="s">
        <v>458</v>
      </c>
      <c r="B137" s="27" t="s">
        <v>459</v>
      </c>
      <c r="C137" s="81" t="s">
        <v>372</v>
      </c>
      <c r="D137" s="20"/>
      <c r="E137" s="20"/>
      <c r="F137" s="175" t="s">
        <v>372</v>
      </c>
      <c r="G137" s="20"/>
      <c r="H137" s="20"/>
      <c r="I137" s="81" t="s">
        <v>372</v>
      </c>
      <c r="J137" s="81" t="s">
        <v>372</v>
      </c>
    </row>
    <row r="138" spans="1:10" ht="11.25" customHeight="1">
      <c r="A138" s="27" t="s">
        <v>460</v>
      </c>
      <c r="B138" s="27" t="s">
        <v>461</v>
      </c>
      <c r="C138" s="81">
        <v>0.9988855781601076</v>
      </c>
      <c r="D138" s="20"/>
      <c r="E138" s="20" t="s">
        <v>741</v>
      </c>
      <c r="F138" s="175">
        <v>5758</v>
      </c>
      <c r="G138" s="20"/>
      <c r="H138" s="20" t="s">
        <v>741</v>
      </c>
      <c r="I138" s="27">
        <f>IF(C138&lt;1,1)</f>
        <v>1</v>
      </c>
      <c r="J138" s="27">
        <f>IF(F138&lt;15000,4)</f>
        <v>4</v>
      </c>
    </row>
    <row r="139" spans="1:10" ht="11.25" customHeight="1">
      <c r="A139" s="27" t="s">
        <v>462</v>
      </c>
      <c r="B139" s="27" t="s">
        <v>463</v>
      </c>
      <c r="C139" s="81">
        <v>1.4468878577961084</v>
      </c>
      <c r="D139" s="20"/>
      <c r="E139" s="20" t="s">
        <v>741</v>
      </c>
      <c r="F139" s="175">
        <v>5860</v>
      </c>
      <c r="G139" s="20"/>
      <c r="H139" s="20" t="s">
        <v>741</v>
      </c>
      <c r="I139" s="27">
        <f>IF(C139&lt;2,2)</f>
        <v>2</v>
      </c>
      <c r="J139" s="27">
        <f>IF(F139&lt;15000,4)</f>
        <v>4</v>
      </c>
    </row>
    <row r="140" spans="1:10" ht="11.25" customHeight="1">
      <c r="A140" s="27" t="s">
        <v>464</v>
      </c>
      <c r="B140" s="27" t="s">
        <v>465</v>
      </c>
      <c r="C140" s="81" t="s">
        <v>372</v>
      </c>
      <c r="D140" s="20"/>
      <c r="E140" s="20"/>
      <c r="F140" s="175" t="s">
        <v>372</v>
      </c>
      <c r="G140" s="20"/>
      <c r="H140" s="20"/>
      <c r="I140" s="81" t="s">
        <v>372</v>
      </c>
      <c r="J140" s="81" t="s">
        <v>372</v>
      </c>
    </row>
    <row r="141" spans="1:10" ht="11.25" customHeight="1">
      <c r="A141" s="27" t="s">
        <v>466</v>
      </c>
      <c r="B141" s="27" t="s">
        <v>467</v>
      </c>
      <c r="C141" s="81">
        <v>1.4138963183549171</v>
      </c>
      <c r="D141" s="20"/>
      <c r="E141" s="20" t="s">
        <v>741</v>
      </c>
      <c r="F141" s="175">
        <v>2769</v>
      </c>
      <c r="G141" s="20"/>
      <c r="H141" s="20" t="s">
        <v>741</v>
      </c>
      <c r="I141" s="27">
        <f>IF(C141&lt;2,2)</f>
        <v>2</v>
      </c>
      <c r="J141" s="27">
        <f>IF(F141&lt;5000,3)</f>
        <v>3</v>
      </c>
    </row>
    <row r="142" spans="1:10" ht="11.25" customHeight="1">
      <c r="A142" s="27" t="s">
        <v>468</v>
      </c>
      <c r="B142" s="27" t="s">
        <v>469</v>
      </c>
      <c r="C142" s="81">
        <v>2.4854725757992133</v>
      </c>
      <c r="D142" s="20"/>
      <c r="E142" s="20" t="s">
        <v>741</v>
      </c>
      <c r="F142" s="175">
        <v>12427</v>
      </c>
      <c r="G142" s="20"/>
      <c r="H142" s="20" t="s">
        <v>741</v>
      </c>
      <c r="I142" s="27">
        <f>IF(C142&lt;4,3)</f>
        <v>3</v>
      </c>
      <c r="J142" s="27">
        <f>IF(F142&lt;15000,4)</f>
        <v>4</v>
      </c>
    </row>
    <row r="143" spans="1:10" ht="11.25" customHeight="1">
      <c r="A143" s="27" t="s">
        <v>470</v>
      </c>
      <c r="B143" s="27" t="s">
        <v>471</v>
      </c>
      <c r="C143" s="81">
        <v>4.234219822864909</v>
      </c>
      <c r="D143" s="20"/>
      <c r="E143" s="20" t="s">
        <v>741</v>
      </c>
      <c r="F143" s="175">
        <v>6935</v>
      </c>
      <c r="G143" s="20"/>
      <c r="H143" s="20" t="s">
        <v>741</v>
      </c>
      <c r="I143" s="27">
        <f>IF(C143&lt;8,4)</f>
        <v>4</v>
      </c>
      <c r="J143" s="27">
        <f>IF(F143&lt;15000,4)</f>
        <v>4</v>
      </c>
    </row>
    <row r="144" spans="1:10" ht="11.25" customHeight="1">
      <c r="A144" s="27" t="s">
        <v>235</v>
      </c>
      <c r="B144" s="27" t="s">
        <v>244</v>
      </c>
      <c r="C144" s="81">
        <v>0.07330971571681051</v>
      </c>
      <c r="D144" s="20"/>
      <c r="E144" s="20" t="s">
        <v>741</v>
      </c>
      <c r="F144" s="175">
        <v>37</v>
      </c>
      <c r="G144" s="20"/>
      <c r="H144" s="20" t="s">
        <v>741</v>
      </c>
      <c r="I144" s="27">
        <f>IF(C144&lt;1,1)</f>
        <v>1</v>
      </c>
      <c r="J144" s="27">
        <f>IF(F144&lt;250,1)</f>
        <v>1</v>
      </c>
    </row>
    <row r="145" spans="1:10" ht="11.25" customHeight="1">
      <c r="A145" s="27" t="s">
        <v>236</v>
      </c>
      <c r="B145" s="27" t="s">
        <v>245</v>
      </c>
      <c r="C145" s="81" t="s">
        <v>372</v>
      </c>
      <c r="D145" s="20"/>
      <c r="E145" s="20"/>
      <c r="F145" s="175" t="s">
        <v>372</v>
      </c>
      <c r="G145" s="20"/>
      <c r="H145" s="20"/>
      <c r="I145" s="81" t="s">
        <v>372</v>
      </c>
      <c r="J145" s="81" t="s">
        <v>372</v>
      </c>
    </row>
    <row r="146" spans="1:10" ht="11.25" customHeight="1">
      <c r="A146" s="27" t="s">
        <v>237</v>
      </c>
      <c r="B146" s="27" t="s">
        <v>449</v>
      </c>
      <c r="C146" s="81">
        <v>2.809221994879325</v>
      </c>
      <c r="D146" s="20"/>
      <c r="E146" s="20" t="s">
        <v>741</v>
      </c>
      <c r="F146" s="175">
        <v>13635</v>
      </c>
      <c r="G146" s="20"/>
      <c r="H146" s="20" t="s">
        <v>741</v>
      </c>
      <c r="I146" s="27">
        <f>IF(C146&lt;4,3)</f>
        <v>3</v>
      </c>
      <c r="J146" s="27">
        <f>IF(F146&lt;15000,4)</f>
        <v>4</v>
      </c>
    </row>
    <row r="147" spans="1:10" ht="11.25" customHeight="1">
      <c r="A147" s="27" t="s">
        <v>238</v>
      </c>
      <c r="B147" s="27" t="s">
        <v>450</v>
      </c>
      <c r="C147" s="81">
        <v>0.720162919410731</v>
      </c>
      <c r="D147" s="20"/>
      <c r="E147" s="20" t="s">
        <v>741</v>
      </c>
      <c r="F147" s="175">
        <v>877</v>
      </c>
      <c r="G147" s="20"/>
      <c r="H147" s="20" t="s">
        <v>741</v>
      </c>
      <c r="I147" s="27">
        <f>IF(C147&lt;1,1)</f>
        <v>1</v>
      </c>
      <c r="J147" s="27">
        <f>IF(F147&lt;1000,2)</f>
        <v>2</v>
      </c>
    </row>
    <row r="148" spans="1:10" ht="11.25" customHeight="1">
      <c r="A148" s="27" t="s">
        <v>239</v>
      </c>
      <c r="B148" s="27" t="s">
        <v>451</v>
      </c>
      <c r="C148" s="81">
        <v>1.6354774211976302</v>
      </c>
      <c r="D148" s="20"/>
      <c r="E148" s="20" t="s">
        <v>741</v>
      </c>
      <c r="F148" s="175">
        <v>7100</v>
      </c>
      <c r="G148" s="20"/>
      <c r="H148" s="20" t="s">
        <v>741</v>
      </c>
      <c r="I148" s="27">
        <f>IF(C148&lt;2,2)</f>
        <v>2</v>
      </c>
      <c r="J148" s="27">
        <f>IF(F148&lt;15000,4)</f>
        <v>4</v>
      </c>
    </row>
    <row r="149" spans="1:10" ht="11.25" customHeight="1">
      <c r="A149" s="27" t="s">
        <v>240</v>
      </c>
      <c r="B149" s="27" t="s">
        <v>452</v>
      </c>
      <c r="C149" s="81">
        <v>1.7236584527970598</v>
      </c>
      <c r="D149" s="20"/>
      <c r="E149" s="20" t="s">
        <v>741</v>
      </c>
      <c r="F149" s="175">
        <v>6322</v>
      </c>
      <c r="G149" s="20"/>
      <c r="H149" s="20" t="s">
        <v>741</v>
      </c>
      <c r="I149" s="27">
        <f>IF(C149&lt;2,2)</f>
        <v>2</v>
      </c>
      <c r="J149" s="27">
        <f>IF(F149&lt;15000,4)</f>
        <v>4</v>
      </c>
    </row>
    <row r="150" spans="1:10" ht="11.25" customHeight="1">
      <c r="A150" s="27" t="s">
        <v>241</v>
      </c>
      <c r="B150" s="27" t="s">
        <v>453</v>
      </c>
      <c r="C150" s="81">
        <v>0.22191652089242145</v>
      </c>
      <c r="D150" s="20"/>
      <c r="E150" s="20" t="s">
        <v>741</v>
      </c>
      <c r="F150" s="175">
        <v>196</v>
      </c>
      <c r="G150" s="20"/>
      <c r="H150" s="20" t="s">
        <v>741</v>
      </c>
      <c r="I150" s="27">
        <f>IF(C150&lt;1,1)</f>
        <v>1</v>
      </c>
      <c r="J150" s="27">
        <f aca="true" t="shared" si="3" ref="J150:J163">IF(F150&lt;250,1)</f>
        <v>1</v>
      </c>
    </row>
    <row r="151" spans="1:10" ht="11.25" customHeight="1">
      <c r="A151" s="27" t="s">
        <v>242</v>
      </c>
      <c r="B151" s="27" t="s">
        <v>454</v>
      </c>
      <c r="C151" s="81">
        <v>0.35893055569979126</v>
      </c>
      <c r="D151" s="20"/>
      <c r="E151" s="20" t="s">
        <v>741</v>
      </c>
      <c r="F151" s="175">
        <v>553</v>
      </c>
      <c r="G151" s="20"/>
      <c r="H151" s="20" t="s">
        <v>741</v>
      </c>
      <c r="I151" s="27">
        <f>IF(C151&lt;1,1)</f>
        <v>1</v>
      </c>
      <c r="J151" s="27">
        <f>IF(F151&lt;1000,2)</f>
        <v>2</v>
      </c>
    </row>
    <row r="152" spans="1:10" ht="11.25" customHeight="1">
      <c r="A152" s="27" t="s">
        <v>243</v>
      </c>
      <c r="B152" s="27" t="s">
        <v>455</v>
      </c>
      <c r="C152" s="81">
        <v>7.4910609448471295</v>
      </c>
      <c r="D152" s="20"/>
      <c r="E152" s="20" t="s">
        <v>741</v>
      </c>
      <c r="F152" s="175">
        <v>41201</v>
      </c>
      <c r="G152" s="20"/>
      <c r="H152" s="20" t="s">
        <v>741</v>
      </c>
      <c r="I152" s="27">
        <f>IF(C152&lt;8,4)</f>
        <v>4</v>
      </c>
      <c r="J152" s="27">
        <v>5</v>
      </c>
    </row>
    <row r="153" spans="1:10" ht="11.25" customHeight="1">
      <c r="A153" s="27" t="s">
        <v>472</v>
      </c>
      <c r="B153" s="27" t="s">
        <v>165</v>
      </c>
      <c r="C153" s="81">
        <v>8.501051610710304</v>
      </c>
      <c r="D153" s="20"/>
      <c r="E153" s="20" t="s">
        <v>741</v>
      </c>
      <c r="F153" s="175">
        <v>7328</v>
      </c>
      <c r="G153" s="20"/>
      <c r="H153" s="20" t="s">
        <v>741</v>
      </c>
      <c r="I153" s="27">
        <v>5</v>
      </c>
      <c r="J153" s="27">
        <f>IF(F153&lt;15000,4)</f>
        <v>4</v>
      </c>
    </row>
    <row r="154" spans="1:10" ht="11.25" customHeight="1">
      <c r="A154" s="27" t="s">
        <v>473</v>
      </c>
      <c r="B154" s="27" t="s">
        <v>164</v>
      </c>
      <c r="C154" s="81">
        <v>2.325396014207656</v>
      </c>
      <c r="D154" s="20"/>
      <c r="E154" s="20" t="s">
        <v>741</v>
      </c>
      <c r="F154" s="175">
        <v>4755</v>
      </c>
      <c r="G154" s="20"/>
      <c r="H154" s="20" t="s">
        <v>741</v>
      </c>
      <c r="I154" s="27">
        <f>IF(C154&lt;4,3)</f>
        <v>3</v>
      </c>
      <c r="J154" s="27">
        <f>IF(F154&lt;5000,3)</f>
        <v>3</v>
      </c>
    </row>
    <row r="155" spans="1:10" ht="11.25" customHeight="1">
      <c r="A155" s="27" t="s">
        <v>474</v>
      </c>
      <c r="B155" s="27" t="s">
        <v>163</v>
      </c>
      <c r="C155" s="81">
        <v>1.0543869923203206</v>
      </c>
      <c r="D155" s="20"/>
      <c r="E155" s="20" t="s">
        <v>741</v>
      </c>
      <c r="F155" s="175">
        <v>3167</v>
      </c>
      <c r="G155" s="20"/>
      <c r="H155" s="20" t="s">
        <v>741</v>
      </c>
      <c r="I155" s="27">
        <f>IF(C155&lt;2,2)</f>
        <v>2</v>
      </c>
      <c r="J155" s="27">
        <f>IF(F155&lt;5000,3)</f>
        <v>3</v>
      </c>
    </row>
    <row r="156" spans="1:10" ht="11.25" customHeight="1">
      <c r="A156" s="43" t="s">
        <v>475</v>
      </c>
      <c r="B156" s="27" t="s">
        <v>476</v>
      </c>
      <c r="C156" s="81">
        <v>3.6067241684814606</v>
      </c>
      <c r="D156" s="20"/>
      <c r="E156" s="20" t="s">
        <v>741</v>
      </c>
      <c r="F156" s="175">
        <v>1893</v>
      </c>
      <c r="G156" s="20"/>
      <c r="H156" s="20" t="s">
        <v>741</v>
      </c>
      <c r="I156" s="27">
        <f>IF(C156&lt;4,3)</f>
        <v>3</v>
      </c>
      <c r="J156" s="27">
        <f>IF(F156&lt;5000,3)</f>
        <v>3</v>
      </c>
    </row>
    <row r="157" spans="1:10" ht="11.25" customHeight="1">
      <c r="A157" s="43" t="s">
        <v>477</v>
      </c>
      <c r="B157" s="43" t="s">
        <v>478</v>
      </c>
      <c r="C157" s="81">
        <v>2.8665493750378297</v>
      </c>
      <c r="D157" s="20"/>
      <c r="E157" s="20" t="s">
        <v>741</v>
      </c>
      <c r="F157" s="175">
        <v>8430</v>
      </c>
      <c r="G157" s="20"/>
      <c r="H157" s="20" t="s">
        <v>741</v>
      </c>
      <c r="I157" s="27">
        <f>IF(C157&lt;4,3)</f>
        <v>3</v>
      </c>
      <c r="J157" s="27">
        <f>IF(F157&lt;15000,4)</f>
        <v>4</v>
      </c>
    </row>
    <row r="158" spans="1:10" ht="11.25" customHeight="1">
      <c r="A158" s="43" t="s">
        <v>479</v>
      </c>
      <c r="B158" s="43" t="s">
        <v>480</v>
      </c>
      <c r="C158" s="81">
        <v>0</v>
      </c>
      <c r="D158" s="20"/>
      <c r="E158" s="20"/>
      <c r="F158" s="175">
        <v>0</v>
      </c>
      <c r="G158" s="20"/>
      <c r="H158" s="20"/>
      <c r="I158" s="27">
        <f>IF(C158&lt;1,1)</f>
        <v>1</v>
      </c>
      <c r="J158" s="27">
        <f t="shared" si="3"/>
        <v>1</v>
      </c>
    </row>
    <row r="159" spans="1:10" ht="11.25" customHeight="1">
      <c r="A159" s="27" t="s">
        <v>481</v>
      </c>
      <c r="B159" s="27" t="s">
        <v>482</v>
      </c>
      <c r="C159" s="81">
        <v>0</v>
      </c>
      <c r="D159" s="20"/>
      <c r="E159" s="20"/>
      <c r="F159" s="175">
        <v>0</v>
      </c>
      <c r="G159" s="20"/>
      <c r="H159" s="20"/>
      <c r="I159" s="27">
        <f>IF(C159&lt;1,1)</f>
        <v>1</v>
      </c>
      <c r="J159" s="27">
        <f t="shared" si="3"/>
        <v>1</v>
      </c>
    </row>
    <row r="160" spans="1:10" ht="11.25" customHeight="1">
      <c r="A160" s="43" t="s">
        <v>483</v>
      </c>
      <c r="B160" s="43" t="s">
        <v>484</v>
      </c>
      <c r="C160" s="81">
        <v>0</v>
      </c>
      <c r="D160" s="20"/>
      <c r="E160" s="20"/>
      <c r="F160" s="175">
        <v>0</v>
      </c>
      <c r="G160" s="20"/>
      <c r="H160" s="20"/>
      <c r="I160" s="27">
        <f>IF(C160&lt;1,1)</f>
        <v>1</v>
      </c>
      <c r="J160" s="27">
        <f t="shared" si="3"/>
        <v>1</v>
      </c>
    </row>
    <row r="161" spans="1:10" ht="11.25" customHeight="1">
      <c r="A161" s="43" t="s">
        <v>485</v>
      </c>
      <c r="B161" s="43" t="s">
        <v>486</v>
      </c>
      <c r="C161" s="81">
        <v>0</v>
      </c>
      <c r="D161" s="20"/>
      <c r="E161" s="20"/>
      <c r="F161" s="175">
        <v>0</v>
      </c>
      <c r="G161" s="20"/>
      <c r="H161" s="20"/>
      <c r="I161" s="27">
        <f>IF(C161&lt;1,1)</f>
        <v>1</v>
      </c>
      <c r="J161" s="27">
        <f t="shared" si="3"/>
        <v>1</v>
      </c>
    </row>
    <row r="162" spans="1:10" ht="11.25" customHeight="1">
      <c r="A162" s="43" t="s">
        <v>487</v>
      </c>
      <c r="B162" s="43" t="s">
        <v>488</v>
      </c>
      <c r="C162" s="81">
        <v>0</v>
      </c>
      <c r="D162" s="20"/>
      <c r="E162" s="20"/>
      <c r="F162" s="175">
        <v>0</v>
      </c>
      <c r="G162" s="20"/>
      <c r="H162" s="20"/>
      <c r="I162" s="27">
        <f>IF(C162&lt;1,1)</f>
        <v>1</v>
      </c>
      <c r="J162" s="27">
        <f t="shared" si="3"/>
        <v>1</v>
      </c>
    </row>
    <row r="163" spans="1:10" ht="11.25" customHeight="1">
      <c r="A163" s="43" t="s">
        <v>489</v>
      </c>
      <c r="B163" s="43" t="s">
        <v>490</v>
      </c>
      <c r="C163" s="81">
        <v>0</v>
      </c>
      <c r="D163" s="20"/>
      <c r="E163" s="20"/>
      <c r="F163" s="175">
        <v>0</v>
      </c>
      <c r="G163" s="20"/>
      <c r="H163" s="20"/>
      <c r="I163" s="27">
        <f>IF(C163&lt;1,1)</f>
        <v>1</v>
      </c>
      <c r="J163" s="27">
        <f t="shared" si="3"/>
        <v>1</v>
      </c>
    </row>
    <row r="164" spans="1:10" ht="11.25" customHeight="1">
      <c r="A164" s="43" t="s">
        <v>491</v>
      </c>
      <c r="B164" s="43" t="s">
        <v>492</v>
      </c>
      <c r="C164" s="81">
        <v>8.741551829020036</v>
      </c>
      <c r="D164" s="20"/>
      <c r="E164" s="20" t="s">
        <v>741</v>
      </c>
      <c r="F164" s="175">
        <v>3650</v>
      </c>
      <c r="G164" s="20"/>
      <c r="H164" s="20" t="s">
        <v>741</v>
      </c>
      <c r="I164" s="27">
        <v>5</v>
      </c>
      <c r="J164" s="27">
        <f>IF(F164&lt;5000,3)</f>
        <v>3</v>
      </c>
    </row>
    <row r="165" spans="1:10" ht="11.25" customHeight="1">
      <c r="A165" s="43" t="s">
        <v>493</v>
      </c>
      <c r="B165" s="43" t="s">
        <v>494</v>
      </c>
      <c r="C165" s="81" t="s">
        <v>372</v>
      </c>
      <c r="D165" s="20"/>
      <c r="E165" s="20"/>
      <c r="F165" s="175" t="s">
        <v>372</v>
      </c>
      <c r="G165" s="20"/>
      <c r="H165" s="20"/>
      <c r="I165" s="81" t="s">
        <v>372</v>
      </c>
      <c r="J165" s="81" t="s">
        <v>372</v>
      </c>
    </row>
    <row r="166" spans="1:10" ht="11.25" customHeight="1">
      <c r="A166" s="43" t="s">
        <v>495</v>
      </c>
      <c r="B166" s="43" t="s">
        <v>496</v>
      </c>
      <c r="C166" s="81" t="s">
        <v>372</v>
      </c>
      <c r="D166" s="20"/>
      <c r="E166" s="20"/>
      <c r="F166" s="175" t="s">
        <v>372</v>
      </c>
      <c r="G166" s="20"/>
      <c r="H166" s="20"/>
      <c r="I166" s="81" t="s">
        <v>372</v>
      </c>
      <c r="J166" s="81" t="s">
        <v>372</v>
      </c>
    </row>
    <row r="167" spans="1:10" ht="11.25" customHeight="1">
      <c r="A167" s="43" t="s">
        <v>497</v>
      </c>
      <c r="B167" s="43" t="s">
        <v>498</v>
      </c>
      <c r="C167" s="81">
        <v>0.3708178571210272</v>
      </c>
      <c r="D167" s="20"/>
      <c r="E167" s="20" t="s">
        <v>741</v>
      </c>
      <c r="F167" s="175">
        <v>182</v>
      </c>
      <c r="G167" s="20"/>
      <c r="H167" s="20" t="s">
        <v>741</v>
      </c>
      <c r="I167" s="27">
        <f>IF(C167&lt;1,1)</f>
        <v>1</v>
      </c>
      <c r="J167" s="27">
        <f>IF(F167&lt;250,1)</f>
        <v>1</v>
      </c>
    </row>
    <row r="168" spans="1:10" ht="11.25" customHeight="1">
      <c r="A168" s="27" t="s">
        <v>499</v>
      </c>
      <c r="B168" s="27" t="s">
        <v>500</v>
      </c>
      <c r="C168" s="81" t="s">
        <v>372</v>
      </c>
      <c r="D168" s="20"/>
      <c r="E168" s="20"/>
      <c r="F168" s="175" t="s">
        <v>372</v>
      </c>
      <c r="G168" s="20"/>
      <c r="H168" s="20"/>
      <c r="I168" s="81" t="s">
        <v>372</v>
      </c>
      <c r="J168" s="81" t="s">
        <v>372</v>
      </c>
    </row>
    <row r="169" spans="1:10" ht="11.25" customHeight="1">
      <c r="A169" s="27" t="s">
        <v>501</v>
      </c>
      <c r="B169" s="27" t="s">
        <v>502</v>
      </c>
      <c r="C169" s="81" t="s">
        <v>372</v>
      </c>
      <c r="D169" s="20"/>
      <c r="E169" s="20"/>
      <c r="F169" s="175" t="s">
        <v>372</v>
      </c>
      <c r="G169" s="20"/>
      <c r="H169" s="20"/>
      <c r="I169" s="81" t="s">
        <v>372</v>
      </c>
      <c r="J169" s="81" t="s">
        <v>372</v>
      </c>
    </row>
    <row r="170" spans="1:10" ht="11.25" customHeight="1">
      <c r="A170" s="27" t="s">
        <v>503</v>
      </c>
      <c r="B170" s="27" t="s">
        <v>504</v>
      </c>
      <c r="C170" s="81" t="s">
        <v>372</v>
      </c>
      <c r="D170" s="20"/>
      <c r="E170" s="20"/>
      <c r="F170" s="175" t="s">
        <v>372</v>
      </c>
      <c r="G170" s="20"/>
      <c r="H170" s="20"/>
      <c r="I170" s="81" t="s">
        <v>372</v>
      </c>
      <c r="J170" s="81" t="s">
        <v>372</v>
      </c>
    </row>
    <row r="171" spans="1:10" ht="11.25" customHeight="1">
      <c r="A171" s="27" t="s">
        <v>505</v>
      </c>
      <c r="B171" s="27" t="s">
        <v>506</v>
      </c>
      <c r="C171" s="81" t="s">
        <v>372</v>
      </c>
      <c r="D171" s="20"/>
      <c r="E171" s="20"/>
      <c r="F171" s="175" t="s">
        <v>372</v>
      </c>
      <c r="G171" s="20"/>
      <c r="H171" s="20"/>
      <c r="I171" s="81" t="s">
        <v>372</v>
      </c>
      <c r="J171" s="81" t="s">
        <v>372</v>
      </c>
    </row>
    <row r="172" spans="1:10" ht="11.25" customHeight="1">
      <c r="A172" s="27" t="s">
        <v>507</v>
      </c>
      <c r="B172" s="27" t="s">
        <v>508</v>
      </c>
      <c r="C172" s="81">
        <v>18.81599603221171</v>
      </c>
      <c r="D172" s="20"/>
      <c r="E172" s="20" t="s">
        <v>741</v>
      </c>
      <c r="F172" s="175">
        <v>50988</v>
      </c>
      <c r="G172" s="20"/>
      <c r="H172" s="20" t="s">
        <v>741</v>
      </c>
      <c r="I172" s="27">
        <v>5</v>
      </c>
      <c r="J172" s="27">
        <v>5</v>
      </c>
    </row>
    <row r="173" spans="1:10" ht="11.25" customHeight="1">
      <c r="A173" s="27" t="s">
        <v>509</v>
      </c>
      <c r="B173" s="27" t="s">
        <v>510</v>
      </c>
      <c r="C173" s="81">
        <v>0.33582863675248925</v>
      </c>
      <c r="D173" s="20"/>
      <c r="E173" s="20" t="s">
        <v>741</v>
      </c>
      <c r="F173" s="175">
        <v>1193</v>
      </c>
      <c r="G173" s="20"/>
      <c r="H173" s="20" t="s">
        <v>741</v>
      </c>
      <c r="I173" s="27">
        <f>IF(C173&lt;1,1)</f>
        <v>1</v>
      </c>
      <c r="J173" s="27">
        <f>IF(F173&lt;5000,3)</f>
        <v>3</v>
      </c>
    </row>
    <row r="174" spans="1:10" ht="11.25" customHeight="1">
      <c r="A174" s="27" t="s">
        <v>511</v>
      </c>
      <c r="B174" s="27" t="s">
        <v>512</v>
      </c>
      <c r="C174" s="81" t="s">
        <v>372</v>
      </c>
      <c r="D174" s="20"/>
      <c r="E174" s="20"/>
      <c r="F174" s="175" t="s">
        <v>372</v>
      </c>
      <c r="G174" s="20"/>
      <c r="H174" s="20"/>
      <c r="I174" s="81" t="s">
        <v>372</v>
      </c>
      <c r="J174" s="81" t="s">
        <v>372</v>
      </c>
    </row>
    <row r="175" spans="1:10" ht="11.25" customHeight="1">
      <c r="A175" s="27" t="s">
        <v>513</v>
      </c>
      <c r="B175" s="27" t="s">
        <v>514</v>
      </c>
      <c r="C175" s="81">
        <v>1.221340706567314</v>
      </c>
      <c r="D175" s="20"/>
      <c r="E175" s="20" t="s">
        <v>741</v>
      </c>
      <c r="F175" s="175">
        <v>3009</v>
      </c>
      <c r="G175" s="20"/>
      <c r="H175" s="20" t="s">
        <v>741</v>
      </c>
      <c r="I175" s="27">
        <f>IF(C175&lt;2,2)</f>
        <v>2</v>
      </c>
      <c r="J175" s="27">
        <f>IF(F175&lt;5000,3)</f>
        <v>3</v>
      </c>
    </row>
    <row r="176" spans="1:10" ht="11.25" customHeight="1">
      <c r="A176" s="27" t="s">
        <v>515</v>
      </c>
      <c r="B176" s="27" t="s">
        <v>516</v>
      </c>
      <c r="C176" s="81">
        <v>0.2751374574271531</v>
      </c>
      <c r="D176" s="20"/>
      <c r="E176" s="20" t="s">
        <v>741</v>
      </c>
      <c r="F176" s="175">
        <v>309</v>
      </c>
      <c r="G176" s="20"/>
      <c r="H176" s="20" t="s">
        <v>741</v>
      </c>
      <c r="I176" s="27">
        <f>IF(C176&lt;1,1)</f>
        <v>1</v>
      </c>
      <c r="J176" s="27">
        <f>IF(F176&lt;1000,2)</f>
        <v>2</v>
      </c>
    </row>
    <row r="177" spans="1:10" ht="11.25" customHeight="1">
      <c r="A177" s="27" t="s">
        <v>517</v>
      </c>
      <c r="B177" s="27" t="s">
        <v>518</v>
      </c>
      <c r="C177" s="81" t="s">
        <v>372</v>
      </c>
      <c r="D177" s="20"/>
      <c r="E177" s="20"/>
      <c r="F177" s="175" t="s">
        <v>372</v>
      </c>
      <c r="G177" s="20"/>
      <c r="H177" s="20"/>
      <c r="I177" s="81" t="s">
        <v>372</v>
      </c>
      <c r="J177" s="81" t="s">
        <v>372</v>
      </c>
    </row>
    <row r="178" spans="1:10" ht="11.25" customHeight="1">
      <c r="A178" s="27" t="s">
        <v>519</v>
      </c>
      <c r="B178" s="27" t="s">
        <v>520</v>
      </c>
      <c r="C178" s="81">
        <v>13.74829276752836</v>
      </c>
      <c r="D178" s="20"/>
      <c r="E178" s="20" t="s">
        <v>741</v>
      </c>
      <c r="F178" s="175">
        <v>22196</v>
      </c>
      <c r="G178" s="20"/>
      <c r="H178" s="20" t="s">
        <v>741</v>
      </c>
      <c r="I178" s="27">
        <v>5</v>
      </c>
      <c r="J178" s="27">
        <v>5</v>
      </c>
    </row>
    <row r="179" spans="1:10" ht="11.25" customHeight="1">
      <c r="A179" s="27" t="s">
        <v>521</v>
      </c>
      <c r="B179" s="27" t="s">
        <v>522</v>
      </c>
      <c r="C179" s="81" t="s">
        <v>372</v>
      </c>
      <c r="D179" s="20"/>
      <c r="E179" s="20"/>
      <c r="F179" s="175" t="s">
        <v>372</v>
      </c>
      <c r="G179" s="20"/>
      <c r="H179" s="20"/>
      <c r="I179" s="81" t="s">
        <v>372</v>
      </c>
      <c r="J179" s="81" t="s">
        <v>372</v>
      </c>
    </row>
    <row r="180" spans="1:12" ht="11.25" customHeight="1">
      <c r="A180" s="27" t="s">
        <v>523</v>
      </c>
      <c r="B180" s="27" t="s">
        <v>524</v>
      </c>
      <c r="C180" s="81">
        <v>0.4981772467883754</v>
      </c>
      <c r="D180" s="20"/>
      <c r="E180" s="20" t="s">
        <v>741</v>
      </c>
      <c r="F180" s="175">
        <v>277</v>
      </c>
      <c r="G180" s="20"/>
      <c r="H180" s="20" t="s">
        <v>741</v>
      </c>
      <c r="I180" s="27">
        <f>IF(C180&lt;1,1)</f>
        <v>1</v>
      </c>
      <c r="J180" s="27">
        <f>IF(F180&lt;1000,2)</f>
        <v>2</v>
      </c>
      <c r="K180" s="20"/>
      <c r="L180" s="20"/>
    </row>
    <row r="181" spans="1:12" ht="11.25" customHeight="1">
      <c r="A181" s="27" t="s">
        <v>525</v>
      </c>
      <c r="B181" s="27" t="s">
        <v>526</v>
      </c>
      <c r="C181" s="81">
        <v>0.7570141706434041</v>
      </c>
      <c r="D181" s="20"/>
      <c r="E181" s="20" t="s">
        <v>741</v>
      </c>
      <c r="F181" s="175">
        <v>915</v>
      </c>
      <c r="G181" s="20"/>
      <c r="H181" s="20" t="s">
        <v>741</v>
      </c>
      <c r="I181" s="27">
        <f>IF(C181&lt;1,1)</f>
        <v>1</v>
      </c>
      <c r="J181" s="27">
        <f>IF(F181&lt;1000,2)</f>
        <v>2</v>
      </c>
      <c r="K181" s="20"/>
      <c r="L181" s="20"/>
    </row>
    <row r="182" spans="1:12" ht="11.25" customHeight="1">
      <c r="A182" s="27" t="s">
        <v>527</v>
      </c>
      <c r="B182" s="27" t="s">
        <v>528</v>
      </c>
      <c r="C182" s="81">
        <v>0.4321484497116417</v>
      </c>
      <c r="D182" s="20"/>
      <c r="E182" s="20" t="s">
        <v>741</v>
      </c>
      <c r="F182" s="175">
        <v>611</v>
      </c>
      <c r="G182" s="20"/>
      <c r="H182" s="20" t="s">
        <v>741</v>
      </c>
      <c r="I182" s="27">
        <f>IF(C182&lt;1,1)</f>
        <v>1</v>
      </c>
      <c r="J182" s="27">
        <f>IF(F182&lt;1000,2)</f>
        <v>2</v>
      </c>
      <c r="K182" s="20"/>
      <c r="L182" s="20"/>
    </row>
    <row r="183" spans="1:10" ht="11.25" customHeight="1">
      <c r="A183" s="27" t="s">
        <v>529</v>
      </c>
      <c r="B183" s="27" t="s">
        <v>530</v>
      </c>
      <c r="C183" s="81">
        <v>3.13948922417048</v>
      </c>
      <c r="D183" s="20"/>
      <c r="E183" s="20" t="s">
        <v>741</v>
      </c>
      <c r="F183" s="175">
        <v>1663</v>
      </c>
      <c r="G183" s="20"/>
      <c r="H183" s="20" t="s">
        <v>741</v>
      </c>
      <c r="I183" s="27">
        <f>IF(C183&lt;4,3)</f>
        <v>3</v>
      </c>
      <c r="J183" s="27">
        <f>IF(F183&lt;5000,3)</f>
        <v>3</v>
      </c>
    </row>
    <row r="184" spans="1:10" ht="11.25" customHeight="1">
      <c r="A184" s="27" t="s">
        <v>531</v>
      </c>
      <c r="B184" s="27" t="s">
        <v>532</v>
      </c>
      <c r="C184" s="81">
        <v>1.3069488926770108</v>
      </c>
      <c r="D184" s="20"/>
      <c r="E184" s="20" t="s">
        <v>741</v>
      </c>
      <c r="F184" s="175">
        <v>930</v>
      </c>
      <c r="G184" s="20"/>
      <c r="H184" s="20" t="s">
        <v>741</v>
      </c>
      <c r="I184" s="27">
        <f>IF(C184&lt;2,2)</f>
        <v>2</v>
      </c>
      <c r="J184" s="27">
        <f>IF(F184&lt;1000,2)</f>
        <v>2</v>
      </c>
    </row>
    <row r="185" spans="1:10" ht="11.25" customHeight="1">
      <c r="A185" s="27" t="s">
        <v>533</v>
      </c>
      <c r="B185" s="27" t="s">
        <v>534</v>
      </c>
      <c r="C185" s="81" t="s">
        <v>372</v>
      </c>
      <c r="D185" s="20"/>
      <c r="E185" s="20"/>
      <c r="F185" s="175" t="s">
        <v>372</v>
      </c>
      <c r="G185" s="20"/>
      <c r="H185" s="20"/>
      <c r="I185" s="81" t="s">
        <v>372</v>
      </c>
      <c r="J185" s="81" t="s">
        <v>372</v>
      </c>
    </row>
    <row r="186" spans="1:10" ht="11.25" customHeight="1">
      <c r="A186" s="27" t="s">
        <v>535</v>
      </c>
      <c r="B186" s="27" t="s">
        <v>386</v>
      </c>
      <c r="C186" s="81">
        <v>0.18273807949777418</v>
      </c>
      <c r="D186" s="20"/>
      <c r="E186" s="20" t="s">
        <v>741</v>
      </c>
      <c r="F186" s="175">
        <v>463</v>
      </c>
      <c r="G186" s="20"/>
      <c r="H186" s="20" t="s">
        <v>741</v>
      </c>
      <c r="I186" s="27">
        <f>IF(C186&lt;1,1)</f>
        <v>1</v>
      </c>
      <c r="J186" s="27">
        <f>IF(F186&lt;1000,2)</f>
        <v>2</v>
      </c>
    </row>
    <row r="187" spans="1:10" ht="11.25" customHeight="1">
      <c r="A187" s="27" t="s">
        <v>536</v>
      </c>
      <c r="B187" s="27" t="s">
        <v>537</v>
      </c>
      <c r="C187" s="81">
        <v>1.8172000777962178</v>
      </c>
      <c r="D187" s="20"/>
      <c r="E187" s="20" t="s">
        <v>741</v>
      </c>
      <c r="F187" s="175">
        <v>9605</v>
      </c>
      <c r="G187" s="20"/>
      <c r="H187" s="20" t="s">
        <v>741</v>
      </c>
      <c r="I187" s="27">
        <f>IF(C187&lt;2,2)</f>
        <v>2</v>
      </c>
      <c r="J187" s="27">
        <f>IF(F187&lt;15000,4)</f>
        <v>4</v>
      </c>
    </row>
    <row r="188" spans="1:10" ht="11.25" customHeight="1">
      <c r="A188" s="27" t="s">
        <v>538</v>
      </c>
      <c r="B188" s="27" t="s">
        <v>387</v>
      </c>
      <c r="C188" s="81">
        <v>1.0185861343207054</v>
      </c>
      <c r="D188" s="20"/>
      <c r="E188" s="20" t="s">
        <v>741</v>
      </c>
      <c r="F188" s="175">
        <v>3409</v>
      </c>
      <c r="G188" s="20"/>
      <c r="H188" s="20" t="s">
        <v>741</v>
      </c>
      <c r="I188" s="27">
        <f>IF(C188&lt;2,2)</f>
        <v>2</v>
      </c>
      <c r="J188" s="27">
        <f>IF(F188&lt;5000,3)</f>
        <v>3</v>
      </c>
    </row>
    <row r="189" spans="1:10" ht="11.25" customHeight="1">
      <c r="A189" s="43" t="s">
        <v>539</v>
      </c>
      <c r="B189" s="43" t="s">
        <v>388</v>
      </c>
      <c r="C189" s="81">
        <v>0.5460019622350805</v>
      </c>
      <c r="D189" s="20"/>
      <c r="E189" s="20" t="s">
        <v>741</v>
      </c>
      <c r="F189" s="175">
        <v>2526</v>
      </c>
      <c r="G189" s="20"/>
      <c r="H189" s="20" t="s">
        <v>741</v>
      </c>
      <c r="I189" s="27">
        <f>IF(C189&lt;1,1)</f>
        <v>1</v>
      </c>
      <c r="J189" s="27">
        <f>IF(F189&lt;5000,3)</f>
        <v>3</v>
      </c>
    </row>
    <row r="190" spans="1:10" ht="11.25" customHeight="1">
      <c r="A190" s="43" t="s">
        <v>540</v>
      </c>
      <c r="B190" s="43" t="s">
        <v>541</v>
      </c>
      <c r="C190" s="81" t="s">
        <v>372</v>
      </c>
      <c r="D190" s="20"/>
      <c r="E190" s="20"/>
      <c r="F190" s="175" t="s">
        <v>372</v>
      </c>
      <c r="G190" s="20"/>
      <c r="H190" s="20"/>
      <c r="I190" s="81" t="s">
        <v>372</v>
      </c>
      <c r="J190" s="81" t="s">
        <v>372</v>
      </c>
    </row>
    <row r="191" spans="1:10" ht="11.25" customHeight="1">
      <c r="A191" s="43" t="s">
        <v>542</v>
      </c>
      <c r="B191" s="43" t="s">
        <v>543</v>
      </c>
      <c r="C191" s="81">
        <v>0.26495205730104987</v>
      </c>
      <c r="D191" s="20"/>
      <c r="E191" s="20" t="s">
        <v>741</v>
      </c>
      <c r="F191" s="175">
        <v>564</v>
      </c>
      <c r="G191" s="20"/>
      <c r="H191" s="20" t="s">
        <v>741</v>
      </c>
      <c r="I191" s="27">
        <f>IF(C191&lt;1,1)</f>
        <v>1</v>
      </c>
      <c r="J191" s="27">
        <f>IF(F191&lt;1000,2)</f>
        <v>2</v>
      </c>
    </row>
    <row r="192" spans="1:10" ht="11.25" customHeight="1">
      <c r="A192" s="43" t="s">
        <v>544</v>
      </c>
      <c r="B192" s="43" t="s">
        <v>389</v>
      </c>
      <c r="C192" s="81" t="s">
        <v>372</v>
      </c>
      <c r="D192" s="20"/>
      <c r="E192" s="20"/>
      <c r="F192" s="175" t="s">
        <v>372</v>
      </c>
      <c r="G192" s="20"/>
      <c r="H192" s="20"/>
      <c r="I192" s="81" t="s">
        <v>372</v>
      </c>
      <c r="J192" s="81" t="s">
        <v>372</v>
      </c>
    </row>
    <row r="193" spans="1:10" ht="11.25" customHeight="1">
      <c r="A193" s="43" t="s">
        <v>545</v>
      </c>
      <c r="B193" s="43" t="s">
        <v>546</v>
      </c>
      <c r="C193" s="81" t="s">
        <v>372</v>
      </c>
      <c r="D193" s="20"/>
      <c r="E193" s="20"/>
      <c r="F193" s="175" t="s">
        <v>372</v>
      </c>
      <c r="G193" s="20"/>
      <c r="H193" s="20"/>
      <c r="I193" s="81" t="s">
        <v>372</v>
      </c>
      <c r="J193" s="81" t="s">
        <v>372</v>
      </c>
    </row>
    <row r="194" spans="1:10" ht="11.25" customHeight="1">
      <c r="A194" s="43" t="s">
        <v>547</v>
      </c>
      <c r="B194" s="43" t="s">
        <v>548</v>
      </c>
      <c r="C194" s="81">
        <v>0.45145720836804876</v>
      </c>
      <c r="D194" s="20"/>
      <c r="E194" s="20" t="s">
        <v>741</v>
      </c>
      <c r="F194" s="175">
        <v>1560</v>
      </c>
      <c r="G194" s="20"/>
      <c r="H194" s="20" t="s">
        <v>741</v>
      </c>
      <c r="I194" s="27">
        <f>IF(C194&lt;1,1)</f>
        <v>1</v>
      </c>
      <c r="J194" s="27">
        <f>IF(F194&lt;5000,3)</f>
        <v>3</v>
      </c>
    </row>
    <row r="195" spans="1:10" ht="11.25" customHeight="1">
      <c r="A195" s="43" t="s">
        <v>549</v>
      </c>
      <c r="B195" s="43" t="s">
        <v>550</v>
      </c>
      <c r="C195" s="81">
        <v>0.20200390192594467</v>
      </c>
      <c r="D195" s="20"/>
      <c r="E195" s="20" t="s">
        <v>741</v>
      </c>
      <c r="F195" s="175">
        <v>348</v>
      </c>
      <c r="G195" s="20"/>
      <c r="H195" s="20" t="s">
        <v>741</v>
      </c>
      <c r="I195" s="27">
        <f>IF(C195&lt;1,1)</f>
        <v>1</v>
      </c>
      <c r="J195" s="27">
        <f>IF(F195&lt;1000,2)</f>
        <v>2</v>
      </c>
    </row>
    <row r="196" spans="1:10" ht="11.25" customHeight="1">
      <c r="A196" s="43" t="s">
        <v>551</v>
      </c>
      <c r="B196" s="43" t="s">
        <v>552</v>
      </c>
      <c r="C196" s="81" t="s">
        <v>372</v>
      </c>
      <c r="D196" s="20"/>
      <c r="E196" s="20"/>
      <c r="F196" s="175" t="s">
        <v>372</v>
      </c>
      <c r="G196" s="20"/>
      <c r="H196" s="20"/>
      <c r="I196" s="81" t="s">
        <v>372</v>
      </c>
      <c r="J196" s="81" t="s">
        <v>372</v>
      </c>
    </row>
    <row r="197" spans="1:10" ht="11.25" customHeight="1">
      <c r="A197" s="43" t="s">
        <v>553</v>
      </c>
      <c r="B197" s="43" t="s">
        <v>390</v>
      </c>
      <c r="C197" s="81">
        <v>0.6658490415305339</v>
      </c>
      <c r="D197" s="20"/>
      <c r="E197" s="20" t="s">
        <v>741</v>
      </c>
      <c r="F197" s="175">
        <v>1942</v>
      </c>
      <c r="G197" s="20"/>
      <c r="H197" s="20" t="s">
        <v>741</v>
      </c>
      <c r="I197" s="27">
        <f>IF(C197&lt;1,1)</f>
        <v>1</v>
      </c>
      <c r="J197" s="27">
        <f>IF(F197&lt;5000,3)</f>
        <v>3</v>
      </c>
    </row>
    <row r="198" spans="1:10" ht="11.25" customHeight="1">
      <c r="A198" s="43" t="s">
        <v>554</v>
      </c>
      <c r="B198" s="43" t="s">
        <v>555</v>
      </c>
      <c r="C198" s="81" t="s">
        <v>372</v>
      </c>
      <c r="D198" s="20"/>
      <c r="E198" s="20"/>
      <c r="F198" s="175" t="s">
        <v>372</v>
      </c>
      <c r="G198" s="20"/>
      <c r="H198" s="20"/>
      <c r="I198" s="81" t="s">
        <v>372</v>
      </c>
      <c r="J198" s="81" t="s">
        <v>372</v>
      </c>
    </row>
    <row r="199" spans="1:10" ht="11.25" customHeight="1">
      <c r="A199" s="43" t="s">
        <v>556</v>
      </c>
      <c r="B199" s="43" t="s">
        <v>557</v>
      </c>
      <c r="C199" s="81">
        <v>0.16107740770216883</v>
      </c>
      <c r="D199" s="20"/>
      <c r="E199" s="20" t="s">
        <v>741</v>
      </c>
      <c r="F199" s="175">
        <v>338</v>
      </c>
      <c r="G199" s="20"/>
      <c r="H199" s="20" t="s">
        <v>741</v>
      </c>
      <c r="I199" s="27">
        <f>IF(C199&lt;1,1)</f>
        <v>1</v>
      </c>
      <c r="J199" s="27">
        <f>IF(F199&lt;1000,2)</f>
        <v>2</v>
      </c>
    </row>
    <row r="200" spans="1:10" ht="11.25" customHeight="1">
      <c r="A200" s="43" t="s">
        <v>558</v>
      </c>
      <c r="B200" s="43" t="s">
        <v>391</v>
      </c>
      <c r="C200" s="81" t="s">
        <v>372</v>
      </c>
      <c r="D200" s="20"/>
      <c r="E200" s="20"/>
      <c r="F200" s="175" t="s">
        <v>372</v>
      </c>
      <c r="G200" s="20"/>
      <c r="H200" s="20"/>
      <c r="I200" s="81" t="s">
        <v>372</v>
      </c>
      <c r="J200" s="81" t="s">
        <v>372</v>
      </c>
    </row>
    <row r="201" spans="1:10" ht="11.25" customHeight="1">
      <c r="A201" s="43" t="s">
        <v>559</v>
      </c>
      <c r="B201" s="43" t="s">
        <v>560</v>
      </c>
      <c r="C201" s="81">
        <v>1.2178673089555507</v>
      </c>
      <c r="D201" s="20"/>
      <c r="E201" s="20" t="s">
        <v>741</v>
      </c>
      <c r="F201" s="175">
        <v>2781</v>
      </c>
      <c r="G201" s="20"/>
      <c r="H201" s="20" t="s">
        <v>741</v>
      </c>
      <c r="I201" s="27">
        <f>IF(C201&lt;2,2)</f>
        <v>2</v>
      </c>
      <c r="J201" s="27">
        <f>IF(F201&lt;5000,3)</f>
        <v>3</v>
      </c>
    </row>
    <row r="202" spans="1:10" ht="11.25" customHeight="1">
      <c r="A202" s="43" t="s">
        <v>561</v>
      </c>
      <c r="B202" s="43" t="s">
        <v>562</v>
      </c>
      <c r="C202" s="81">
        <v>1.6416143960876801</v>
      </c>
      <c r="D202" s="20"/>
      <c r="E202" s="20" t="s">
        <v>741</v>
      </c>
      <c r="F202" s="175">
        <v>6053</v>
      </c>
      <c r="G202" s="20"/>
      <c r="H202" s="20" t="s">
        <v>741</v>
      </c>
      <c r="I202" s="27">
        <f>IF(C202&lt;2,2)</f>
        <v>2</v>
      </c>
      <c r="J202" s="27">
        <f>IF(F202&lt;15000,4)</f>
        <v>4</v>
      </c>
    </row>
    <row r="203" spans="1:10" ht="11.25" customHeight="1">
      <c r="A203" s="43" t="s">
        <v>563</v>
      </c>
      <c r="B203" s="43" t="s">
        <v>564</v>
      </c>
      <c r="C203" s="81">
        <v>12.717980902855606</v>
      </c>
      <c r="D203" s="20"/>
      <c r="E203" s="20" t="s">
        <v>741</v>
      </c>
      <c r="F203" s="175">
        <v>5674</v>
      </c>
      <c r="G203" s="20"/>
      <c r="H203" s="20" t="s">
        <v>741</v>
      </c>
      <c r="I203" s="27">
        <v>5</v>
      </c>
      <c r="J203" s="27">
        <f>IF(F203&lt;15000,4)</f>
        <v>4</v>
      </c>
    </row>
    <row r="204" spans="1:15" ht="11.25" customHeight="1">
      <c r="A204" s="43" t="s">
        <v>565</v>
      </c>
      <c r="B204" s="43" t="s">
        <v>566</v>
      </c>
      <c r="C204" s="81" t="s">
        <v>372</v>
      </c>
      <c r="D204" s="20"/>
      <c r="E204" s="20"/>
      <c r="F204" s="175" t="s">
        <v>372</v>
      </c>
      <c r="G204" s="20"/>
      <c r="H204" s="20"/>
      <c r="I204" s="81" t="s">
        <v>372</v>
      </c>
      <c r="J204" s="81" t="s">
        <v>372</v>
      </c>
      <c r="K204" s="16"/>
      <c r="L204" s="16"/>
      <c r="M204" s="16"/>
      <c r="N204" s="16"/>
      <c r="O204" s="16"/>
    </row>
    <row r="205" spans="1:15" ht="11.25" customHeight="1">
      <c r="A205" s="27" t="s">
        <v>567</v>
      </c>
      <c r="B205" s="27" t="s">
        <v>568</v>
      </c>
      <c r="C205" s="81">
        <v>5.417661519958968</v>
      </c>
      <c r="D205" s="20"/>
      <c r="E205" s="20" t="s">
        <v>741</v>
      </c>
      <c r="F205" s="175">
        <v>15316</v>
      </c>
      <c r="G205" s="20"/>
      <c r="H205" s="20" t="s">
        <v>741</v>
      </c>
      <c r="I205" s="27">
        <f>IF(C205&lt;8,4)</f>
        <v>4</v>
      </c>
      <c r="J205" s="27">
        <v>5</v>
      </c>
      <c r="K205" s="16"/>
      <c r="L205" s="16"/>
      <c r="M205" s="16"/>
      <c r="N205" s="16"/>
      <c r="O205" s="16"/>
    </row>
    <row r="206" spans="1:15" ht="11.25" customHeight="1">
      <c r="A206" s="27" t="s">
        <v>569</v>
      </c>
      <c r="B206" s="27" t="s">
        <v>570</v>
      </c>
      <c r="C206" s="81">
        <v>0.001325583090862093</v>
      </c>
      <c r="D206" s="20"/>
      <c r="E206" s="20" t="s">
        <v>741</v>
      </c>
      <c r="F206" s="175">
        <v>1</v>
      </c>
      <c r="G206" s="20"/>
      <c r="H206" s="20" t="s">
        <v>741</v>
      </c>
      <c r="I206" s="27">
        <f>IF(C206&lt;1,1)</f>
        <v>1</v>
      </c>
      <c r="J206" s="27">
        <f>IF(F206&lt;250,1)</f>
        <v>1</v>
      </c>
      <c r="K206" s="16"/>
      <c r="L206" s="16"/>
      <c r="M206" s="16"/>
      <c r="N206" s="16"/>
      <c r="O206" s="16"/>
    </row>
    <row r="207" spans="1:10" ht="11.25" customHeight="1">
      <c r="A207" s="27" t="s">
        <v>571</v>
      </c>
      <c r="B207" s="27" t="s">
        <v>392</v>
      </c>
      <c r="C207" s="81">
        <v>5.170028398747543</v>
      </c>
      <c r="D207" s="20"/>
      <c r="E207" s="20" t="s">
        <v>741</v>
      </c>
      <c r="F207" s="175">
        <v>1278</v>
      </c>
      <c r="G207" s="20"/>
      <c r="H207" s="20" t="s">
        <v>741</v>
      </c>
      <c r="I207" s="27">
        <f>IF(C207&lt;8,4)</f>
        <v>4</v>
      </c>
      <c r="J207" s="27">
        <f>IF(F207&lt;5000,3)</f>
        <v>3</v>
      </c>
    </row>
    <row r="208" spans="1:10" ht="11.25" customHeight="1">
      <c r="A208" s="27" t="s">
        <v>572</v>
      </c>
      <c r="B208" s="27" t="s">
        <v>393</v>
      </c>
      <c r="C208" s="81">
        <v>8.59458968497858</v>
      </c>
      <c r="D208" s="20"/>
      <c r="E208" s="20" t="s">
        <v>741</v>
      </c>
      <c r="F208" s="175">
        <v>2271</v>
      </c>
      <c r="G208" s="20"/>
      <c r="H208" s="20" t="s">
        <v>741</v>
      </c>
      <c r="I208" s="27">
        <v>5</v>
      </c>
      <c r="J208" s="27">
        <f>IF(F208&lt;5000,3)</f>
        <v>3</v>
      </c>
    </row>
    <row r="209" spans="1:10" ht="11.25" customHeight="1">
      <c r="A209" s="27" t="s">
        <v>573</v>
      </c>
      <c r="B209" s="27" t="s">
        <v>574</v>
      </c>
      <c r="C209" s="81">
        <v>0.3570773068521519</v>
      </c>
      <c r="D209" s="20"/>
      <c r="E209" s="20" t="s">
        <v>741</v>
      </c>
      <c r="F209" s="175">
        <v>928</v>
      </c>
      <c r="G209" s="20"/>
      <c r="H209" s="20" t="s">
        <v>741</v>
      </c>
      <c r="I209" s="27">
        <f>IF(C209&lt;1,1)</f>
        <v>1</v>
      </c>
      <c r="J209" s="27">
        <f>IF(F209&lt;1000,2)</f>
        <v>2</v>
      </c>
    </row>
    <row r="210" spans="1:10" ht="11.25" customHeight="1">
      <c r="A210" s="27" t="s">
        <v>575</v>
      </c>
      <c r="B210" s="27" t="s">
        <v>576</v>
      </c>
      <c r="C210" s="81">
        <v>0.07455801079227206</v>
      </c>
      <c r="D210" s="20"/>
      <c r="E210" s="20" t="s">
        <v>741</v>
      </c>
      <c r="F210" s="175">
        <v>176</v>
      </c>
      <c r="G210" s="20"/>
      <c r="H210" s="20" t="s">
        <v>741</v>
      </c>
      <c r="I210" s="27">
        <f>IF(C210&lt;1,1)</f>
        <v>1</v>
      </c>
      <c r="J210" s="27">
        <f>IF(F210&lt;250,1)</f>
        <v>1</v>
      </c>
    </row>
    <row r="211" spans="1:10" ht="11.25" customHeight="1">
      <c r="A211" s="27" t="s">
        <v>577</v>
      </c>
      <c r="B211" s="27" t="s">
        <v>578</v>
      </c>
      <c r="C211" s="81">
        <v>0.11960400752351706</v>
      </c>
      <c r="D211" s="20"/>
      <c r="E211" s="20" t="s">
        <v>741</v>
      </c>
      <c r="F211" s="175">
        <v>394</v>
      </c>
      <c r="G211" s="20"/>
      <c r="H211" s="20" t="s">
        <v>741</v>
      </c>
      <c r="I211" s="27">
        <f>IF(C211&lt;1,1)</f>
        <v>1</v>
      </c>
      <c r="J211" s="27">
        <f>IF(F211&lt;1000,2)</f>
        <v>2</v>
      </c>
    </row>
    <row r="212" spans="1:10" ht="11.25" customHeight="1">
      <c r="A212" s="43" t="s">
        <v>579</v>
      </c>
      <c r="B212" s="43" t="s">
        <v>580</v>
      </c>
      <c r="C212" s="81" t="s">
        <v>372</v>
      </c>
      <c r="D212" s="20"/>
      <c r="E212" s="20" t="s">
        <v>741</v>
      </c>
      <c r="F212" s="175" t="s">
        <v>372</v>
      </c>
      <c r="G212" s="20"/>
      <c r="H212" s="20" t="s">
        <v>741</v>
      </c>
      <c r="I212" s="81" t="s">
        <v>372</v>
      </c>
      <c r="J212" s="81" t="s">
        <v>372</v>
      </c>
    </row>
    <row r="213" spans="1:10" ht="11.25" customHeight="1">
      <c r="A213" s="43" t="s">
        <v>581</v>
      </c>
      <c r="B213" s="43" t="s">
        <v>582</v>
      </c>
      <c r="C213" s="81" t="s">
        <v>372</v>
      </c>
      <c r="D213" s="20"/>
      <c r="E213" s="20"/>
      <c r="F213" s="175" t="s">
        <v>372</v>
      </c>
      <c r="G213" s="20"/>
      <c r="H213" s="20"/>
      <c r="I213" s="81" t="s">
        <v>372</v>
      </c>
      <c r="J213" s="81" t="s">
        <v>372</v>
      </c>
    </row>
    <row r="214" spans="1:10" ht="11.25" customHeight="1">
      <c r="A214" s="43" t="s">
        <v>583</v>
      </c>
      <c r="B214" s="43" t="s">
        <v>373</v>
      </c>
      <c r="C214" s="81">
        <v>3.294656548837393</v>
      </c>
      <c r="D214" s="20"/>
      <c r="E214" s="20" t="s">
        <v>741</v>
      </c>
      <c r="F214" s="175">
        <v>7509</v>
      </c>
      <c r="G214" s="20"/>
      <c r="H214" s="20" t="s">
        <v>741</v>
      </c>
      <c r="I214" s="27">
        <f>IF(C214&lt;4,3)</f>
        <v>3</v>
      </c>
      <c r="J214" s="27">
        <f>IF(F214&lt;15000,4)</f>
        <v>4</v>
      </c>
    </row>
    <row r="215" spans="1:10" ht="11.25" customHeight="1">
      <c r="A215" s="43" t="s">
        <v>584</v>
      </c>
      <c r="B215" s="43" t="s">
        <v>585</v>
      </c>
      <c r="C215" s="81" t="s">
        <v>372</v>
      </c>
      <c r="D215" s="20"/>
      <c r="E215" s="20" t="s">
        <v>741</v>
      </c>
      <c r="F215" s="175" t="s">
        <v>372</v>
      </c>
      <c r="G215" s="20"/>
      <c r="H215" s="20" t="s">
        <v>741</v>
      </c>
      <c r="I215" s="81" t="s">
        <v>372</v>
      </c>
      <c r="J215" s="81" t="s">
        <v>372</v>
      </c>
    </row>
    <row r="216" spans="1:10" ht="11.25" customHeight="1">
      <c r="A216" s="27" t="s">
        <v>586</v>
      </c>
      <c r="B216" s="43" t="s">
        <v>587</v>
      </c>
      <c r="C216" s="81">
        <v>0.5705417739965329</v>
      </c>
      <c r="D216" s="20"/>
      <c r="E216" s="20" t="s">
        <v>741</v>
      </c>
      <c r="F216" s="175">
        <v>1043</v>
      </c>
      <c r="G216" s="20"/>
      <c r="H216" s="20" t="s">
        <v>741</v>
      </c>
      <c r="I216" s="27">
        <f>IF(C216&lt;1,1)</f>
        <v>1</v>
      </c>
      <c r="J216" s="27">
        <f>IF(F216&lt;5000,3)</f>
        <v>3</v>
      </c>
    </row>
    <row r="217" spans="1:10" ht="11.25" customHeight="1">
      <c r="A217" s="27" t="s">
        <v>588</v>
      </c>
      <c r="B217" s="43" t="s">
        <v>589</v>
      </c>
      <c r="C217" s="81">
        <v>0</v>
      </c>
      <c r="D217" s="20"/>
      <c r="E217" s="20"/>
      <c r="F217" s="175">
        <v>0</v>
      </c>
      <c r="G217" s="20"/>
      <c r="H217" s="20"/>
      <c r="I217" s="27">
        <f>IF(C217&lt;1,1)</f>
        <v>1</v>
      </c>
      <c r="J217" s="27">
        <f>IF(F217&lt;250,1)</f>
        <v>1</v>
      </c>
    </row>
    <row r="218" spans="1:10" ht="11.25" customHeight="1">
      <c r="A218" s="43" t="s">
        <v>590</v>
      </c>
      <c r="B218" s="43" t="s">
        <v>591</v>
      </c>
      <c r="C218" s="81">
        <v>1.2026359143327843</v>
      </c>
      <c r="D218" s="20"/>
      <c r="E218" s="20" t="s">
        <v>741</v>
      </c>
      <c r="F218" s="175">
        <v>1168</v>
      </c>
      <c r="G218" s="20"/>
      <c r="H218" s="20" t="s">
        <v>741</v>
      </c>
      <c r="I218" s="27">
        <f>IF(C218&lt;2,2)</f>
        <v>2</v>
      </c>
      <c r="J218" s="27">
        <f>IF(F218&lt;5000,3)</f>
        <v>3</v>
      </c>
    </row>
    <row r="219" spans="1:10" ht="11.25" customHeight="1">
      <c r="A219" s="43" t="s">
        <v>592</v>
      </c>
      <c r="B219" s="43" t="s">
        <v>593</v>
      </c>
      <c r="C219" s="81">
        <v>2.2389400811492126</v>
      </c>
      <c r="D219" s="20"/>
      <c r="E219" s="20" t="s">
        <v>741</v>
      </c>
      <c r="F219" s="175">
        <v>1358</v>
      </c>
      <c r="G219" s="20"/>
      <c r="H219" s="20" t="s">
        <v>741</v>
      </c>
      <c r="I219" s="27">
        <f>IF(C219&lt;4,3)</f>
        <v>3</v>
      </c>
      <c r="J219" s="27">
        <f>IF(F219&lt;5000,3)</f>
        <v>3</v>
      </c>
    </row>
    <row r="220" spans="1:10" ht="11.25" customHeight="1">
      <c r="A220" s="43" t="s">
        <v>594</v>
      </c>
      <c r="B220" s="43" t="s">
        <v>595</v>
      </c>
      <c r="C220" s="81" t="s">
        <v>372</v>
      </c>
      <c r="D220" s="20"/>
      <c r="E220" s="20"/>
      <c r="F220" s="175" t="s">
        <v>372</v>
      </c>
      <c r="G220" s="20"/>
      <c r="H220" s="20"/>
      <c r="I220" s="81" t="s">
        <v>372</v>
      </c>
      <c r="J220" s="81" t="s">
        <v>372</v>
      </c>
    </row>
    <row r="221" spans="1:10" ht="11.25" customHeight="1">
      <c r="A221" s="43" t="s">
        <v>596</v>
      </c>
      <c r="B221" s="27" t="s">
        <v>597</v>
      </c>
      <c r="C221" s="81" t="s">
        <v>372</v>
      </c>
      <c r="D221" s="20"/>
      <c r="E221" s="20"/>
      <c r="F221" s="175" t="s">
        <v>372</v>
      </c>
      <c r="G221" s="20"/>
      <c r="H221" s="20"/>
      <c r="I221" s="81" t="s">
        <v>372</v>
      </c>
      <c r="J221" s="81" t="s">
        <v>372</v>
      </c>
    </row>
    <row r="222" spans="1:10" ht="11.25" customHeight="1">
      <c r="A222" s="43" t="s">
        <v>598</v>
      </c>
      <c r="B222" s="43" t="s">
        <v>599</v>
      </c>
      <c r="C222" s="81">
        <v>0.14545029609080573</v>
      </c>
      <c r="D222" s="20"/>
      <c r="E222" s="20" t="s">
        <v>741</v>
      </c>
      <c r="F222" s="175">
        <v>234</v>
      </c>
      <c r="G222" s="20"/>
      <c r="H222" s="20" t="s">
        <v>741</v>
      </c>
      <c r="I222" s="27">
        <f>IF(C222&lt;1,1)</f>
        <v>1</v>
      </c>
      <c r="J222" s="27">
        <f>IF(F222&lt;250,1)</f>
        <v>1</v>
      </c>
    </row>
    <row r="223" spans="1:10" ht="11.25" customHeight="1">
      <c r="A223" s="43" t="s">
        <v>601</v>
      </c>
      <c r="B223" s="43" t="s">
        <v>602</v>
      </c>
      <c r="C223" s="81">
        <v>0.8298791657846606</v>
      </c>
      <c r="D223" s="20"/>
      <c r="E223" s="20" t="s">
        <v>741</v>
      </c>
      <c r="F223" s="175">
        <v>1133</v>
      </c>
      <c r="G223" s="20"/>
      <c r="H223" s="20" t="s">
        <v>741</v>
      </c>
      <c r="I223" s="27">
        <f>IF(C223&lt;1,1)</f>
        <v>1</v>
      </c>
      <c r="J223" s="27">
        <f>IF(F223&lt;5000,3)</f>
        <v>3</v>
      </c>
    </row>
    <row r="224" spans="1:10" ht="11.25" customHeight="1">
      <c r="A224" s="43" t="s">
        <v>246</v>
      </c>
      <c r="B224" s="43" t="s">
        <v>248</v>
      </c>
      <c r="C224" s="81">
        <v>9.587116815509813</v>
      </c>
      <c r="D224" s="20"/>
      <c r="E224" s="20" t="s">
        <v>741</v>
      </c>
      <c r="F224" s="175">
        <v>14851</v>
      </c>
      <c r="G224" s="20"/>
      <c r="H224" s="20" t="s">
        <v>741</v>
      </c>
      <c r="I224" s="27">
        <v>5</v>
      </c>
      <c r="J224" s="27">
        <f>IF(F224&lt;15000,4)</f>
        <v>4</v>
      </c>
    </row>
    <row r="225" spans="1:10" ht="11.25" customHeight="1">
      <c r="A225" s="43" t="s">
        <v>247</v>
      </c>
      <c r="B225" s="43" t="s">
        <v>600</v>
      </c>
      <c r="C225" s="81">
        <v>0.4724858879329001</v>
      </c>
      <c r="D225" s="20"/>
      <c r="E225" s="20" t="s">
        <v>741</v>
      </c>
      <c r="F225" s="175">
        <v>548</v>
      </c>
      <c r="G225" s="20"/>
      <c r="H225" s="20" t="s">
        <v>741</v>
      </c>
      <c r="I225" s="27">
        <f>IF(C225&lt;1,1)</f>
        <v>1</v>
      </c>
      <c r="J225" s="27">
        <f>IF(F225&lt;1000,2)</f>
        <v>2</v>
      </c>
    </row>
    <row r="226" spans="1:10" ht="11.25" customHeight="1">
      <c r="A226" s="27" t="s">
        <v>249</v>
      </c>
      <c r="B226" s="27" t="s">
        <v>250</v>
      </c>
      <c r="C226" s="81">
        <v>1.9934199432849313</v>
      </c>
      <c r="D226" s="20"/>
      <c r="E226" s="20" t="s">
        <v>741</v>
      </c>
      <c r="F226" s="175">
        <v>2589</v>
      </c>
      <c r="G226" s="20"/>
      <c r="H226" s="20" t="s">
        <v>741</v>
      </c>
      <c r="I226" s="27">
        <f>IF(C226&lt;2,2)</f>
        <v>2</v>
      </c>
      <c r="J226" s="27">
        <f>IF(F226&lt;5000,3)</f>
        <v>3</v>
      </c>
    </row>
    <row r="227" spans="1:10" ht="11.25" customHeight="1">
      <c r="A227" s="27" t="s">
        <v>603</v>
      </c>
      <c r="B227" s="27" t="s">
        <v>604</v>
      </c>
      <c r="C227" s="81">
        <v>1.9397615856669252</v>
      </c>
      <c r="D227" s="20"/>
      <c r="E227" s="20" t="s">
        <v>741</v>
      </c>
      <c r="F227" s="175">
        <v>55</v>
      </c>
      <c r="G227" s="20"/>
      <c r="H227" s="20" t="s">
        <v>741</v>
      </c>
      <c r="I227" s="27">
        <f>IF(C227&lt;2,2)</f>
        <v>2</v>
      </c>
      <c r="J227" s="27">
        <f>IF(F227&lt;250,1)</f>
        <v>1</v>
      </c>
    </row>
    <row r="228" spans="1:10" ht="11.25" customHeight="1">
      <c r="A228" s="27" t="s">
        <v>605</v>
      </c>
      <c r="B228" s="27" t="s">
        <v>606</v>
      </c>
      <c r="C228" s="81">
        <v>10.510773985607273</v>
      </c>
      <c r="D228" s="20"/>
      <c r="E228" s="20" t="s">
        <v>741</v>
      </c>
      <c r="F228" s="175">
        <v>21983</v>
      </c>
      <c r="G228" s="20"/>
      <c r="H228" s="20" t="s">
        <v>741</v>
      </c>
      <c r="I228" s="27">
        <v>5</v>
      </c>
      <c r="J228" s="27">
        <v>5</v>
      </c>
    </row>
    <row r="229" spans="1:10" ht="11.25" customHeight="1">
      <c r="A229" s="27" t="s">
        <v>607</v>
      </c>
      <c r="B229" s="27" t="s">
        <v>608</v>
      </c>
      <c r="C229" s="81">
        <v>1.5689783327640823</v>
      </c>
      <c r="D229" s="20"/>
      <c r="E229" s="20" t="s">
        <v>741</v>
      </c>
      <c r="F229" s="175">
        <v>2476</v>
      </c>
      <c r="G229" s="20"/>
      <c r="H229" s="20" t="s">
        <v>741</v>
      </c>
      <c r="I229" s="27">
        <f>IF(C229&lt;2,2)</f>
        <v>2</v>
      </c>
      <c r="J229" s="27">
        <f>IF(F229&lt;5000,3)</f>
        <v>3</v>
      </c>
    </row>
    <row r="230" spans="1:10" ht="11.25" customHeight="1">
      <c r="A230" s="27" t="s">
        <v>609</v>
      </c>
      <c r="B230" s="27" t="s">
        <v>610</v>
      </c>
      <c r="C230" s="81">
        <v>0.8696743211127895</v>
      </c>
      <c r="D230" s="20"/>
      <c r="E230" s="20" t="s">
        <v>741</v>
      </c>
      <c r="F230" s="175">
        <v>707</v>
      </c>
      <c r="G230" s="20"/>
      <c r="H230" s="20" t="s">
        <v>741</v>
      </c>
      <c r="I230" s="27">
        <f>IF(C230&lt;1,1)</f>
        <v>1</v>
      </c>
      <c r="J230" s="27">
        <f>IF(F230&lt;1000,2)</f>
        <v>2</v>
      </c>
    </row>
    <row r="231" spans="1:10" ht="11.25" customHeight="1">
      <c r="A231" s="30" t="s">
        <v>611</v>
      </c>
      <c r="B231" s="30" t="s">
        <v>612</v>
      </c>
      <c r="C231" s="81">
        <v>1.9410887736928057</v>
      </c>
      <c r="D231" s="20"/>
      <c r="E231" s="20" t="s">
        <v>741</v>
      </c>
      <c r="F231" s="175">
        <v>2729</v>
      </c>
      <c r="G231" s="20"/>
      <c r="H231" s="20" t="s">
        <v>741</v>
      </c>
      <c r="I231" s="27">
        <f>IF(C231&lt;2,2)</f>
        <v>2</v>
      </c>
      <c r="J231" s="27">
        <f>IF(F231&lt;5000,3)</f>
        <v>3</v>
      </c>
    </row>
    <row r="232" spans="1:10" ht="11.25" customHeight="1">
      <c r="A232" s="30" t="s">
        <v>613</v>
      </c>
      <c r="B232" s="30" t="s">
        <v>614</v>
      </c>
      <c r="C232" s="81">
        <v>2.9957808582867242</v>
      </c>
      <c r="D232" s="20"/>
      <c r="E232" s="20" t="s">
        <v>741</v>
      </c>
      <c r="F232" s="175">
        <v>5669</v>
      </c>
      <c r="G232" s="20"/>
      <c r="H232" s="20" t="s">
        <v>741</v>
      </c>
      <c r="I232" s="27">
        <f>IF(C232&lt;4,3)</f>
        <v>3</v>
      </c>
      <c r="J232" s="27">
        <f>IF(F232&lt;15000,4)</f>
        <v>4</v>
      </c>
    </row>
    <row r="233" spans="1:10" ht="11.25" customHeight="1">
      <c r="A233" s="30" t="s">
        <v>615</v>
      </c>
      <c r="B233" s="30" t="s">
        <v>616</v>
      </c>
      <c r="C233" s="81">
        <v>0.12114883012632188</v>
      </c>
      <c r="D233" s="20"/>
      <c r="E233" s="20" t="s">
        <v>741</v>
      </c>
      <c r="F233" s="175">
        <v>100</v>
      </c>
      <c r="G233" s="20"/>
      <c r="H233" s="20" t="s">
        <v>741</v>
      </c>
      <c r="I233" s="27">
        <f>IF(C233&lt;1,1)</f>
        <v>1</v>
      </c>
      <c r="J233" s="27">
        <f>IF(F233&lt;250,1)</f>
        <v>1</v>
      </c>
    </row>
    <row r="234" spans="1:10" ht="11.25" customHeight="1">
      <c r="A234" s="30" t="s">
        <v>617</v>
      </c>
      <c r="B234" s="30" t="s">
        <v>618</v>
      </c>
      <c r="C234" s="81">
        <v>1.8075526388640102</v>
      </c>
      <c r="D234" s="20"/>
      <c r="E234" s="20" t="s">
        <v>741</v>
      </c>
      <c r="F234" s="175">
        <v>666</v>
      </c>
      <c r="G234" s="20"/>
      <c r="H234" s="20" t="s">
        <v>741</v>
      </c>
      <c r="I234" s="27">
        <f>IF(C234&lt;2,2)</f>
        <v>2</v>
      </c>
      <c r="J234" s="27">
        <f>IF(F234&lt;1000,2)</f>
        <v>2</v>
      </c>
    </row>
    <row r="235" spans="1:10" ht="11.25" customHeight="1">
      <c r="A235" s="30" t="s">
        <v>619</v>
      </c>
      <c r="B235" s="30" t="s">
        <v>620</v>
      </c>
      <c r="C235" s="81">
        <v>5.01365571847969</v>
      </c>
      <c r="D235" s="20"/>
      <c r="E235" s="20" t="s">
        <v>741</v>
      </c>
      <c r="F235" s="175">
        <v>2548</v>
      </c>
      <c r="G235" s="20"/>
      <c r="H235" s="20" t="s">
        <v>741</v>
      </c>
      <c r="I235" s="27">
        <f>IF(C235&lt;8,4)</f>
        <v>4</v>
      </c>
      <c r="J235" s="27">
        <f>IF(F235&lt;5000,3)</f>
        <v>3</v>
      </c>
    </row>
    <row r="236" spans="1:10" ht="11.25" customHeight="1">
      <c r="A236" s="30" t="s">
        <v>621</v>
      </c>
      <c r="B236" s="30" t="s">
        <v>622</v>
      </c>
      <c r="C236" s="81">
        <v>0.1396124527538768</v>
      </c>
      <c r="D236" s="20"/>
      <c r="E236" s="20" t="s">
        <v>741</v>
      </c>
      <c r="F236" s="175">
        <v>165</v>
      </c>
      <c r="G236" s="20"/>
      <c r="H236" s="20" t="s">
        <v>741</v>
      </c>
      <c r="I236" s="27">
        <f>IF(C236&lt;1,1)</f>
        <v>1</v>
      </c>
      <c r="J236" s="27">
        <f>IF(F236&lt;250,1)</f>
        <v>1</v>
      </c>
    </row>
    <row r="237" spans="1:10" ht="11.25" customHeight="1">
      <c r="A237" s="30" t="s">
        <v>623</v>
      </c>
      <c r="B237" s="30" t="s">
        <v>624</v>
      </c>
      <c r="C237" s="81">
        <v>3.0323729310408454</v>
      </c>
      <c r="D237" s="20"/>
      <c r="E237" s="20" t="s">
        <v>741</v>
      </c>
      <c r="F237" s="175">
        <v>4355</v>
      </c>
      <c r="G237" s="20"/>
      <c r="H237" s="20" t="s">
        <v>741</v>
      </c>
      <c r="I237" s="27">
        <f>IF(C237&lt;4,3)</f>
        <v>3</v>
      </c>
      <c r="J237" s="27">
        <f>IF(F237&lt;5000,3)</f>
        <v>3</v>
      </c>
    </row>
    <row r="238" spans="1:10" ht="11.25" customHeight="1">
      <c r="A238" s="30" t="s">
        <v>625</v>
      </c>
      <c r="B238" s="30" t="s">
        <v>626</v>
      </c>
      <c r="C238" s="81" t="s">
        <v>372</v>
      </c>
      <c r="D238" s="20"/>
      <c r="E238" s="20" t="s">
        <v>741</v>
      </c>
      <c r="F238" s="175" t="s">
        <v>372</v>
      </c>
      <c r="G238" s="20"/>
      <c r="H238" s="20" t="s">
        <v>741</v>
      </c>
      <c r="I238" s="81" t="s">
        <v>372</v>
      </c>
      <c r="J238" s="81" t="s">
        <v>372</v>
      </c>
    </row>
    <row r="239" spans="1:10" ht="11.25" customHeight="1">
      <c r="A239" s="30" t="s">
        <v>628</v>
      </c>
      <c r="B239" s="30" t="s">
        <v>629</v>
      </c>
      <c r="C239" s="81">
        <v>7.326646379900818</v>
      </c>
      <c r="D239" s="20"/>
      <c r="E239" s="20" t="s">
        <v>741</v>
      </c>
      <c r="F239" s="175">
        <v>19654</v>
      </c>
      <c r="G239" s="20"/>
      <c r="H239" s="20" t="s">
        <v>741</v>
      </c>
      <c r="I239" s="27">
        <f>IF(C239&lt;8,4)</f>
        <v>4</v>
      </c>
      <c r="J239" s="27">
        <v>5</v>
      </c>
    </row>
    <row r="240" spans="1:10" ht="11.25" customHeight="1">
      <c r="A240" s="30" t="s">
        <v>630</v>
      </c>
      <c r="B240" s="30" t="s">
        <v>631</v>
      </c>
      <c r="C240" s="81">
        <v>0.16083200105122533</v>
      </c>
      <c r="D240" s="20"/>
      <c r="E240" s="20" t="s">
        <v>741</v>
      </c>
      <c r="F240" s="175">
        <v>235</v>
      </c>
      <c r="G240" s="20"/>
      <c r="H240" s="20" t="s">
        <v>741</v>
      </c>
      <c r="I240" s="27">
        <f>IF(C240&lt;1,1)</f>
        <v>1</v>
      </c>
      <c r="J240" s="27">
        <f>IF(F240&lt;250,1)</f>
        <v>1</v>
      </c>
    </row>
    <row r="241" spans="1:10" ht="11.25" customHeight="1">
      <c r="A241" s="30" t="s">
        <v>251</v>
      </c>
      <c r="B241" s="30" t="s">
        <v>627</v>
      </c>
      <c r="C241" s="81" t="s">
        <v>372</v>
      </c>
      <c r="D241" s="20"/>
      <c r="E241" s="20"/>
      <c r="F241" s="175" t="s">
        <v>372</v>
      </c>
      <c r="G241" s="20"/>
      <c r="H241" s="20"/>
      <c r="I241" s="81" t="s">
        <v>372</v>
      </c>
      <c r="J241" s="81" t="s">
        <v>372</v>
      </c>
    </row>
    <row r="242" spans="1:10" ht="11.25" customHeight="1">
      <c r="A242" s="30" t="s">
        <v>252</v>
      </c>
      <c r="B242" s="30" t="s">
        <v>632</v>
      </c>
      <c r="C242" s="81">
        <v>2.9875732233556116</v>
      </c>
      <c r="D242" s="20"/>
      <c r="E242" s="20" t="s">
        <v>741</v>
      </c>
      <c r="F242" s="175">
        <v>4458</v>
      </c>
      <c r="G242" s="20"/>
      <c r="H242" s="20" t="s">
        <v>741</v>
      </c>
      <c r="I242" s="27">
        <f>IF(C242&lt;4,3)</f>
        <v>3</v>
      </c>
      <c r="J242" s="27">
        <f>IF(F242&lt;5000,3)</f>
        <v>3</v>
      </c>
    </row>
    <row r="243" spans="1:10" ht="11.25" customHeight="1">
      <c r="A243" s="30" t="s">
        <v>633</v>
      </c>
      <c r="B243" s="30" t="s">
        <v>634</v>
      </c>
      <c r="C243" s="81">
        <v>0.2534047198253457</v>
      </c>
      <c r="D243" s="20"/>
      <c r="E243" s="20" t="s">
        <v>741</v>
      </c>
      <c r="F243" s="175">
        <v>234</v>
      </c>
      <c r="G243" s="20"/>
      <c r="H243" s="20" t="s">
        <v>741</v>
      </c>
      <c r="I243" s="27">
        <f>IF(C243&lt;1,1)</f>
        <v>1</v>
      </c>
      <c r="J243" s="27">
        <f>IF(F243&lt;250,1)</f>
        <v>1</v>
      </c>
    </row>
    <row r="244" spans="1:10" ht="11.25" customHeight="1">
      <c r="A244" s="30" t="s">
        <v>635</v>
      </c>
      <c r="B244" s="30" t="s">
        <v>636</v>
      </c>
      <c r="C244" s="81" t="s">
        <v>372</v>
      </c>
      <c r="D244" s="20"/>
      <c r="E244" s="20"/>
      <c r="F244" s="175" t="s">
        <v>372</v>
      </c>
      <c r="G244" s="20"/>
      <c r="H244" s="20"/>
      <c r="I244" s="81" t="s">
        <v>372</v>
      </c>
      <c r="J244" s="81" t="s">
        <v>372</v>
      </c>
    </row>
    <row r="245" spans="1:10" ht="11.25" customHeight="1">
      <c r="A245" s="30" t="s">
        <v>637</v>
      </c>
      <c r="B245" s="30" t="s">
        <v>638</v>
      </c>
      <c r="C245" s="81">
        <v>0.5150716046152795</v>
      </c>
      <c r="D245" s="20"/>
      <c r="E245" s="20" t="s">
        <v>741</v>
      </c>
      <c r="F245" s="175">
        <v>693</v>
      </c>
      <c r="G245" s="20"/>
      <c r="H245" s="20" t="s">
        <v>741</v>
      </c>
      <c r="I245" s="27">
        <f>IF(C245&lt;1,1)</f>
        <v>1</v>
      </c>
      <c r="J245" s="27">
        <f>IF(F245&lt;1000,2)</f>
        <v>2</v>
      </c>
    </row>
    <row r="246" spans="1:10" ht="11.25" customHeight="1">
      <c r="A246" s="30" t="s">
        <v>639</v>
      </c>
      <c r="B246" s="30" t="s">
        <v>640</v>
      </c>
      <c r="C246" s="81">
        <v>1.3125175448097204</v>
      </c>
      <c r="D246" s="20"/>
      <c r="E246" s="20" t="s">
        <v>741</v>
      </c>
      <c r="F246" s="175">
        <v>2969</v>
      </c>
      <c r="G246" s="20"/>
      <c r="H246" s="20" t="s">
        <v>741</v>
      </c>
      <c r="I246" s="27">
        <f>IF(C246&lt;2,2)</f>
        <v>2</v>
      </c>
      <c r="J246" s="27">
        <f>IF(F246&lt;5000,3)</f>
        <v>3</v>
      </c>
    </row>
    <row r="247" spans="1:10" ht="11.25" customHeight="1">
      <c r="A247" s="30" t="s">
        <v>641</v>
      </c>
      <c r="B247" s="30" t="s">
        <v>642</v>
      </c>
      <c r="C247" s="81" t="s">
        <v>372</v>
      </c>
      <c r="D247" s="20"/>
      <c r="E247" s="20"/>
      <c r="F247" s="175" t="s">
        <v>372</v>
      </c>
      <c r="G247" s="20"/>
      <c r="H247" s="20"/>
      <c r="I247" s="81" t="s">
        <v>372</v>
      </c>
      <c r="J247" s="81" t="s">
        <v>372</v>
      </c>
    </row>
    <row r="248" spans="1:10" ht="11.25" customHeight="1">
      <c r="A248" s="30" t="s">
        <v>643</v>
      </c>
      <c r="B248" s="30" t="s">
        <v>644</v>
      </c>
      <c r="C248" s="81">
        <v>2.3778377108226687</v>
      </c>
      <c r="D248" s="20"/>
      <c r="E248" s="20" t="s">
        <v>741</v>
      </c>
      <c r="F248" s="175">
        <v>4068</v>
      </c>
      <c r="G248" s="20"/>
      <c r="H248" s="20" t="s">
        <v>741</v>
      </c>
      <c r="I248" s="27">
        <f>IF(C248&lt;4,3)</f>
        <v>3</v>
      </c>
      <c r="J248" s="27">
        <f>IF(F248&lt;5000,3)</f>
        <v>3</v>
      </c>
    </row>
    <row r="249" spans="1:10" ht="11.25" customHeight="1">
      <c r="A249" s="30" t="s">
        <v>645</v>
      </c>
      <c r="B249" s="30" t="s">
        <v>121</v>
      </c>
      <c r="C249" s="81" t="s">
        <v>372</v>
      </c>
      <c r="D249" s="20"/>
      <c r="E249" s="20" t="s">
        <v>741</v>
      </c>
      <c r="F249" s="175" t="s">
        <v>372</v>
      </c>
      <c r="G249" s="20"/>
      <c r="H249" s="20" t="s">
        <v>741</v>
      </c>
      <c r="I249" s="81" t="s">
        <v>372</v>
      </c>
      <c r="J249" s="81" t="s">
        <v>372</v>
      </c>
    </row>
    <row r="250" spans="1:10" ht="11.25" customHeight="1">
      <c r="A250" s="30" t="s">
        <v>122</v>
      </c>
      <c r="B250" s="30" t="s">
        <v>123</v>
      </c>
      <c r="C250" s="81">
        <v>0</v>
      </c>
      <c r="D250" s="20"/>
      <c r="E250" s="20" t="s">
        <v>741</v>
      </c>
      <c r="F250" s="175">
        <v>0</v>
      </c>
      <c r="G250" s="20"/>
      <c r="H250" s="20" t="s">
        <v>741</v>
      </c>
      <c r="I250" s="27">
        <f>IF(C250&lt;1,1)</f>
        <v>1</v>
      </c>
      <c r="J250" s="27">
        <f>IF(F250&lt;250,1)</f>
        <v>1</v>
      </c>
    </row>
    <row r="251" spans="1:10" ht="11.25" customHeight="1">
      <c r="A251" s="30" t="s">
        <v>124</v>
      </c>
      <c r="B251" s="30" t="s">
        <v>125</v>
      </c>
      <c r="C251" s="81" t="s">
        <v>372</v>
      </c>
      <c r="D251" s="20"/>
      <c r="E251" s="20"/>
      <c r="F251" s="175" t="s">
        <v>372</v>
      </c>
      <c r="G251" s="20"/>
      <c r="H251" s="20"/>
      <c r="I251" s="81" t="s">
        <v>372</v>
      </c>
      <c r="J251" s="81" t="s">
        <v>372</v>
      </c>
    </row>
    <row r="252" spans="1:10" ht="11.25" customHeight="1">
      <c r="A252" s="30" t="s">
        <v>126</v>
      </c>
      <c r="B252" s="30" t="s">
        <v>127</v>
      </c>
      <c r="C252" s="81">
        <v>3.280273547441453</v>
      </c>
      <c r="D252" s="20"/>
      <c r="E252" s="20" t="s">
        <v>741</v>
      </c>
      <c r="F252" s="175">
        <v>8916</v>
      </c>
      <c r="G252" s="20"/>
      <c r="H252" s="20" t="s">
        <v>741</v>
      </c>
      <c r="I252" s="27">
        <f>IF(C252&lt;4,3)</f>
        <v>3</v>
      </c>
      <c r="J252" s="27">
        <f>IF(F252&lt;15000,4)</f>
        <v>4</v>
      </c>
    </row>
    <row r="253" spans="1:10" ht="11.25" customHeight="1">
      <c r="A253" s="30" t="s">
        <v>128</v>
      </c>
      <c r="B253" s="30" t="s">
        <v>129</v>
      </c>
      <c r="C253" s="81">
        <v>0.16564842015414022</v>
      </c>
      <c r="D253" s="20"/>
      <c r="E253" s="20" t="s">
        <v>741</v>
      </c>
      <c r="F253" s="175">
        <v>399</v>
      </c>
      <c r="G253" s="20"/>
      <c r="H253" s="20" t="s">
        <v>741</v>
      </c>
      <c r="I253" s="27">
        <f>IF(C253&lt;1,1)</f>
        <v>1</v>
      </c>
      <c r="J253" s="27">
        <f>IF(F253&lt;1000,2)</f>
        <v>2</v>
      </c>
    </row>
    <row r="254" spans="1:10" ht="11.25" customHeight="1">
      <c r="A254" s="30" t="s">
        <v>130</v>
      </c>
      <c r="B254" s="30" t="s">
        <v>131</v>
      </c>
      <c r="C254" s="81">
        <v>5.489648808653706</v>
      </c>
      <c r="D254" s="20"/>
      <c r="E254" s="20" t="s">
        <v>741</v>
      </c>
      <c r="F254" s="175">
        <v>9614</v>
      </c>
      <c r="G254" s="20"/>
      <c r="H254" s="20" t="s">
        <v>741</v>
      </c>
      <c r="I254" s="27">
        <f>IF(C254&lt;8,4)</f>
        <v>4</v>
      </c>
      <c r="J254" s="27">
        <f>IF(F254&lt;15000,4)</f>
        <v>4</v>
      </c>
    </row>
    <row r="255" spans="1:10" ht="11.25" customHeight="1">
      <c r="A255" s="30" t="s">
        <v>132</v>
      </c>
      <c r="B255" s="30" t="s">
        <v>133</v>
      </c>
      <c r="C255" s="81">
        <v>10.343418901027476</v>
      </c>
      <c r="D255" s="20"/>
      <c r="E255" s="20" t="s">
        <v>741</v>
      </c>
      <c r="F255" s="175">
        <v>18078</v>
      </c>
      <c r="G255" s="20"/>
      <c r="H255" s="20" t="s">
        <v>741</v>
      </c>
      <c r="I255" s="27">
        <v>5</v>
      </c>
      <c r="J255" s="27">
        <v>5</v>
      </c>
    </row>
    <row r="256" spans="1:10" ht="11.25" customHeight="1">
      <c r="A256" s="30" t="s">
        <v>134</v>
      </c>
      <c r="B256" s="30" t="s">
        <v>135</v>
      </c>
      <c r="C256" s="81">
        <v>0.9396900860359936</v>
      </c>
      <c r="D256" s="20"/>
      <c r="E256" s="20" t="s">
        <v>741</v>
      </c>
      <c r="F256" s="175">
        <v>3017</v>
      </c>
      <c r="G256" s="20"/>
      <c r="H256" s="20" t="s">
        <v>741</v>
      </c>
      <c r="I256" s="27">
        <f>IF(C256&lt;1,1)</f>
        <v>1</v>
      </c>
      <c r="J256" s="27">
        <f>IF(F256&lt;5000,3)</f>
        <v>3</v>
      </c>
    </row>
    <row r="257" spans="1:10" ht="11.25" customHeight="1">
      <c r="A257" s="30" t="s">
        <v>136</v>
      </c>
      <c r="B257" s="30" t="s">
        <v>137</v>
      </c>
      <c r="C257" s="81">
        <v>14.207865273470395</v>
      </c>
      <c r="D257" s="20"/>
      <c r="E257" s="20" t="s">
        <v>741</v>
      </c>
      <c r="F257" s="175">
        <v>69983</v>
      </c>
      <c r="G257" s="20"/>
      <c r="H257" s="20" t="s">
        <v>741</v>
      </c>
      <c r="I257" s="27">
        <v>5</v>
      </c>
      <c r="J257" s="27">
        <v>5</v>
      </c>
    </row>
    <row r="258" spans="1:10" ht="11.25" customHeight="1">
      <c r="A258" s="30" t="s">
        <v>138</v>
      </c>
      <c r="B258" s="30" t="s">
        <v>178</v>
      </c>
      <c r="C258" s="81">
        <v>0.002622579359251411</v>
      </c>
      <c r="D258" s="20"/>
      <c r="E258" s="20" t="s">
        <v>741</v>
      </c>
      <c r="F258" s="175">
        <v>6</v>
      </c>
      <c r="G258" s="20"/>
      <c r="H258" s="20" t="s">
        <v>741</v>
      </c>
      <c r="I258" s="27">
        <f>IF(C258&lt;1,1)</f>
        <v>1</v>
      </c>
      <c r="J258" s="27">
        <f>IF(F258&lt;250,1)</f>
        <v>1</v>
      </c>
    </row>
    <row r="259" spans="1:10" ht="11.25" customHeight="1">
      <c r="A259" s="30" t="s">
        <v>179</v>
      </c>
      <c r="B259" s="30" t="s">
        <v>180</v>
      </c>
      <c r="C259" s="81">
        <v>12.456809137347854</v>
      </c>
      <c r="D259" s="20"/>
      <c r="E259" s="20" t="s">
        <v>741</v>
      </c>
      <c r="F259" s="175">
        <v>34213</v>
      </c>
      <c r="G259" s="20"/>
      <c r="H259" s="20" t="s">
        <v>741</v>
      </c>
      <c r="I259" s="27">
        <v>5</v>
      </c>
      <c r="J259" s="27">
        <v>5</v>
      </c>
    </row>
    <row r="260" spans="1:10" ht="11.25" customHeight="1">
      <c r="A260" s="30" t="s">
        <v>181</v>
      </c>
      <c r="B260" s="30" t="s">
        <v>182</v>
      </c>
      <c r="C260" s="81">
        <v>0.887989535045952</v>
      </c>
      <c r="D260" s="20"/>
      <c r="E260" s="20" t="s">
        <v>741</v>
      </c>
      <c r="F260" s="175">
        <v>1693</v>
      </c>
      <c r="G260" s="20"/>
      <c r="H260" s="20" t="s">
        <v>741</v>
      </c>
      <c r="I260" s="27">
        <f>IF(C260&lt;1,1)</f>
        <v>1</v>
      </c>
      <c r="J260" s="27">
        <f>IF(F260&lt;5000,3)</f>
        <v>3</v>
      </c>
    </row>
    <row r="261" spans="1:10" ht="11.25" customHeight="1">
      <c r="A261" s="30" t="s">
        <v>183</v>
      </c>
      <c r="B261" s="30" t="s">
        <v>184</v>
      </c>
      <c r="C261" s="81">
        <v>0.005217300568685762</v>
      </c>
      <c r="D261" s="20"/>
      <c r="E261" s="20" t="s">
        <v>741</v>
      </c>
      <c r="F261" s="175">
        <v>9</v>
      </c>
      <c r="G261" s="20"/>
      <c r="H261" s="20" t="s">
        <v>741</v>
      </c>
      <c r="I261" s="27">
        <f>IF(C261&lt;1,1)</f>
        <v>1</v>
      </c>
      <c r="J261" s="27">
        <f>IF(F261&lt;250,1)</f>
        <v>1</v>
      </c>
    </row>
    <row r="262" spans="1:10" ht="11.25" customHeight="1">
      <c r="A262" s="30" t="s">
        <v>185</v>
      </c>
      <c r="B262" s="30" t="s">
        <v>186</v>
      </c>
      <c r="C262" s="81">
        <v>2.496439070218505</v>
      </c>
      <c r="D262" s="20"/>
      <c r="E262" s="20" t="s">
        <v>741</v>
      </c>
      <c r="F262" s="175">
        <v>5931</v>
      </c>
      <c r="G262" s="20"/>
      <c r="H262" s="20" t="s">
        <v>741</v>
      </c>
      <c r="I262" s="27">
        <f>IF(C262&lt;4,3)</f>
        <v>3</v>
      </c>
      <c r="J262" s="27">
        <f>IF(F262&lt;15000,4)</f>
        <v>4</v>
      </c>
    </row>
    <row r="263" spans="1:10" ht="11.25" customHeight="1">
      <c r="A263" s="30" t="s">
        <v>187</v>
      </c>
      <c r="B263" s="30" t="s">
        <v>188</v>
      </c>
      <c r="C263" s="81">
        <v>0.5446838071029926</v>
      </c>
      <c r="D263" s="20"/>
      <c r="E263" s="20" t="s">
        <v>741</v>
      </c>
      <c r="F263" s="175">
        <v>690</v>
      </c>
      <c r="G263" s="20"/>
      <c r="H263" s="20" t="s">
        <v>741</v>
      </c>
      <c r="I263" s="27">
        <f>IF(C263&lt;1,1)</f>
        <v>1</v>
      </c>
      <c r="J263" s="27">
        <f>IF(F263&lt;1000,2)</f>
        <v>2</v>
      </c>
    </row>
    <row r="264" spans="1:10" ht="11.25" customHeight="1">
      <c r="A264" s="30" t="s">
        <v>189</v>
      </c>
      <c r="B264" s="167" t="s">
        <v>190</v>
      </c>
      <c r="C264" s="81">
        <v>0.8056041370696763</v>
      </c>
      <c r="D264" s="20"/>
      <c r="E264" s="20">
        <v>2008</v>
      </c>
      <c r="F264" s="175">
        <v>427</v>
      </c>
      <c r="G264" s="20"/>
      <c r="H264" s="20">
        <v>2008</v>
      </c>
      <c r="I264" s="27">
        <f>IF(C264&lt;1,1)</f>
        <v>1</v>
      </c>
      <c r="J264" s="27">
        <f>IF(F264&lt;1000,2)</f>
        <v>2</v>
      </c>
    </row>
    <row r="265" spans="1:10" ht="11.25" customHeight="1">
      <c r="A265" s="30" t="s">
        <v>191</v>
      </c>
      <c r="B265" s="30" t="s">
        <v>192</v>
      </c>
      <c r="C265" s="81">
        <v>0.6061383059350097</v>
      </c>
      <c r="D265" s="20"/>
      <c r="E265" s="20" t="s">
        <v>741</v>
      </c>
      <c r="F265" s="175">
        <v>695</v>
      </c>
      <c r="G265" s="20"/>
      <c r="H265" s="20" t="s">
        <v>741</v>
      </c>
      <c r="I265" s="27">
        <f>IF(C265&lt;1,1)</f>
        <v>1</v>
      </c>
      <c r="J265" s="27">
        <f>IF(F265&lt;1000,2)</f>
        <v>2</v>
      </c>
    </row>
    <row r="266" spans="1:10" ht="11.25" customHeight="1">
      <c r="A266" s="30" t="s">
        <v>193</v>
      </c>
      <c r="B266" s="30" t="s">
        <v>194</v>
      </c>
      <c r="C266" s="81" t="s">
        <v>372</v>
      </c>
      <c r="D266" s="20"/>
      <c r="E266" s="20" t="s">
        <v>741</v>
      </c>
      <c r="F266" s="175" t="s">
        <v>372</v>
      </c>
      <c r="G266" s="20"/>
      <c r="H266" s="20" t="s">
        <v>741</v>
      </c>
      <c r="I266" s="81" t="s">
        <v>372</v>
      </c>
      <c r="J266" s="81" t="s">
        <v>372</v>
      </c>
    </row>
    <row r="267" spans="1:10" ht="11.25" customHeight="1">
      <c r="A267" s="30" t="s">
        <v>195</v>
      </c>
      <c r="B267" s="30" t="s">
        <v>196</v>
      </c>
      <c r="C267" s="81">
        <v>0.9023606574316482</v>
      </c>
      <c r="D267" s="20"/>
      <c r="E267" s="20" t="s">
        <v>741</v>
      </c>
      <c r="F267" s="175">
        <v>1013</v>
      </c>
      <c r="G267" s="20"/>
      <c r="H267" s="20" t="s">
        <v>741</v>
      </c>
      <c r="I267" s="27">
        <f>IF(C267&lt;1,1)</f>
        <v>1</v>
      </c>
      <c r="J267" s="27">
        <f aca="true" t="shared" si="4" ref="J267:J273">IF(F267&lt;5000,3)</f>
        <v>3</v>
      </c>
    </row>
    <row r="268" spans="1:10" ht="11.25" customHeight="1">
      <c r="A268" s="30" t="s">
        <v>197</v>
      </c>
      <c r="B268" s="30" t="s">
        <v>198</v>
      </c>
      <c r="C268" s="81">
        <v>4.541688704759295</v>
      </c>
      <c r="D268" s="20"/>
      <c r="E268" s="20" t="s">
        <v>741</v>
      </c>
      <c r="F268" s="175">
        <v>9248</v>
      </c>
      <c r="G268" s="20"/>
      <c r="H268" s="20" t="s">
        <v>741</v>
      </c>
      <c r="I268" s="27">
        <f>IF(C268&lt;8,4)</f>
        <v>4</v>
      </c>
      <c r="J268" s="27">
        <f>IF(F268&lt;15000,4)</f>
        <v>4</v>
      </c>
    </row>
    <row r="269" spans="1:10" ht="11.25" customHeight="1">
      <c r="A269" s="30" t="s">
        <v>199</v>
      </c>
      <c r="B269" s="30" t="s">
        <v>4</v>
      </c>
      <c r="C269" s="81">
        <v>3.5525860119681982</v>
      </c>
      <c r="D269" s="20"/>
      <c r="E269" s="20" t="s">
        <v>741</v>
      </c>
      <c r="F269" s="175">
        <v>8217</v>
      </c>
      <c r="G269" s="20"/>
      <c r="H269" s="20" t="s">
        <v>741</v>
      </c>
      <c r="I269" s="27">
        <f>IF(C269&lt;4,3)</f>
        <v>3</v>
      </c>
      <c r="J269" s="27">
        <f>IF(F269&lt;15000,4)</f>
        <v>4</v>
      </c>
    </row>
    <row r="270" spans="1:10" ht="11.25" customHeight="1">
      <c r="A270" s="30" t="s">
        <v>5</v>
      </c>
      <c r="B270" s="30" t="s">
        <v>6</v>
      </c>
      <c r="C270" s="81">
        <v>7.094783235084758</v>
      </c>
      <c r="D270" s="20"/>
      <c r="E270" s="20" t="s">
        <v>741</v>
      </c>
      <c r="F270" s="175">
        <v>3329</v>
      </c>
      <c r="G270" s="20"/>
      <c r="H270" s="20" t="s">
        <v>741</v>
      </c>
      <c r="I270" s="27">
        <f>IF(C270&lt;8,4)</f>
        <v>4</v>
      </c>
      <c r="J270" s="27">
        <f t="shared" si="4"/>
        <v>3</v>
      </c>
    </row>
    <row r="271" spans="1:10" ht="11.25" customHeight="1">
      <c r="A271" s="30" t="s">
        <v>7</v>
      </c>
      <c r="B271" s="30" t="s">
        <v>79</v>
      </c>
      <c r="C271" s="81">
        <v>2.9434061255749535</v>
      </c>
      <c r="D271" s="20"/>
      <c r="E271" s="20" t="s">
        <v>741</v>
      </c>
      <c r="F271" s="175">
        <v>1324</v>
      </c>
      <c r="G271" s="20"/>
      <c r="H271" s="20" t="s">
        <v>741</v>
      </c>
      <c r="I271" s="27">
        <f>IF(C271&lt;4,3)</f>
        <v>3</v>
      </c>
      <c r="J271" s="27">
        <f t="shared" si="4"/>
        <v>3</v>
      </c>
    </row>
    <row r="272" spans="1:10" ht="11.25" customHeight="1">
      <c r="A272" s="30" t="s">
        <v>80</v>
      </c>
      <c r="B272" s="30" t="s">
        <v>177</v>
      </c>
      <c r="C272" s="81">
        <v>3.8333915569509633</v>
      </c>
      <c r="D272" s="20"/>
      <c r="E272" s="20" t="s">
        <v>741</v>
      </c>
      <c r="F272" s="175">
        <v>6957</v>
      </c>
      <c r="G272" s="20"/>
      <c r="H272" s="20" t="s">
        <v>741</v>
      </c>
      <c r="I272" s="27">
        <f>IF(C272&lt;4,3)</f>
        <v>3</v>
      </c>
      <c r="J272" s="27">
        <f>IF(F272&lt;15000,4)</f>
        <v>4</v>
      </c>
    </row>
    <row r="273" spans="1:10" ht="11.25" customHeight="1">
      <c r="A273" s="109" t="s">
        <v>8</v>
      </c>
      <c r="B273" s="109" t="s">
        <v>81</v>
      </c>
      <c r="C273" s="81">
        <v>8.577016349839631</v>
      </c>
      <c r="D273" s="20"/>
      <c r="E273" s="20" t="s">
        <v>741</v>
      </c>
      <c r="F273" s="175">
        <v>2741</v>
      </c>
      <c r="G273" s="20"/>
      <c r="H273" s="20" t="s">
        <v>741</v>
      </c>
      <c r="I273" s="27">
        <v>5</v>
      </c>
      <c r="J273" s="27">
        <f t="shared" si="4"/>
        <v>3</v>
      </c>
    </row>
    <row r="274" spans="1:10" ht="11.25" customHeight="1">
      <c r="A274" s="109" t="s">
        <v>664</v>
      </c>
      <c r="B274" s="109" t="s">
        <v>82</v>
      </c>
      <c r="C274" s="81" t="s">
        <v>372</v>
      </c>
      <c r="D274" s="20"/>
      <c r="E274" s="20"/>
      <c r="F274" s="175" t="s">
        <v>372</v>
      </c>
      <c r="G274" s="20"/>
      <c r="H274" s="20"/>
      <c r="I274" s="81" t="s">
        <v>372</v>
      </c>
      <c r="J274" s="81" t="s">
        <v>372</v>
      </c>
    </row>
    <row r="275" spans="1:10" ht="11.25" customHeight="1">
      <c r="A275" s="109" t="s">
        <v>83</v>
      </c>
      <c r="B275" s="109" t="s">
        <v>84</v>
      </c>
      <c r="C275" s="81">
        <v>18.961317236962596</v>
      </c>
      <c r="D275" s="20"/>
      <c r="E275" s="20" t="s">
        <v>741</v>
      </c>
      <c r="F275" s="175">
        <v>22176</v>
      </c>
      <c r="G275" s="20"/>
      <c r="H275" s="20" t="s">
        <v>741</v>
      </c>
      <c r="I275" s="27">
        <v>5</v>
      </c>
      <c r="J275" s="27">
        <v>5</v>
      </c>
    </row>
    <row r="276" spans="1:10" ht="11.25" customHeight="1">
      <c r="A276" s="109" t="s">
        <v>85</v>
      </c>
      <c r="B276" s="109" t="s">
        <v>86</v>
      </c>
      <c r="C276" s="81">
        <v>0.010725988533918257</v>
      </c>
      <c r="D276" s="20"/>
      <c r="E276" s="20">
        <v>2008</v>
      </c>
      <c r="F276" s="175">
        <v>4</v>
      </c>
      <c r="G276" s="20"/>
      <c r="H276" s="20">
        <v>2008</v>
      </c>
      <c r="I276" s="27">
        <f>IF(C276&lt;1,1)</f>
        <v>1</v>
      </c>
      <c r="J276" s="27">
        <f>IF(F276&lt;250,1)</f>
        <v>1</v>
      </c>
    </row>
    <row r="277" spans="1:10" ht="11.25" customHeight="1">
      <c r="A277" s="109" t="s">
        <v>87</v>
      </c>
      <c r="B277" s="109" t="s">
        <v>88</v>
      </c>
      <c r="C277" s="81">
        <v>3.591718835365167</v>
      </c>
      <c r="D277" s="20"/>
      <c r="E277" s="20" t="s">
        <v>741</v>
      </c>
      <c r="F277" s="175">
        <v>3412</v>
      </c>
      <c r="G277" s="20"/>
      <c r="H277" s="20" t="s">
        <v>741</v>
      </c>
      <c r="I277" s="27">
        <f>IF(C277&lt;4,3)</f>
        <v>3</v>
      </c>
      <c r="J277" s="27">
        <f>IF(F277&lt;5000,3)</f>
        <v>3</v>
      </c>
    </row>
    <row r="278" spans="1:10" ht="11.25" customHeight="1">
      <c r="A278" s="109" t="s">
        <v>89</v>
      </c>
      <c r="B278" s="109" t="s">
        <v>90</v>
      </c>
      <c r="C278" s="81">
        <v>7.9815182170127885</v>
      </c>
      <c r="D278" s="20"/>
      <c r="E278" s="20" t="s">
        <v>741</v>
      </c>
      <c r="F278" s="175">
        <v>5818</v>
      </c>
      <c r="G278" s="20"/>
      <c r="H278" s="20" t="s">
        <v>741</v>
      </c>
      <c r="I278" s="27">
        <f>IF(C278&lt;8,4)</f>
        <v>4</v>
      </c>
      <c r="J278" s="27">
        <f>IF(F278&lt;15000,4)</f>
        <v>4</v>
      </c>
    </row>
    <row r="279" spans="1:10" ht="11.25" customHeight="1">
      <c r="A279" s="109" t="s">
        <v>91</v>
      </c>
      <c r="B279" s="109" t="s">
        <v>92</v>
      </c>
      <c r="C279" s="81">
        <v>8.128370503121936</v>
      </c>
      <c r="D279" s="20"/>
      <c r="E279" s="20" t="s">
        <v>741</v>
      </c>
      <c r="F279" s="175">
        <v>6953</v>
      </c>
      <c r="G279" s="20"/>
      <c r="H279" s="20" t="s">
        <v>741</v>
      </c>
      <c r="I279" s="27">
        <v>5</v>
      </c>
      <c r="J279" s="27">
        <f>IF(F279&lt;15000,4)</f>
        <v>4</v>
      </c>
    </row>
    <row r="280" spans="1:10" ht="11.25" customHeight="1">
      <c r="A280" s="109" t="s">
        <v>93</v>
      </c>
      <c r="B280" s="109" t="s">
        <v>94</v>
      </c>
      <c r="C280" s="81">
        <v>9.723188204200863</v>
      </c>
      <c r="D280" s="20"/>
      <c r="E280" s="20" t="s">
        <v>741</v>
      </c>
      <c r="F280" s="175">
        <v>4194</v>
      </c>
      <c r="G280" s="20"/>
      <c r="H280" s="20" t="s">
        <v>741</v>
      </c>
      <c r="I280" s="27">
        <v>5</v>
      </c>
      <c r="J280" s="27">
        <f>IF(F280&lt;5000,3)</f>
        <v>3</v>
      </c>
    </row>
    <row r="281" spans="1:10" ht="11.25" customHeight="1">
      <c r="A281" s="109" t="s">
        <v>95</v>
      </c>
      <c r="B281" s="109" t="s">
        <v>96</v>
      </c>
      <c r="C281" s="81">
        <v>9.289293627072992</v>
      </c>
      <c r="D281" s="20"/>
      <c r="E281" s="20"/>
      <c r="F281" s="175">
        <v>4373</v>
      </c>
      <c r="G281" s="20"/>
      <c r="H281" s="20"/>
      <c r="I281" s="27">
        <v>5</v>
      </c>
      <c r="J281" s="27">
        <f>IF(F281&lt;5000,3)</f>
        <v>3</v>
      </c>
    </row>
    <row r="282" spans="1:10" ht="11.25" customHeight="1">
      <c r="A282" s="109" t="s">
        <v>97</v>
      </c>
      <c r="B282" s="109" t="s">
        <v>98</v>
      </c>
      <c r="C282" s="81">
        <v>9.171932158297306</v>
      </c>
      <c r="D282" s="20"/>
      <c r="E282" s="20"/>
      <c r="F282" s="175">
        <v>13790</v>
      </c>
      <c r="G282" s="20"/>
      <c r="H282" s="20"/>
      <c r="I282" s="27">
        <v>5</v>
      </c>
      <c r="J282" s="27">
        <f>IF(F282&lt;15000,4)</f>
        <v>4</v>
      </c>
    </row>
    <row r="283" spans="1:10" ht="11.25" customHeight="1">
      <c r="A283" s="109" t="s">
        <v>99</v>
      </c>
      <c r="B283" s="109" t="s">
        <v>100</v>
      </c>
      <c r="C283" s="81">
        <v>0.14572739149663724</v>
      </c>
      <c r="D283" s="20"/>
      <c r="E283" s="20"/>
      <c r="F283" s="175">
        <v>258</v>
      </c>
      <c r="G283" s="20"/>
      <c r="H283" s="20"/>
      <c r="I283" s="27">
        <f>IF(C283&lt;1,1)</f>
        <v>1</v>
      </c>
      <c r="J283" s="27">
        <f>IF(F283&lt;1000,2)</f>
        <v>2</v>
      </c>
    </row>
    <row r="284" spans="1:10" ht="11.25" customHeight="1">
      <c r="A284" s="109" t="s">
        <v>101</v>
      </c>
      <c r="B284" s="109" t="s">
        <v>102</v>
      </c>
      <c r="C284" s="81" t="s">
        <v>372</v>
      </c>
      <c r="D284" s="20"/>
      <c r="E284" s="20"/>
      <c r="F284" s="175" t="s">
        <v>372</v>
      </c>
      <c r="G284" s="20"/>
      <c r="H284" s="20"/>
      <c r="I284" s="81" t="s">
        <v>372</v>
      </c>
      <c r="J284" s="81" t="s">
        <v>372</v>
      </c>
    </row>
    <row r="285" spans="1:10" ht="11.25" customHeight="1">
      <c r="A285" s="109" t="s">
        <v>103</v>
      </c>
      <c r="B285" s="109" t="s">
        <v>104</v>
      </c>
      <c r="C285" s="81">
        <v>17.802406786575084</v>
      </c>
      <c r="D285" s="20"/>
      <c r="E285" s="20"/>
      <c r="F285" s="175">
        <v>24788</v>
      </c>
      <c r="G285" s="20"/>
      <c r="H285" s="20"/>
      <c r="I285" s="27">
        <v>5</v>
      </c>
      <c r="J285" s="27">
        <v>5</v>
      </c>
    </row>
    <row r="286" spans="1:10" ht="11.25" customHeight="1">
      <c r="A286" s="109" t="s">
        <v>105</v>
      </c>
      <c r="B286" s="109" t="s">
        <v>106</v>
      </c>
      <c r="C286" s="81">
        <v>0.10413590094162195</v>
      </c>
      <c r="D286" s="20"/>
      <c r="E286" s="20"/>
      <c r="F286" s="175">
        <v>116</v>
      </c>
      <c r="G286" s="20"/>
      <c r="H286" s="20"/>
      <c r="I286" s="27">
        <f>IF(C286&lt;1,1)</f>
        <v>1</v>
      </c>
      <c r="J286" s="27">
        <f>IF(F286&lt;250,1)</f>
        <v>1</v>
      </c>
    </row>
    <row r="287" spans="1:10" ht="11.25" customHeight="1">
      <c r="A287" s="109" t="s">
        <v>107</v>
      </c>
      <c r="B287" s="109" t="s">
        <v>108</v>
      </c>
      <c r="C287" s="81" t="s">
        <v>372</v>
      </c>
      <c r="D287" s="20"/>
      <c r="E287" s="20"/>
      <c r="F287" s="175" t="s">
        <v>372</v>
      </c>
      <c r="G287" s="20"/>
      <c r="H287" s="20"/>
      <c r="I287" s="81" t="s">
        <v>372</v>
      </c>
      <c r="J287" s="81" t="s">
        <v>372</v>
      </c>
    </row>
    <row r="288" spans="1:10" ht="11.25" customHeight="1">
      <c r="A288" s="109" t="s">
        <v>109</v>
      </c>
      <c r="B288" s="109" t="s">
        <v>110</v>
      </c>
      <c r="C288" s="81">
        <v>0.49563279249012443</v>
      </c>
      <c r="D288" s="20"/>
      <c r="E288" s="20"/>
      <c r="F288" s="175">
        <v>167</v>
      </c>
      <c r="G288" s="20"/>
      <c r="H288" s="20"/>
      <c r="I288" s="27">
        <f>IF(C288&lt;1,1)</f>
        <v>1</v>
      </c>
      <c r="J288" s="27">
        <f>IF(F288&lt;250,1)</f>
        <v>1</v>
      </c>
    </row>
    <row r="289" spans="1:10" ht="11.25" customHeight="1">
      <c r="A289" s="109" t="s">
        <v>9</v>
      </c>
      <c r="B289" s="109" t="s">
        <v>111</v>
      </c>
      <c r="C289" s="81" t="s">
        <v>372</v>
      </c>
      <c r="D289" s="20"/>
      <c r="E289" s="20"/>
      <c r="F289" s="175" t="s">
        <v>372</v>
      </c>
      <c r="G289" s="20"/>
      <c r="H289" s="20"/>
      <c r="I289" s="81" t="s">
        <v>372</v>
      </c>
      <c r="J289" s="81" t="s">
        <v>372</v>
      </c>
    </row>
    <row r="290" spans="1:10" ht="11.25" customHeight="1">
      <c r="A290" s="109" t="s">
        <v>10</v>
      </c>
      <c r="B290" s="109" t="s">
        <v>665</v>
      </c>
      <c r="C290" s="81" t="s">
        <v>372</v>
      </c>
      <c r="D290" s="20"/>
      <c r="E290" s="20"/>
      <c r="F290" s="175" t="s">
        <v>372</v>
      </c>
      <c r="G290" s="20"/>
      <c r="H290" s="20"/>
      <c r="I290" s="81" t="s">
        <v>372</v>
      </c>
      <c r="J290" s="81" t="s">
        <v>372</v>
      </c>
    </row>
    <row r="291" spans="1:10" ht="11.25" customHeight="1">
      <c r="A291" s="109" t="s">
        <v>76</v>
      </c>
      <c r="B291" s="109" t="s">
        <v>77</v>
      </c>
      <c r="C291" s="81" t="s">
        <v>372</v>
      </c>
      <c r="D291" s="20"/>
      <c r="E291" s="20"/>
      <c r="F291" s="175" t="s">
        <v>372</v>
      </c>
      <c r="G291" s="20"/>
      <c r="H291" s="20"/>
      <c r="I291" s="81" t="s">
        <v>372</v>
      </c>
      <c r="J291" s="81" t="s">
        <v>372</v>
      </c>
    </row>
    <row r="292" spans="1:10" ht="11.25" customHeight="1">
      <c r="A292" s="1" t="s">
        <v>824</v>
      </c>
      <c r="B292" s="1" t="s">
        <v>825</v>
      </c>
      <c r="C292" s="81" t="s">
        <v>372</v>
      </c>
      <c r="D292" s="20"/>
      <c r="E292" s="20"/>
      <c r="F292" s="175" t="s">
        <v>372</v>
      </c>
      <c r="G292" s="20"/>
      <c r="H292" s="20"/>
      <c r="I292" s="81" t="s">
        <v>372</v>
      </c>
      <c r="J292" s="81" t="s">
        <v>372</v>
      </c>
    </row>
  </sheetData>
  <sheetProtection/>
  <printOptions/>
  <pageMargins left="0.75" right="0.75" top="1" bottom="1" header="0.5" footer="0.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N239"/>
  <sheetViews>
    <sheetView showGridLines="0" zoomScalePageLayoutView="0" workbookViewId="0" topLeftCell="A1">
      <selection activeCell="A1" sqref="A1"/>
    </sheetView>
  </sheetViews>
  <sheetFormatPr defaultColWidth="9.140625" defaultRowHeight="11.25" customHeight="1"/>
  <cols>
    <col min="1" max="1" width="8.7109375" style="18" customWidth="1"/>
    <col min="2" max="2" width="52.00390625" style="18" bestFit="1" customWidth="1"/>
    <col min="3" max="3" width="9.8515625" style="44" customWidth="1"/>
    <col min="4" max="4" width="8.00390625" style="46" customWidth="1"/>
    <col min="5" max="6" width="14.28125" style="47" customWidth="1"/>
    <col min="7" max="7" width="10.00390625" style="18" customWidth="1"/>
    <col min="8" max="8" width="16.7109375" style="18" customWidth="1"/>
    <col min="9" max="9" width="8.421875" style="18" customWidth="1"/>
    <col min="10" max="16384" width="9.140625" style="18" customWidth="1"/>
  </cols>
  <sheetData>
    <row r="1" spans="1:8" ht="11.25" customHeight="1">
      <c r="A1" s="14" t="s">
        <v>374</v>
      </c>
      <c r="B1" s="14" t="s">
        <v>375</v>
      </c>
      <c r="C1" s="15" t="s">
        <v>376</v>
      </c>
      <c r="D1" s="15" t="s">
        <v>144</v>
      </c>
      <c r="E1" s="15" t="s">
        <v>663</v>
      </c>
      <c r="F1" s="15" t="s">
        <v>743</v>
      </c>
      <c r="G1" s="17"/>
      <c r="H1" s="204" t="s">
        <v>931</v>
      </c>
    </row>
    <row r="2" spans="1:6" ht="11.25" customHeight="1">
      <c r="A2" s="27" t="s">
        <v>377</v>
      </c>
      <c r="B2" s="27" t="s">
        <v>378</v>
      </c>
      <c r="C2" s="153">
        <v>614.9068322981367</v>
      </c>
      <c r="D2" s="20" t="s">
        <v>741</v>
      </c>
      <c r="E2" s="27">
        <v>5</v>
      </c>
      <c r="F2" s="27">
        <v>2008</v>
      </c>
    </row>
    <row r="3" spans="1:7" ht="11.25" customHeight="1">
      <c r="A3" s="27" t="s">
        <v>379</v>
      </c>
      <c r="B3" s="27" t="s">
        <v>380</v>
      </c>
      <c r="C3" s="153">
        <v>85.45517963027555</v>
      </c>
      <c r="D3" s="20" t="s">
        <v>741</v>
      </c>
      <c r="E3" s="27">
        <f>IF(C3&lt;100,4)</f>
        <v>4</v>
      </c>
      <c r="F3" s="27">
        <v>2008</v>
      </c>
      <c r="G3" s="21"/>
    </row>
    <row r="4" spans="1:6" ht="11.25" customHeight="1">
      <c r="A4" s="27" t="s">
        <v>381</v>
      </c>
      <c r="B4" s="27" t="s">
        <v>382</v>
      </c>
      <c r="C4" s="153">
        <v>111.89099917423617</v>
      </c>
      <c r="D4" s="20" t="s">
        <v>741</v>
      </c>
      <c r="E4" s="27">
        <v>5</v>
      </c>
      <c r="F4" s="27">
        <v>2008</v>
      </c>
    </row>
    <row r="5" spans="1:6" s="22" customFormat="1" ht="11.25" customHeight="1">
      <c r="A5" s="27" t="s">
        <v>1</v>
      </c>
      <c r="B5" s="27" t="s">
        <v>2</v>
      </c>
      <c r="C5" s="153">
        <v>167.33735747820256</v>
      </c>
      <c r="D5" s="20" t="s">
        <v>741</v>
      </c>
      <c r="E5" s="27">
        <v>5</v>
      </c>
      <c r="F5" s="27">
        <v>2008</v>
      </c>
    </row>
    <row r="6" spans="1:6" ht="11.25" customHeight="1">
      <c r="A6" s="27" t="s">
        <v>3</v>
      </c>
      <c r="B6" s="27" t="s">
        <v>258</v>
      </c>
      <c r="C6" s="153">
        <v>145.29914529914532</v>
      </c>
      <c r="D6" s="20" t="s">
        <v>741</v>
      </c>
      <c r="E6" s="27">
        <v>5</v>
      </c>
      <c r="F6" s="27">
        <v>2008</v>
      </c>
    </row>
    <row r="7" spans="1:6" ht="11.25" customHeight="1">
      <c r="A7" s="27" t="s">
        <v>259</v>
      </c>
      <c r="B7" s="27" t="s">
        <v>260</v>
      </c>
      <c r="C7" s="153">
        <v>100.19083969465649</v>
      </c>
      <c r="D7" s="20" t="s">
        <v>741</v>
      </c>
      <c r="E7" s="27">
        <v>5</v>
      </c>
      <c r="F7" s="27">
        <v>2008</v>
      </c>
    </row>
    <row r="8" spans="1:8" ht="11.25" customHeight="1">
      <c r="A8" s="27" t="s">
        <v>261</v>
      </c>
      <c r="B8" s="27" t="s">
        <v>262</v>
      </c>
      <c r="C8" s="153">
        <v>118.34862385321101</v>
      </c>
      <c r="D8" s="20" t="s">
        <v>741</v>
      </c>
      <c r="E8" s="27">
        <v>5</v>
      </c>
      <c r="F8" s="27">
        <v>2008</v>
      </c>
      <c r="G8" s="129" t="s">
        <v>676</v>
      </c>
      <c r="H8" s="24"/>
    </row>
    <row r="9" spans="1:8" ht="11.25" customHeight="1">
      <c r="A9" s="27" t="s">
        <v>263</v>
      </c>
      <c r="B9" s="27" t="s">
        <v>264</v>
      </c>
      <c r="C9" s="153">
        <v>170.62863180137347</v>
      </c>
      <c r="D9" s="20" t="s">
        <v>741</v>
      </c>
      <c r="E9" s="27">
        <v>5</v>
      </c>
      <c r="F9" s="27">
        <v>2008</v>
      </c>
      <c r="G9" s="129" t="s">
        <v>685</v>
      </c>
      <c r="H9" s="25"/>
    </row>
    <row r="10" spans="1:8" ht="11.25" customHeight="1">
      <c r="A10" s="27" t="s">
        <v>265</v>
      </c>
      <c r="B10" s="27" t="s">
        <v>266</v>
      </c>
      <c r="C10" s="153">
        <v>119.6271361988607</v>
      </c>
      <c r="D10" s="20" t="s">
        <v>741</v>
      </c>
      <c r="E10" s="27">
        <v>5</v>
      </c>
      <c r="F10" s="27">
        <v>2008</v>
      </c>
      <c r="G10" s="26"/>
      <c r="H10" s="25"/>
    </row>
    <row r="11" spans="1:8" ht="17.25">
      <c r="A11" s="43" t="s">
        <v>267</v>
      </c>
      <c r="B11" s="43" t="s">
        <v>268</v>
      </c>
      <c r="C11" s="153">
        <v>64.18918918918918</v>
      </c>
      <c r="D11" s="20" t="s">
        <v>741</v>
      </c>
      <c r="E11" s="27">
        <f>IF(C11&lt;100,4)</f>
        <v>4</v>
      </c>
      <c r="F11" s="43">
        <v>2008</v>
      </c>
      <c r="G11" s="23" t="str">
        <f ca="1">"Map"&amp;MID(MID(CELL("filename",$A$1),FIND("]",CELL("filename",$A$1))+1,256),FIND(" ",MID(CELL("filename",$A$1),FIND("]",CELL("filename",$A$1))+1,256),"1"),256)&amp;":"</f>
        <v>Map 5:</v>
      </c>
      <c r="H11" s="105" t="s">
        <v>820</v>
      </c>
    </row>
    <row r="12" spans="1:8" ht="11.25" customHeight="1">
      <c r="A12" s="43" t="s">
        <v>269</v>
      </c>
      <c r="B12" s="43" t="s">
        <v>270</v>
      </c>
      <c r="C12" s="153">
        <v>87.8341516639389</v>
      </c>
      <c r="D12" s="20" t="s">
        <v>741</v>
      </c>
      <c r="E12" s="27">
        <f>IF(C12&lt;100,4)</f>
        <v>4</v>
      </c>
      <c r="F12" s="43">
        <v>2008</v>
      </c>
      <c r="G12" s="23"/>
      <c r="H12" s="188" t="s">
        <v>968</v>
      </c>
    </row>
    <row r="13" spans="1:8" ht="11.25" customHeight="1">
      <c r="A13" s="43" t="s">
        <v>271</v>
      </c>
      <c r="B13" s="43" t="s">
        <v>272</v>
      </c>
      <c r="C13" s="153">
        <v>33.65697150166712</v>
      </c>
      <c r="D13" s="20" t="s">
        <v>741</v>
      </c>
      <c r="E13" s="27">
        <f>IF(C13&lt;40,2)</f>
        <v>2</v>
      </c>
      <c r="F13" s="43"/>
      <c r="G13" s="26"/>
      <c r="H13" s="188"/>
    </row>
    <row r="14" spans="1:8" ht="11.25" customHeight="1">
      <c r="A14" s="43" t="s">
        <v>273</v>
      </c>
      <c r="B14" s="43" t="s">
        <v>274</v>
      </c>
      <c r="C14" s="153">
        <v>42.349413051994546</v>
      </c>
      <c r="D14" s="20" t="s">
        <v>741</v>
      </c>
      <c r="E14" s="27">
        <f>IF(C14&lt;60,3)</f>
        <v>3</v>
      </c>
      <c r="F14" s="43"/>
      <c r="G14" s="23"/>
      <c r="H14" s="24"/>
    </row>
    <row r="15" spans="1:8" ht="11.25" customHeight="1">
      <c r="A15" s="43" t="s">
        <v>275</v>
      </c>
      <c r="B15" s="43" t="s">
        <v>276</v>
      </c>
      <c r="C15" s="153">
        <v>32.64001748084618</v>
      </c>
      <c r="D15" s="20" t="s">
        <v>741</v>
      </c>
      <c r="E15" s="27">
        <f>IF(C15&lt;40,2)</f>
        <v>2</v>
      </c>
      <c r="F15" s="43"/>
      <c r="H15" s="25"/>
    </row>
    <row r="16" spans="1:6" ht="11.25" customHeight="1">
      <c r="A16" s="43" t="s">
        <v>277</v>
      </c>
      <c r="B16" s="43" t="s">
        <v>278</v>
      </c>
      <c r="C16" s="153">
        <v>33.439578923972945</v>
      </c>
      <c r="D16" s="20" t="s">
        <v>741</v>
      </c>
      <c r="E16" s="27">
        <f>IF(C16&lt;40,2)</f>
        <v>2</v>
      </c>
      <c r="F16" s="43"/>
    </row>
    <row r="17" spans="1:6" ht="11.25" customHeight="1">
      <c r="A17" s="43" t="s">
        <v>279</v>
      </c>
      <c r="B17" s="43" t="s">
        <v>280</v>
      </c>
      <c r="C17" s="153">
        <v>43.693562481794345</v>
      </c>
      <c r="D17" s="20" t="s">
        <v>741</v>
      </c>
      <c r="E17" s="27">
        <f>IF(C17&lt;60,3)</f>
        <v>3</v>
      </c>
      <c r="F17" s="43"/>
    </row>
    <row r="18" spans="1:6" ht="11.25" customHeight="1">
      <c r="A18" s="43" t="s">
        <v>281</v>
      </c>
      <c r="B18" s="43" t="s">
        <v>282</v>
      </c>
      <c r="C18" s="153">
        <v>34.76188556351436</v>
      </c>
      <c r="D18" s="20" t="s">
        <v>741</v>
      </c>
      <c r="E18" s="27">
        <f>IF(C18&lt;40,2)</f>
        <v>2</v>
      </c>
      <c r="F18" s="43"/>
    </row>
    <row r="19" spans="1:6" ht="11.25" customHeight="1">
      <c r="A19" s="43" t="s">
        <v>283</v>
      </c>
      <c r="B19" s="43" t="s">
        <v>284</v>
      </c>
      <c r="C19" s="153">
        <v>499.8992138681717</v>
      </c>
      <c r="D19" s="20" t="s">
        <v>741</v>
      </c>
      <c r="E19" s="27">
        <v>5</v>
      </c>
      <c r="F19" s="43"/>
    </row>
    <row r="20" spans="1:6" ht="11.25" customHeight="1">
      <c r="A20" s="43" t="s">
        <v>285</v>
      </c>
      <c r="B20" s="43" t="s">
        <v>166</v>
      </c>
      <c r="C20" s="153">
        <v>115.92966147086327</v>
      </c>
      <c r="D20" s="20" t="s">
        <v>741</v>
      </c>
      <c r="E20" s="27">
        <v>5</v>
      </c>
      <c r="F20" s="43"/>
    </row>
    <row r="21" spans="1:10" ht="11.25" customHeight="1">
      <c r="A21" s="43" t="s">
        <v>286</v>
      </c>
      <c r="B21" s="43" t="s">
        <v>287</v>
      </c>
      <c r="C21" s="153">
        <v>96.0414136024612</v>
      </c>
      <c r="D21" s="20" t="s">
        <v>741</v>
      </c>
      <c r="E21" s="27">
        <f>IF(C21&lt;100,4)</f>
        <v>4</v>
      </c>
      <c r="F21" s="43"/>
      <c r="I21" s="27"/>
      <c r="J21" s="27"/>
    </row>
    <row r="22" spans="1:14" ht="11.25" customHeight="1">
      <c r="A22" s="43" t="s">
        <v>288</v>
      </c>
      <c r="B22" s="43" t="s">
        <v>289</v>
      </c>
      <c r="C22" s="153">
        <v>175.16475893166842</v>
      </c>
      <c r="D22" s="20" t="s">
        <v>741</v>
      </c>
      <c r="E22" s="27">
        <v>5</v>
      </c>
      <c r="F22" s="43"/>
      <c r="H22" s="22" t="s">
        <v>877</v>
      </c>
      <c r="I22" s="27"/>
      <c r="J22" s="27"/>
      <c r="K22" s="106" t="s">
        <v>667</v>
      </c>
      <c r="M22" s="43"/>
      <c r="N22" s="43"/>
    </row>
    <row r="23" spans="1:13" ht="11.25" customHeight="1">
      <c r="A23" s="43" t="s">
        <v>290</v>
      </c>
      <c r="B23" s="43" t="s">
        <v>291</v>
      </c>
      <c r="C23" s="153">
        <v>145.2455590386625</v>
      </c>
      <c r="D23" s="20" t="s">
        <v>741</v>
      </c>
      <c r="E23" s="27">
        <v>5</v>
      </c>
      <c r="F23" s="43"/>
      <c r="G23" s="22" t="s">
        <v>292</v>
      </c>
      <c r="H23" s="160" t="s">
        <v>872</v>
      </c>
      <c r="I23" s="149">
        <v>1</v>
      </c>
      <c r="K23" s="190">
        <f>PERCENTILE(C$2:C$239,0)</f>
        <v>0</v>
      </c>
      <c r="L23" s="122" t="s">
        <v>668</v>
      </c>
      <c r="M23" s="131" t="s">
        <v>669</v>
      </c>
    </row>
    <row r="24" spans="1:14" ht="11.25" customHeight="1">
      <c r="A24" s="43" t="s">
        <v>293</v>
      </c>
      <c r="B24" s="43" t="s">
        <v>294</v>
      </c>
      <c r="C24" s="153">
        <v>100.49748398902105</v>
      </c>
      <c r="D24" s="20" t="s">
        <v>741</v>
      </c>
      <c r="E24" s="27">
        <v>5</v>
      </c>
      <c r="F24" s="18"/>
      <c r="H24" s="161" t="s">
        <v>873</v>
      </c>
      <c r="I24" s="149">
        <v>2</v>
      </c>
      <c r="K24" s="190">
        <f>PERCENTILE(C$2:C$239,N$24)</f>
        <v>17.79864056647774</v>
      </c>
      <c r="L24" s="122" t="s">
        <v>670</v>
      </c>
      <c r="M24" s="131"/>
      <c r="N24" s="123">
        <v>0.2</v>
      </c>
    </row>
    <row r="25" spans="1:14" ht="11.25" customHeight="1">
      <c r="A25" s="27" t="s">
        <v>295</v>
      </c>
      <c r="B25" s="27" t="s">
        <v>167</v>
      </c>
      <c r="C25" s="153">
        <v>104.22761056577608</v>
      </c>
      <c r="D25" s="20" t="s">
        <v>741</v>
      </c>
      <c r="E25" s="27">
        <v>5</v>
      </c>
      <c r="F25" s="18"/>
      <c r="H25" s="161" t="s">
        <v>874</v>
      </c>
      <c r="I25" s="149">
        <v>3</v>
      </c>
      <c r="J25" s="112"/>
      <c r="K25" s="190">
        <f>PERCENTILE(C$2:C$239,(2*N$24))</f>
        <v>35.5772021226623</v>
      </c>
      <c r="L25" s="122" t="s">
        <v>671</v>
      </c>
      <c r="M25" s="124"/>
      <c r="N25" s="124"/>
    </row>
    <row r="26" spans="1:14" ht="11.25" customHeight="1">
      <c r="A26" s="27" t="s">
        <v>296</v>
      </c>
      <c r="B26" s="27" t="s">
        <v>297</v>
      </c>
      <c r="C26" s="153">
        <v>122.34895247922464</v>
      </c>
      <c r="D26" s="20" t="s">
        <v>741</v>
      </c>
      <c r="E26" s="27">
        <v>5</v>
      </c>
      <c r="F26" s="18"/>
      <c r="H26" s="160" t="s">
        <v>875</v>
      </c>
      <c r="I26" s="149">
        <v>4</v>
      </c>
      <c r="J26" s="130"/>
      <c r="K26" s="190">
        <f>PERCENTILE(C$2:C$239,(3*N$24))</f>
        <v>58.91591031701763</v>
      </c>
      <c r="L26" s="122" t="s">
        <v>672</v>
      </c>
      <c r="M26" s="124"/>
      <c r="N26" s="124"/>
    </row>
    <row r="27" spans="1:14" ht="11.25" customHeight="1">
      <c r="A27" s="27" t="s">
        <v>840</v>
      </c>
      <c r="B27" s="27" t="s">
        <v>841</v>
      </c>
      <c r="C27" s="153">
        <v>49.46830849476661</v>
      </c>
      <c r="D27" s="20"/>
      <c r="E27" s="27">
        <f>IF(C27&lt;60,3)</f>
        <v>3</v>
      </c>
      <c r="F27" s="18">
        <v>2008</v>
      </c>
      <c r="H27" s="160" t="s">
        <v>876</v>
      </c>
      <c r="I27" s="149">
        <v>5</v>
      </c>
      <c r="J27" s="112"/>
      <c r="K27" s="190">
        <f>PERCENTILE(C$2:C$239,(4*N$24))</f>
        <v>88.81184503340633</v>
      </c>
      <c r="L27" s="122" t="s">
        <v>673</v>
      </c>
      <c r="M27" s="124"/>
      <c r="N27" s="124"/>
    </row>
    <row r="28" spans="1:14" ht="11.25" customHeight="1">
      <c r="A28" s="27" t="s">
        <v>842</v>
      </c>
      <c r="B28" s="27" t="s">
        <v>843</v>
      </c>
      <c r="C28" s="153">
        <v>114.82067835105758</v>
      </c>
      <c r="D28" s="176"/>
      <c r="E28" s="27">
        <v>5</v>
      </c>
      <c r="F28" s="176"/>
      <c r="H28" s="18" t="s">
        <v>0</v>
      </c>
      <c r="I28" s="31" t="s">
        <v>372</v>
      </c>
      <c r="K28" s="190">
        <f>PERCENTILE(C$2:C$239,(5*N$24))</f>
        <v>653.7340210809599</v>
      </c>
      <c r="L28" s="122" t="s">
        <v>674</v>
      </c>
      <c r="M28" s="124"/>
      <c r="N28" s="124"/>
    </row>
    <row r="29" spans="1:12" ht="11.25" customHeight="1">
      <c r="A29" s="27" t="s">
        <v>844</v>
      </c>
      <c r="B29" s="27" t="s">
        <v>845</v>
      </c>
      <c r="C29" s="153">
        <v>89.43985984447954</v>
      </c>
      <c r="D29" s="27"/>
      <c r="E29" s="27">
        <f>IF(C29&lt;100,4)</f>
        <v>4</v>
      </c>
      <c r="F29" s="27"/>
      <c r="G29" s="32"/>
      <c r="H29" s="32"/>
      <c r="K29" s="29"/>
      <c r="L29" s="27"/>
    </row>
    <row r="30" spans="1:10" ht="11.25" customHeight="1">
      <c r="A30" s="27" t="s">
        <v>846</v>
      </c>
      <c r="B30" s="27" t="s">
        <v>49</v>
      </c>
      <c r="C30" s="153">
        <v>653.7340210809599</v>
      </c>
      <c r="D30" s="27"/>
      <c r="E30" s="27">
        <v>5</v>
      </c>
      <c r="F30" s="27"/>
      <c r="G30" s="33" t="s">
        <v>22</v>
      </c>
      <c r="H30" s="34"/>
      <c r="I30" s="27"/>
      <c r="J30" s="27"/>
    </row>
    <row r="31" spans="1:10" ht="11.25" customHeight="1">
      <c r="A31" s="27" t="s">
        <v>847</v>
      </c>
      <c r="B31" s="27" t="s">
        <v>385</v>
      </c>
      <c r="C31" s="153">
        <v>92.89784289784289</v>
      </c>
      <c r="D31" s="27"/>
      <c r="E31" s="27">
        <f>IF(C31&lt;100,4)</f>
        <v>4</v>
      </c>
      <c r="F31" s="27"/>
      <c r="G31" s="32"/>
      <c r="H31" s="179" t="s">
        <v>942</v>
      </c>
      <c r="I31" s="32"/>
      <c r="J31" s="32"/>
    </row>
    <row r="32" spans="1:10" ht="11.25" customHeight="1">
      <c r="A32" s="27" t="s">
        <v>848</v>
      </c>
      <c r="B32" s="27" t="s">
        <v>51</v>
      </c>
      <c r="C32" s="153">
        <v>393.60687022900765</v>
      </c>
      <c r="D32" s="27"/>
      <c r="E32" s="27">
        <v>5</v>
      </c>
      <c r="F32" s="27"/>
      <c r="G32" s="32"/>
      <c r="H32" s="35"/>
      <c r="I32" s="32"/>
      <c r="J32" s="32"/>
    </row>
    <row r="33" spans="1:10" ht="11.25" customHeight="1">
      <c r="A33" s="27" t="s">
        <v>849</v>
      </c>
      <c r="B33" s="27" t="s">
        <v>53</v>
      </c>
      <c r="C33" s="153">
        <v>466.0399841122733</v>
      </c>
      <c r="D33" s="27"/>
      <c r="E33" s="27">
        <v>5</v>
      </c>
      <c r="F33" s="27"/>
      <c r="G33" s="36" t="s">
        <v>41</v>
      </c>
      <c r="H33" s="32"/>
      <c r="I33" s="32"/>
      <c r="J33" s="32"/>
    </row>
    <row r="34" spans="1:10" ht="11.25" customHeight="1">
      <c r="A34" s="27" t="s">
        <v>850</v>
      </c>
      <c r="B34" s="27" t="s">
        <v>851</v>
      </c>
      <c r="C34" s="153">
        <v>121.85765434671416</v>
      </c>
      <c r="D34" s="27"/>
      <c r="E34" s="27">
        <v>5</v>
      </c>
      <c r="F34" s="27"/>
      <c r="G34" s="32"/>
      <c r="H34" s="37" t="s">
        <v>686</v>
      </c>
      <c r="I34" s="32"/>
      <c r="J34" s="32"/>
    </row>
    <row r="35" spans="1:10" ht="11.25" customHeight="1">
      <c r="A35" s="27" t="s">
        <v>852</v>
      </c>
      <c r="B35" s="27" t="s">
        <v>301</v>
      </c>
      <c r="C35" s="153">
        <v>72.86304334704366</v>
      </c>
      <c r="D35" s="27"/>
      <c r="E35" s="27">
        <f>IF(C35&lt;100,4)</f>
        <v>4</v>
      </c>
      <c r="F35" s="27"/>
      <c r="G35" s="32"/>
      <c r="H35" s="38"/>
      <c r="I35" s="32"/>
      <c r="J35" s="32"/>
    </row>
    <row r="36" spans="1:10" ht="11.25" customHeight="1">
      <c r="A36" s="27" t="s">
        <v>853</v>
      </c>
      <c r="B36" s="27" t="s">
        <v>854</v>
      </c>
      <c r="C36" s="153">
        <v>86.40388460439874</v>
      </c>
      <c r="D36" s="27"/>
      <c r="E36" s="27">
        <f>IF(C36&lt;100,4)</f>
        <v>4</v>
      </c>
      <c r="F36" s="27"/>
      <c r="G36" s="36" t="s">
        <v>684</v>
      </c>
      <c r="I36" s="32"/>
      <c r="J36" s="32"/>
    </row>
    <row r="37" spans="1:10" ht="11.25" customHeight="1">
      <c r="A37" s="27" t="s">
        <v>855</v>
      </c>
      <c r="B37" s="27" t="s">
        <v>856</v>
      </c>
      <c r="C37" s="153">
        <v>158.36845300416158</v>
      </c>
      <c r="D37" s="27"/>
      <c r="E37" s="27">
        <v>5</v>
      </c>
      <c r="F37" s="27"/>
      <c r="G37" s="117" t="s">
        <v>839</v>
      </c>
      <c r="H37" s="41"/>
      <c r="I37" s="32"/>
      <c r="J37" s="32"/>
    </row>
    <row r="38" spans="1:10" ht="11.25" customHeight="1">
      <c r="A38" s="27" t="s">
        <v>857</v>
      </c>
      <c r="B38" s="27" t="s">
        <v>858</v>
      </c>
      <c r="C38" s="153">
        <v>103.60580434267985</v>
      </c>
      <c r="D38" s="27"/>
      <c r="E38" s="27">
        <v>5</v>
      </c>
      <c r="F38" s="27"/>
      <c r="G38" s="150" t="s">
        <v>726</v>
      </c>
      <c r="H38" s="32"/>
      <c r="I38" s="32"/>
      <c r="J38" s="32"/>
    </row>
    <row r="39" spans="1:10" ht="11.25" customHeight="1">
      <c r="A39" s="27" t="s">
        <v>859</v>
      </c>
      <c r="B39" s="27" t="s">
        <v>327</v>
      </c>
      <c r="C39" s="153">
        <v>144.04173317242186</v>
      </c>
      <c r="D39" s="27"/>
      <c r="E39" s="27">
        <v>5</v>
      </c>
      <c r="F39" s="27"/>
      <c r="G39" s="1" t="s">
        <v>727</v>
      </c>
      <c r="I39" s="32"/>
      <c r="J39" s="32"/>
    </row>
    <row r="40" spans="1:10" ht="11.25" customHeight="1">
      <c r="A40" s="27" t="s">
        <v>860</v>
      </c>
      <c r="B40" s="27" t="s">
        <v>861</v>
      </c>
      <c r="C40" s="153">
        <v>130.7831789704557</v>
      </c>
      <c r="D40" s="27"/>
      <c r="E40" s="27">
        <v>5</v>
      </c>
      <c r="F40" s="27"/>
      <c r="G40" s="150" t="s">
        <v>717</v>
      </c>
      <c r="I40" s="32"/>
      <c r="J40" s="32"/>
    </row>
    <row r="41" spans="1:10" ht="11.25" customHeight="1">
      <c r="A41" s="27" t="s">
        <v>862</v>
      </c>
      <c r="B41" s="27" t="s">
        <v>333</v>
      </c>
      <c r="C41" s="153">
        <v>107.52898490486693</v>
      </c>
      <c r="D41" s="27"/>
      <c r="E41" s="27">
        <v>5</v>
      </c>
      <c r="F41" s="27"/>
      <c r="G41" s="1" t="s">
        <v>728</v>
      </c>
      <c r="I41" s="32"/>
      <c r="J41" s="32"/>
    </row>
    <row r="42" spans="1:10" ht="11.25" customHeight="1">
      <c r="A42" s="27" t="s">
        <v>863</v>
      </c>
      <c r="B42" s="27" t="s">
        <v>335</v>
      </c>
      <c r="C42" s="153">
        <v>80.88812374996836</v>
      </c>
      <c r="D42" s="27"/>
      <c r="E42" s="27">
        <f>IF(C42&lt;100,4)</f>
        <v>4</v>
      </c>
      <c r="F42" s="27"/>
      <c r="G42" s="150" t="s">
        <v>718</v>
      </c>
      <c r="I42" s="32"/>
      <c r="J42" s="32"/>
    </row>
    <row r="43" spans="1:10" ht="11.25" customHeight="1">
      <c r="A43" s="27" t="s">
        <v>864</v>
      </c>
      <c r="B43" s="27" t="s">
        <v>337</v>
      </c>
      <c r="C43" s="153">
        <v>98.80970783737826</v>
      </c>
      <c r="D43" s="27"/>
      <c r="E43" s="27">
        <f>IF(C43&lt;100,4)</f>
        <v>4</v>
      </c>
      <c r="F43" s="27"/>
      <c r="G43" s="1" t="s">
        <v>725</v>
      </c>
      <c r="I43" s="32"/>
      <c r="J43" s="32"/>
    </row>
    <row r="44" spans="1:10" ht="11.25" customHeight="1">
      <c r="A44" s="27" t="s">
        <v>338</v>
      </c>
      <c r="B44" s="27" t="s">
        <v>339</v>
      </c>
      <c r="C44" s="153">
        <v>20.297609834833175</v>
      </c>
      <c r="D44" s="20" t="s">
        <v>741</v>
      </c>
      <c r="E44" s="27">
        <f>IF(C44&lt;40,2)</f>
        <v>2</v>
      </c>
      <c r="F44" s="27"/>
      <c r="H44" s="42"/>
      <c r="I44" s="32"/>
      <c r="J44" s="32"/>
    </row>
    <row r="45" spans="1:10" ht="11.25" customHeight="1">
      <c r="A45" s="27" t="s">
        <v>762</v>
      </c>
      <c r="B45" s="27" t="s">
        <v>763</v>
      </c>
      <c r="C45" s="153">
        <v>27.135836783815922</v>
      </c>
      <c r="D45" s="20"/>
      <c r="E45" s="27">
        <f>IF(C45&lt;40,2)</f>
        <v>2</v>
      </c>
      <c r="F45" s="27"/>
      <c r="G45" s="32"/>
      <c r="H45" s="32"/>
      <c r="I45" s="32"/>
      <c r="J45" s="32"/>
    </row>
    <row r="46" spans="1:6" ht="11.25" customHeight="1">
      <c r="A46" s="27" t="s">
        <v>255</v>
      </c>
      <c r="B46" s="27" t="s">
        <v>344</v>
      </c>
      <c r="C46" s="153">
        <v>28.890301617574345</v>
      </c>
      <c r="D46" s="20" t="s">
        <v>741</v>
      </c>
      <c r="E46" s="27">
        <f>IF(C46&lt;40,2)</f>
        <v>2</v>
      </c>
      <c r="F46" s="27">
        <v>2010</v>
      </c>
    </row>
    <row r="47" spans="1:6" ht="11.25" customHeight="1">
      <c r="A47" s="27" t="s">
        <v>256</v>
      </c>
      <c r="B47" s="27" t="s">
        <v>345</v>
      </c>
      <c r="C47" s="153">
        <v>27.680576591633155</v>
      </c>
      <c r="D47" s="20" t="s">
        <v>741</v>
      </c>
      <c r="E47" s="27">
        <f>IF(C47&lt;40,2)</f>
        <v>2</v>
      </c>
      <c r="F47" s="27">
        <v>2010</v>
      </c>
    </row>
    <row r="48" spans="1:6" ht="11.25" customHeight="1">
      <c r="A48" s="27" t="s">
        <v>257</v>
      </c>
      <c r="B48" s="27" t="s">
        <v>346</v>
      </c>
      <c r="C48" s="153">
        <v>13.226113638768386</v>
      </c>
      <c r="D48" s="20" t="s">
        <v>741</v>
      </c>
      <c r="E48" s="27">
        <f aca="true" t="shared" si="0" ref="E48:E53">IF(C48&lt;20,1)</f>
        <v>1</v>
      </c>
      <c r="F48" s="27">
        <v>2010</v>
      </c>
    </row>
    <row r="49" spans="1:6" ht="11.25" customHeight="1">
      <c r="A49" s="27" t="s">
        <v>225</v>
      </c>
      <c r="B49" s="27" t="s">
        <v>347</v>
      </c>
      <c r="C49" s="153">
        <v>20.30348365035264</v>
      </c>
      <c r="D49" s="20" t="s">
        <v>741</v>
      </c>
      <c r="E49" s="27">
        <f>IF(C49&lt;40,2)</f>
        <v>2</v>
      </c>
      <c r="F49" s="27">
        <v>2010</v>
      </c>
    </row>
    <row r="50" spans="1:6" ht="11.25" customHeight="1">
      <c r="A50" s="27" t="s">
        <v>226</v>
      </c>
      <c r="B50" s="27" t="s">
        <v>348</v>
      </c>
      <c r="C50" s="177">
        <v>0</v>
      </c>
      <c r="D50" s="20" t="s">
        <v>741</v>
      </c>
      <c r="E50" s="27">
        <f t="shared" si="0"/>
        <v>1</v>
      </c>
      <c r="F50" s="27">
        <v>2010</v>
      </c>
    </row>
    <row r="51" spans="1:8" ht="11.25" customHeight="1">
      <c r="A51" s="27" t="s">
        <v>227</v>
      </c>
      <c r="B51" s="27" t="s">
        <v>349</v>
      </c>
      <c r="C51" s="177">
        <v>0</v>
      </c>
      <c r="D51" s="20" t="s">
        <v>741</v>
      </c>
      <c r="E51" s="27">
        <f t="shared" si="0"/>
        <v>1</v>
      </c>
      <c r="F51" s="27">
        <v>2010</v>
      </c>
      <c r="H51" s="35"/>
    </row>
    <row r="52" spans="1:8" ht="11.25" customHeight="1">
      <c r="A52" s="27" t="s">
        <v>228</v>
      </c>
      <c r="B52" s="27" t="s">
        <v>350</v>
      </c>
      <c r="C52" s="153">
        <v>23.43612334801762</v>
      </c>
      <c r="D52" s="20" t="s">
        <v>741</v>
      </c>
      <c r="E52" s="27">
        <f>IF(C52&lt;40,2)</f>
        <v>2</v>
      </c>
      <c r="F52" s="27">
        <v>2010</v>
      </c>
      <c r="H52" s="35"/>
    </row>
    <row r="53" spans="1:8" ht="11.25" customHeight="1">
      <c r="A53" s="27" t="s">
        <v>229</v>
      </c>
      <c r="B53" s="27" t="s">
        <v>351</v>
      </c>
      <c r="C53" s="153">
        <v>18.007588912470254</v>
      </c>
      <c r="D53" s="20" t="s">
        <v>741</v>
      </c>
      <c r="E53" s="27">
        <f t="shared" si="0"/>
        <v>1</v>
      </c>
      <c r="F53" s="27">
        <v>2010</v>
      </c>
      <c r="H53" s="35"/>
    </row>
    <row r="54" spans="1:8" ht="11.25" customHeight="1">
      <c r="A54" s="27" t="s">
        <v>230</v>
      </c>
      <c r="B54" s="27" t="s">
        <v>352</v>
      </c>
      <c r="C54" s="153">
        <v>28.340865074241446</v>
      </c>
      <c r="D54" s="20" t="s">
        <v>741</v>
      </c>
      <c r="E54" s="27">
        <f>IF(C54&lt;40,2)</f>
        <v>2</v>
      </c>
      <c r="F54" s="27">
        <v>2010</v>
      </c>
      <c r="H54" s="35"/>
    </row>
    <row r="55" spans="1:8" ht="11.25" customHeight="1">
      <c r="A55" s="27" t="s">
        <v>231</v>
      </c>
      <c r="B55" s="27" t="s">
        <v>353</v>
      </c>
      <c r="C55" s="153">
        <v>57.247899159663866</v>
      </c>
      <c r="D55" s="20" t="s">
        <v>741</v>
      </c>
      <c r="E55" s="27">
        <f>IF(C55&lt;60,3)</f>
        <v>3</v>
      </c>
      <c r="F55" s="27">
        <v>2010</v>
      </c>
      <c r="H55" s="35"/>
    </row>
    <row r="56" spans="1:8" ht="11.25" customHeight="1">
      <c r="A56" s="27" t="s">
        <v>232</v>
      </c>
      <c r="B56" s="27" t="s">
        <v>354</v>
      </c>
      <c r="C56" s="177">
        <v>0</v>
      </c>
      <c r="D56" s="20" t="s">
        <v>741</v>
      </c>
      <c r="E56" s="27">
        <f>IF(C56&lt;20,1)</f>
        <v>1</v>
      </c>
      <c r="F56" s="27">
        <v>2010</v>
      </c>
      <c r="H56" s="35"/>
    </row>
    <row r="57" spans="1:10" ht="11.25" customHeight="1">
      <c r="A57" s="27" t="s">
        <v>233</v>
      </c>
      <c r="B57" s="27" t="s">
        <v>355</v>
      </c>
      <c r="C57" s="177">
        <v>0</v>
      </c>
      <c r="D57" s="20" t="s">
        <v>741</v>
      </c>
      <c r="E57" s="27">
        <f>IF(C57&lt;20,1)</f>
        <v>1</v>
      </c>
      <c r="F57" s="27">
        <v>2010</v>
      </c>
      <c r="G57" s="32"/>
      <c r="I57" s="32"/>
      <c r="J57" s="32"/>
    </row>
    <row r="58" spans="1:10" ht="11.25" customHeight="1">
      <c r="A58" s="27" t="s">
        <v>234</v>
      </c>
      <c r="B58" s="27" t="s">
        <v>356</v>
      </c>
      <c r="C58" s="177">
        <v>0</v>
      </c>
      <c r="D58" s="20" t="s">
        <v>741</v>
      </c>
      <c r="E58" s="27">
        <f>IF(C58&lt;20,1)</f>
        <v>1</v>
      </c>
      <c r="F58" s="27">
        <v>2010</v>
      </c>
      <c r="G58" s="32"/>
      <c r="I58" s="32"/>
      <c r="J58" s="32"/>
    </row>
    <row r="59" spans="1:10" ht="11.25" customHeight="1">
      <c r="A59" s="27" t="s">
        <v>357</v>
      </c>
      <c r="B59" s="27" t="s">
        <v>358</v>
      </c>
      <c r="C59" s="153">
        <v>39.79793334776022</v>
      </c>
      <c r="D59" s="20" t="s">
        <v>741</v>
      </c>
      <c r="E59" s="27">
        <f aca="true" t="shared" si="1" ref="E59:E68">IF(C59&lt;40,2)</f>
        <v>2</v>
      </c>
      <c r="F59" s="27"/>
      <c r="G59" s="32"/>
      <c r="H59" s="35"/>
      <c r="I59" s="32"/>
      <c r="J59" s="32"/>
    </row>
    <row r="60" spans="1:10" ht="11.25" customHeight="1">
      <c r="A60" s="27" t="s">
        <v>359</v>
      </c>
      <c r="B60" s="27" t="s">
        <v>360</v>
      </c>
      <c r="C60" s="153">
        <v>67.71285223886227</v>
      </c>
      <c r="D60" s="20" t="s">
        <v>741</v>
      </c>
      <c r="E60" s="27">
        <f>IF(C60&lt;100,4)</f>
        <v>4</v>
      </c>
      <c r="F60" s="27"/>
      <c r="G60" s="32"/>
      <c r="H60" s="35"/>
      <c r="I60" s="32"/>
      <c r="J60" s="32"/>
    </row>
    <row r="61" spans="1:6" ht="11.25" customHeight="1">
      <c r="A61" s="27" t="s">
        <v>361</v>
      </c>
      <c r="B61" s="27" t="s">
        <v>362</v>
      </c>
      <c r="C61" s="153">
        <v>66.14924924360588</v>
      </c>
      <c r="D61" s="20" t="s">
        <v>741</v>
      </c>
      <c r="E61" s="27">
        <f>IF(C61&lt;100,4)</f>
        <v>4</v>
      </c>
      <c r="F61" s="27"/>
    </row>
    <row r="62" spans="1:6" ht="11.25" customHeight="1">
      <c r="A62" s="27" t="s">
        <v>363</v>
      </c>
      <c r="B62" s="27" t="s">
        <v>364</v>
      </c>
      <c r="C62" s="153">
        <v>89.70035382574082</v>
      </c>
      <c r="D62" s="20" t="s">
        <v>741</v>
      </c>
      <c r="E62" s="27">
        <f>IF(C62&lt;100,4)</f>
        <v>4</v>
      </c>
      <c r="F62" s="27"/>
    </row>
    <row r="63" spans="1:6" ht="11.25" customHeight="1">
      <c r="A63" s="27" t="s">
        <v>365</v>
      </c>
      <c r="B63" s="27" t="s">
        <v>366</v>
      </c>
      <c r="C63" s="153">
        <v>23.771943332306744</v>
      </c>
      <c r="D63" s="20" t="s">
        <v>741</v>
      </c>
      <c r="E63" s="27">
        <f t="shared" si="1"/>
        <v>2</v>
      </c>
      <c r="F63" s="27"/>
    </row>
    <row r="64" spans="1:6" ht="11.25" customHeight="1">
      <c r="A64" s="27" t="s">
        <v>367</v>
      </c>
      <c r="B64" s="27" t="s">
        <v>368</v>
      </c>
      <c r="C64" s="153">
        <v>22.000673894515685</v>
      </c>
      <c r="D64" s="20" t="s">
        <v>741</v>
      </c>
      <c r="E64" s="27">
        <f t="shared" si="1"/>
        <v>2</v>
      </c>
      <c r="F64" s="27"/>
    </row>
    <row r="65" spans="1:6" ht="11.25" customHeight="1">
      <c r="A65" s="27" t="s">
        <v>369</v>
      </c>
      <c r="B65" s="27" t="s">
        <v>200</v>
      </c>
      <c r="C65" s="153">
        <v>27.745005794179832</v>
      </c>
      <c r="D65" s="20" t="s">
        <v>741</v>
      </c>
      <c r="E65" s="27">
        <f t="shared" si="1"/>
        <v>2</v>
      </c>
      <c r="F65" s="27"/>
    </row>
    <row r="66" spans="1:6" ht="11.25" customHeight="1">
      <c r="A66" s="48" t="s">
        <v>201</v>
      </c>
      <c r="B66" s="27" t="s">
        <v>202</v>
      </c>
      <c r="C66" s="153">
        <v>90.06315632123773</v>
      </c>
      <c r="D66" s="20" t="s">
        <v>741</v>
      </c>
      <c r="E66" s="27">
        <f>IF(C66&lt;100,4)</f>
        <v>4</v>
      </c>
      <c r="F66" s="48"/>
    </row>
    <row r="67" spans="1:6" ht="11.25" customHeight="1">
      <c r="A67" s="27" t="s">
        <v>203</v>
      </c>
      <c r="B67" s="27" t="s">
        <v>139</v>
      </c>
      <c r="C67" s="153">
        <v>25.364575981762975</v>
      </c>
      <c r="D67" s="20" t="s">
        <v>741</v>
      </c>
      <c r="E67" s="27">
        <f t="shared" si="1"/>
        <v>2</v>
      </c>
      <c r="F67" s="27"/>
    </row>
    <row r="68" spans="1:6" ht="11.25" customHeight="1">
      <c r="A68" s="27" t="s">
        <v>140</v>
      </c>
      <c r="B68" s="27" t="s">
        <v>168</v>
      </c>
      <c r="C68" s="153">
        <v>24.401600765145606</v>
      </c>
      <c r="D68" s="20" t="s">
        <v>741</v>
      </c>
      <c r="E68" s="27">
        <f t="shared" si="1"/>
        <v>2</v>
      </c>
      <c r="F68" s="27"/>
    </row>
    <row r="69" spans="1:6" ht="11.25" customHeight="1">
      <c r="A69" s="27" t="s">
        <v>141</v>
      </c>
      <c r="B69" s="27" t="s">
        <v>142</v>
      </c>
      <c r="C69" s="153">
        <v>17.96586965137086</v>
      </c>
      <c r="D69" s="20" t="s">
        <v>741</v>
      </c>
      <c r="E69" s="27">
        <f>IF(C69&lt;20,1)</f>
        <v>1</v>
      </c>
      <c r="F69" s="27"/>
    </row>
    <row r="70" spans="1:6" ht="11.25" customHeight="1">
      <c r="A70" s="27" t="s">
        <v>143</v>
      </c>
      <c r="B70" s="27" t="s">
        <v>646</v>
      </c>
      <c r="C70" s="153">
        <v>59.134193202837444</v>
      </c>
      <c r="D70" s="20" t="s">
        <v>741</v>
      </c>
      <c r="E70" s="27">
        <f>IF(C70&lt;60,3)</f>
        <v>3</v>
      </c>
      <c r="F70" s="27"/>
    </row>
    <row r="71" spans="1:6" ht="11.25" customHeight="1">
      <c r="A71" s="27" t="s">
        <v>647</v>
      </c>
      <c r="B71" s="27" t="s">
        <v>648</v>
      </c>
      <c r="C71" s="153">
        <v>37.928142940076114</v>
      </c>
      <c r="D71" s="20" t="s">
        <v>741</v>
      </c>
      <c r="E71" s="27">
        <f>IF(C71&lt;40,2)</f>
        <v>2</v>
      </c>
      <c r="F71" s="27"/>
    </row>
    <row r="72" spans="1:6" ht="11.25" customHeight="1">
      <c r="A72" s="27" t="s">
        <v>649</v>
      </c>
      <c r="B72" s="27" t="s">
        <v>650</v>
      </c>
      <c r="C72" s="153">
        <v>23.639241140292885</v>
      </c>
      <c r="D72" s="20" t="s">
        <v>741</v>
      </c>
      <c r="E72" s="27">
        <f>IF(C72&lt;40,2)</f>
        <v>2</v>
      </c>
      <c r="F72" s="27"/>
    </row>
    <row r="73" spans="1:6" ht="11.25" customHeight="1">
      <c r="A73" s="43" t="s">
        <v>651</v>
      </c>
      <c r="B73" s="43" t="s">
        <v>652</v>
      </c>
      <c r="C73" s="153">
        <v>27.009841582598632</v>
      </c>
      <c r="D73" s="20" t="s">
        <v>741</v>
      </c>
      <c r="E73" s="27">
        <f>IF(C73&lt;40,2)</f>
        <v>2</v>
      </c>
      <c r="F73" s="43"/>
    </row>
    <row r="74" spans="1:6" ht="11.25" customHeight="1">
      <c r="A74" s="27" t="s">
        <v>653</v>
      </c>
      <c r="B74" s="27" t="s">
        <v>654</v>
      </c>
      <c r="C74" s="153">
        <v>24.74984973305519</v>
      </c>
      <c r="D74" s="20" t="s">
        <v>741</v>
      </c>
      <c r="E74" s="27">
        <f>IF(C74&lt;40,2)</f>
        <v>2</v>
      </c>
      <c r="F74" s="27"/>
    </row>
    <row r="75" spans="1:6" ht="11.25" customHeight="1">
      <c r="A75" s="27" t="s">
        <v>655</v>
      </c>
      <c r="B75" s="27" t="s">
        <v>169</v>
      </c>
      <c r="C75" s="153">
        <v>0</v>
      </c>
      <c r="D75" s="20" t="s">
        <v>741</v>
      </c>
      <c r="E75" s="27">
        <f>IF(C75&lt;20,1)</f>
        <v>1</v>
      </c>
      <c r="F75" s="27"/>
    </row>
    <row r="76" spans="1:6" ht="11.25" customHeight="1">
      <c r="A76" s="27" t="s">
        <v>656</v>
      </c>
      <c r="B76" s="27" t="s">
        <v>170</v>
      </c>
      <c r="C76" s="153">
        <v>0</v>
      </c>
      <c r="D76" s="20" t="s">
        <v>741</v>
      </c>
      <c r="E76" s="27">
        <f>IF(C76&lt;20,1)</f>
        <v>1</v>
      </c>
      <c r="F76" s="27"/>
    </row>
    <row r="77" spans="1:6" ht="11.25" customHeight="1">
      <c r="A77" s="27" t="s">
        <v>657</v>
      </c>
      <c r="B77" s="27" t="s">
        <v>171</v>
      </c>
      <c r="C77" s="153">
        <v>0</v>
      </c>
      <c r="D77" s="20" t="s">
        <v>741</v>
      </c>
      <c r="E77" s="27">
        <f>IF(C77&lt;20,1)</f>
        <v>1</v>
      </c>
      <c r="F77" s="27"/>
    </row>
    <row r="78" spans="1:6" ht="11.25" customHeight="1">
      <c r="A78" s="27" t="s">
        <v>658</v>
      </c>
      <c r="B78" s="165" t="s">
        <v>395</v>
      </c>
      <c r="C78" s="153">
        <v>152.34384755625484</v>
      </c>
      <c r="D78" s="20" t="s">
        <v>741</v>
      </c>
      <c r="E78" s="27">
        <v>5</v>
      </c>
      <c r="F78" s="27">
        <v>2009</v>
      </c>
    </row>
    <row r="79" spans="1:6" ht="11.25" customHeight="1">
      <c r="A79" s="27" t="s">
        <v>396</v>
      </c>
      <c r="B79" s="27" t="s">
        <v>397</v>
      </c>
      <c r="C79" s="153">
        <v>58.77574612001968</v>
      </c>
      <c r="D79" s="20" t="s">
        <v>741</v>
      </c>
      <c r="E79" s="27">
        <f aca="true" t="shared" si="2" ref="E79:E91">IF(C79&lt;60,3)</f>
        <v>3</v>
      </c>
      <c r="F79" s="27">
        <v>2011</v>
      </c>
    </row>
    <row r="80" spans="1:6" ht="11.25" customHeight="1">
      <c r="A80" s="27" t="s">
        <v>398</v>
      </c>
      <c r="B80" s="27" t="s">
        <v>399</v>
      </c>
      <c r="C80" s="153">
        <v>75.77514884404238</v>
      </c>
      <c r="D80" s="20" t="s">
        <v>741</v>
      </c>
      <c r="E80" s="27">
        <f>IF(C80&lt;100,4)</f>
        <v>4</v>
      </c>
      <c r="F80" s="27">
        <v>2011</v>
      </c>
    </row>
    <row r="81" spans="1:6" ht="11.25" customHeight="1">
      <c r="A81" s="27" t="s">
        <v>400</v>
      </c>
      <c r="B81" s="27" t="s">
        <v>401</v>
      </c>
      <c r="C81" s="153">
        <v>72.41788039683699</v>
      </c>
      <c r="D81" s="20" t="s">
        <v>741</v>
      </c>
      <c r="E81" s="27">
        <f>IF(C81&lt;100,4)</f>
        <v>4</v>
      </c>
      <c r="F81" s="27">
        <v>2011</v>
      </c>
    </row>
    <row r="82" spans="1:6" ht="11.25" customHeight="1">
      <c r="A82" s="27" t="s">
        <v>402</v>
      </c>
      <c r="B82" s="27" t="s">
        <v>172</v>
      </c>
      <c r="C82" s="153">
        <v>53.204396322945314</v>
      </c>
      <c r="D82" s="20" t="s">
        <v>741</v>
      </c>
      <c r="E82" s="27">
        <f t="shared" si="2"/>
        <v>3</v>
      </c>
      <c r="F82" s="27">
        <v>2011</v>
      </c>
    </row>
    <row r="83" spans="1:6" ht="11.25" customHeight="1">
      <c r="A83" s="27" t="s">
        <v>403</v>
      </c>
      <c r="B83" s="27" t="s">
        <v>404</v>
      </c>
      <c r="C83" s="153">
        <v>40.763418669304635</v>
      </c>
      <c r="D83" s="20" t="s">
        <v>741</v>
      </c>
      <c r="E83" s="27">
        <f t="shared" si="2"/>
        <v>3</v>
      </c>
      <c r="F83" s="27">
        <v>2011</v>
      </c>
    </row>
    <row r="84" spans="1:6" ht="11.25" customHeight="1">
      <c r="A84" s="27" t="s">
        <v>405</v>
      </c>
      <c r="B84" s="27" t="s">
        <v>406</v>
      </c>
      <c r="C84" s="153">
        <v>60.730796023051106</v>
      </c>
      <c r="D84" s="20" t="s">
        <v>741</v>
      </c>
      <c r="E84" s="27">
        <f>IF(C84&lt;100,4)</f>
        <v>4</v>
      </c>
      <c r="F84" s="27">
        <v>2011</v>
      </c>
    </row>
    <row r="85" spans="1:6" ht="11.25" customHeight="1">
      <c r="A85" s="27" t="s">
        <v>407</v>
      </c>
      <c r="B85" s="27" t="s">
        <v>408</v>
      </c>
      <c r="C85" s="153">
        <v>116.39990011358051</v>
      </c>
      <c r="D85" s="20" t="s">
        <v>741</v>
      </c>
      <c r="E85" s="27">
        <v>5</v>
      </c>
      <c r="F85" s="27">
        <v>2011</v>
      </c>
    </row>
    <row r="86" spans="1:6" ht="11.25" customHeight="1">
      <c r="A86" s="27" t="s">
        <v>409</v>
      </c>
      <c r="B86" s="27" t="s">
        <v>410</v>
      </c>
      <c r="C86" s="153">
        <v>73.17156034211844</v>
      </c>
      <c r="D86" s="20" t="s">
        <v>741</v>
      </c>
      <c r="E86" s="27">
        <f>IF(C86&lt;100,4)</f>
        <v>4</v>
      </c>
      <c r="F86" s="27">
        <v>2011</v>
      </c>
    </row>
    <row r="87" spans="1:6" ht="11.25" customHeight="1">
      <c r="A87" s="27" t="s">
        <v>411</v>
      </c>
      <c r="B87" s="27" t="s">
        <v>412</v>
      </c>
      <c r="C87" s="153">
        <v>86.59211130165937</v>
      </c>
      <c r="D87" s="20" t="s">
        <v>741</v>
      </c>
      <c r="E87" s="27">
        <f>IF(C87&lt;100,4)</f>
        <v>4</v>
      </c>
      <c r="F87" s="27">
        <v>2011</v>
      </c>
    </row>
    <row r="88" spans="1:6" ht="11.25" customHeight="1">
      <c r="A88" s="27" t="s">
        <v>413</v>
      </c>
      <c r="B88" s="27" t="s">
        <v>414</v>
      </c>
      <c r="C88" s="153">
        <v>57.95473482159941</v>
      </c>
      <c r="D88" s="20" t="s">
        <v>741</v>
      </c>
      <c r="E88" s="27">
        <f t="shared" si="2"/>
        <v>3</v>
      </c>
      <c r="F88" s="27">
        <v>2011</v>
      </c>
    </row>
    <row r="89" spans="1:6" ht="11.25" customHeight="1">
      <c r="A89" s="27" t="s">
        <v>415</v>
      </c>
      <c r="B89" s="27" t="s">
        <v>416</v>
      </c>
      <c r="C89" s="153">
        <v>41.207164186548134</v>
      </c>
      <c r="D89" s="20" t="s">
        <v>741</v>
      </c>
      <c r="E89" s="27">
        <f t="shared" si="2"/>
        <v>3</v>
      </c>
      <c r="F89" s="27">
        <v>2011</v>
      </c>
    </row>
    <row r="90" spans="1:6" ht="11.25" customHeight="1">
      <c r="A90" s="27" t="s">
        <v>417</v>
      </c>
      <c r="B90" s="27" t="s">
        <v>418</v>
      </c>
      <c r="C90" s="153">
        <v>42.1936275861055</v>
      </c>
      <c r="D90" s="20" t="s">
        <v>741</v>
      </c>
      <c r="E90" s="27">
        <f t="shared" si="2"/>
        <v>3</v>
      </c>
      <c r="F90" s="27">
        <v>2011</v>
      </c>
    </row>
    <row r="91" spans="1:6" ht="11.25" customHeight="1">
      <c r="A91" s="27" t="s">
        <v>419</v>
      </c>
      <c r="B91" s="27" t="s">
        <v>420</v>
      </c>
      <c r="C91" s="153">
        <v>46.3395261434743</v>
      </c>
      <c r="D91" s="20" t="s">
        <v>741</v>
      </c>
      <c r="E91" s="27">
        <f t="shared" si="2"/>
        <v>3</v>
      </c>
      <c r="F91" s="27">
        <v>2011</v>
      </c>
    </row>
    <row r="92" spans="1:6" ht="11.25" customHeight="1">
      <c r="A92" s="27" t="s">
        <v>421</v>
      </c>
      <c r="B92" s="27" t="s">
        <v>422</v>
      </c>
      <c r="C92" s="153">
        <v>38.95091555228476</v>
      </c>
      <c r="D92" s="20" t="s">
        <v>741</v>
      </c>
      <c r="E92" s="27">
        <f>IF(C92&lt;40,2)</f>
        <v>2</v>
      </c>
      <c r="F92" s="27">
        <v>2011</v>
      </c>
    </row>
    <row r="93" spans="1:6" ht="11.25" customHeight="1">
      <c r="A93" s="27" t="s">
        <v>423</v>
      </c>
      <c r="B93" s="27" t="s">
        <v>424</v>
      </c>
      <c r="C93" s="153">
        <v>36.12074649542757</v>
      </c>
      <c r="D93" s="20" t="s">
        <v>741</v>
      </c>
      <c r="E93" s="27">
        <f>IF(C93&lt;40,2)</f>
        <v>2</v>
      </c>
      <c r="F93" s="27">
        <v>2011</v>
      </c>
    </row>
    <row r="94" spans="1:6" ht="11.25" customHeight="1">
      <c r="A94" s="27" t="s">
        <v>425</v>
      </c>
      <c r="B94" s="27" t="s">
        <v>426</v>
      </c>
      <c r="C94" s="153">
        <v>53.06245314980847</v>
      </c>
      <c r="D94" s="20" t="s">
        <v>741</v>
      </c>
      <c r="E94" s="27">
        <f>IF(C94&lt;60,3)</f>
        <v>3</v>
      </c>
      <c r="F94" s="27">
        <v>2011</v>
      </c>
    </row>
    <row r="95" spans="1:6" ht="11.25" customHeight="1">
      <c r="A95" s="27" t="s">
        <v>427</v>
      </c>
      <c r="B95" s="27" t="s">
        <v>428</v>
      </c>
      <c r="C95" s="153">
        <v>60.78053558270135</v>
      </c>
      <c r="D95" s="20" t="s">
        <v>741</v>
      </c>
      <c r="E95" s="27">
        <f>IF(C95&lt;100,4)</f>
        <v>4</v>
      </c>
      <c r="F95" s="27">
        <v>2011</v>
      </c>
    </row>
    <row r="96" spans="1:6" ht="11.25" customHeight="1">
      <c r="A96" s="27" t="s">
        <v>429</v>
      </c>
      <c r="B96" s="27" t="s">
        <v>430</v>
      </c>
      <c r="C96" s="153">
        <v>43.70908280122554</v>
      </c>
      <c r="D96" s="20" t="s">
        <v>741</v>
      </c>
      <c r="E96" s="27">
        <f>IF(C96&lt;60,3)</f>
        <v>3</v>
      </c>
      <c r="F96" s="27">
        <v>2011</v>
      </c>
    </row>
    <row r="97" spans="1:6" ht="11.25" customHeight="1">
      <c r="A97" s="27" t="s">
        <v>431</v>
      </c>
      <c r="B97" s="27" t="s">
        <v>432</v>
      </c>
      <c r="C97" s="153">
        <v>46.172166658143325</v>
      </c>
      <c r="D97" s="20" t="s">
        <v>741</v>
      </c>
      <c r="E97" s="27">
        <f>IF(C97&lt;60,3)</f>
        <v>3</v>
      </c>
      <c r="F97" s="27">
        <v>2011</v>
      </c>
    </row>
    <row r="98" spans="1:6" ht="11.25" customHeight="1">
      <c r="A98" s="27" t="s">
        <v>433</v>
      </c>
      <c r="B98" s="27" t="s">
        <v>434</v>
      </c>
      <c r="C98" s="153">
        <v>42.51646517790036</v>
      </c>
      <c r="D98" s="20" t="s">
        <v>741</v>
      </c>
      <c r="E98" s="27">
        <f>IF(C98&lt;60,3)</f>
        <v>3</v>
      </c>
      <c r="F98" s="27">
        <v>2011</v>
      </c>
    </row>
    <row r="99" spans="1:6" ht="11.25" customHeight="1">
      <c r="A99" s="27" t="s">
        <v>435</v>
      </c>
      <c r="B99" s="27" t="s">
        <v>436</v>
      </c>
      <c r="C99" s="153">
        <v>26.613516440470978</v>
      </c>
      <c r="D99" s="20" t="s">
        <v>741</v>
      </c>
      <c r="E99" s="27">
        <f>IF(C99&lt;40,2)</f>
        <v>2</v>
      </c>
      <c r="F99" s="27">
        <v>2011</v>
      </c>
    </row>
    <row r="100" spans="1:6" ht="11.25" customHeight="1">
      <c r="A100" s="27" t="s">
        <v>437</v>
      </c>
      <c r="B100" s="27" t="s">
        <v>173</v>
      </c>
      <c r="C100" s="177">
        <v>0</v>
      </c>
      <c r="D100" s="20" t="s">
        <v>741</v>
      </c>
      <c r="E100" s="27">
        <f>IF(C100&lt;20,1)</f>
        <v>1</v>
      </c>
      <c r="F100" s="27">
        <v>2011</v>
      </c>
    </row>
    <row r="101" spans="1:6" ht="11.25" customHeight="1">
      <c r="A101" s="27" t="s">
        <v>438</v>
      </c>
      <c r="B101" s="27" t="s">
        <v>174</v>
      </c>
      <c r="C101" s="177">
        <v>0</v>
      </c>
      <c r="D101" s="20" t="s">
        <v>741</v>
      </c>
      <c r="E101" s="27">
        <f>IF(C101&lt;20,1)</f>
        <v>1</v>
      </c>
      <c r="F101" s="27">
        <v>2011</v>
      </c>
    </row>
    <row r="102" spans="1:6" ht="11.25" customHeight="1">
      <c r="A102" s="27" t="s">
        <v>439</v>
      </c>
      <c r="B102" s="27" t="s">
        <v>175</v>
      </c>
      <c r="C102" s="177">
        <v>0</v>
      </c>
      <c r="D102" s="20" t="s">
        <v>741</v>
      </c>
      <c r="E102" s="27">
        <f>IF(C102&lt;20,1)</f>
        <v>1</v>
      </c>
      <c r="F102" s="27">
        <v>2011</v>
      </c>
    </row>
    <row r="103" spans="1:6" ht="11.25" customHeight="1">
      <c r="A103" s="27" t="s">
        <v>440</v>
      </c>
      <c r="B103" s="27" t="s">
        <v>176</v>
      </c>
      <c r="C103" s="177">
        <v>0</v>
      </c>
      <c r="D103" s="20" t="s">
        <v>741</v>
      </c>
      <c r="E103" s="27">
        <f>IF(C103&lt;20,1)</f>
        <v>1</v>
      </c>
      <c r="F103" s="27">
        <v>2011</v>
      </c>
    </row>
    <row r="104" spans="1:6" ht="11.25" customHeight="1">
      <c r="A104" s="27" t="s">
        <v>822</v>
      </c>
      <c r="B104" s="27" t="s">
        <v>823</v>
      </c>
      <c r="C104" s="153">
        <v>31.051436784887237</v>
      </c>
      <c r="D104" s="20" t="s">
        <v>741</v>
      </c>
      <c r="E104" s="27">
        <f>IF(C104&lt;40,2)</f>
        <v>2</v>
      </c>
      <c r="F104" s="27"/>
    </row>
    <row r="105" spans="1:6" ht="11.25" customHeight="1">
      <c r="A105" s="27" t="s">
        <v>441</v>
      </c>
      <c r="B105" s="27" t="s">
        <v>442</v>
      </c>
      <c r="C105" s="153">
        <v>74.67768920381852</v>
      </c>
      <c r="D105" s="20" t="s">
        <v>741</v>
      </c>
      <c r="E105" s="27">
        <f>IF(C105&lt;100,4)</f>
        <v>4</v>
      </c>
      <c r="F105" s="27"/>
    </row>
    <row r="106" spans="1:6" ht="11.25" customHeight="1">
      <c r="A106" s="27" t="s">
        <v>443</v>
      </c>
      <c r="B106" s="27" t="s">
        <v>444</v>
      </c>
      <c r="C106" s="153">
        <v>24.82226035793087</v>
      </c>
      <c r="D106" s="20" t="s">
        <v>741</v>
      </c>
      <c r="E106" s="27">
        <f>IF(C106&lt;40,2)</f>
        <v>2</v>
      </c>
      <c r="F106" s="27"/>
    </row>
    <row r="107" spans="1:6" ht="11.25" customHeight="1">
      <c r="A107" s="27" t="s">
        <v>445</v>
      </c>
      <c r="B107" s="27" t="s">
        <v>446</v>
      </c>
      <c r="C107" s="153">
        <v>92.03925040578427</v>
      </c>
      <c r="D107" s="20" t="s">
        <v>741</v>
      </c>
      <c r="E107" s="27">
        <f>IF(C107&lt;100,4)</f>
        <v>4</v>
      </c>
      <c r="F107" s="27"/>
    </row>
    <row r="108" spans="1:6" ht="11.25" customHeight="1">
      <c r="A108" s="27" t="s">
        <v>447</v>
      </c>
      <c r="B108" s="27" t="s">
        <v>448</v>
      </c>
      <c r="C108" s="153">
        <v>70.27674874700371</v>
      </c>
      <c r="D108" s="20" t="s">
        <v>741</v>
      </c>
      <c r="E108" s="27">
        <f>IF(C108&lt;100,4)</f>
        <v>4</v>
      </c>
      <c r="F108" s="27"/>
    </row>
    <row r="109" spans="1:6" ht="11.25" customHeight="1">
      <c r="A109" s="27" t="s">
        <v>456</v>
      </c>
      <c r="B109" s="27" t="s">
        <v>457</v>
      </c>
      <c r="C109" s="153">
        <v>48.77958133182194</v>
      </c>
      <c r="D109" s="20" t="s">
        <v>741</v>
      </c>
      <c r="E109" s="27">
        <f>IF(C109&lt;60,3)</f>
        <v>3</v>
      </c>
      <c r="F109" s="27"/>
    </row>
    <row r="110" spans="1:6" ht="11.25" customHeight="1">
      <c r="A110" s="27" t="s">
        <v>458</v>
      </c>
      <c r="B110" s="27" t="s">
        <v>459</v>
      </c>
      <c r="C110" s="153">
        <v>59.71561845099939</v>
      </c>
      <c r="D110" s="20" t="s">
        <v>741</v>
      </c>
      <c r="E110" s="27">
        <f>IF(C110&lt;60,3)</f>
        <v>3</v>
      </c>
      <c r="F110" s="27"/>
    </row>
    <row r="111" spans="1:6" ht="11.25" customHeight="1">
      <c r="A111" s="27" t="s">
        <v>460</v>
      </c>
      <c r="B111" s="27" t="s">
        <v>461</v>
      </c>
      <c r="C111" s="153">
        <v>82.4123265294109</v>
      </c>
      <c r="D111" s="20" t="s">
        <v>741</v>
      </c>
      <c r="E111" s="27">
        <f>IF(C111&lt;100,4)</f>
        <v>4</v>
      </c>
      <c r="F111" s="27"/>
    </row>
    <row r="112" spans="1:6" ht="11.25" customHeight="1">
      <c r="A112" s="27" t="s">
        <v>462</v>
      </c>
      <c r="B112" s="27" t="s">
        <v>463</v>
      </c>
      <c r="C112" s="153">
        <v>43.28981966019041</v>
      </c>
      <c r="D112" s="20" t="s">
        <v>741</v>
      </c>
      <c r="E112" s="27">
        <f>IF(C112&lt;60,3)</f>
        <v>3</v>
      </c>
      <c r="F112" s="27"/>
    </row>
    <row r="113" spans="1:6" ht="11.25" customHeight="1">
      <c r="A113" s="27" t="s">
        <v>464</v>
      </c>
      <c r="B113" s="27" t="s">
        <v>465</v>
      </c>
      <c r="C113" s="153">
        <v>34.718748123986956</v>
      </c>
      <c r="D113" s="20" t="s">
        <v>741</v>
      </c>
      <c r="E113" s="27">
        <f>IF(C113&lt;40,2)</f>
        <v>2</v>
      </c>
      <c r="F113" s="27"/>
    </row>
    <row r="114" spans="1:6" ht="11.25" customHeight="1">
      <c r="A114" s="27" t="s">
        <v>466</v>
      </c>
      <c r="B114" s="27" t="s">
        <v>467</v>
      </c>
      <c r="C114" s="153">
        <v>56.49642587164966</v>
      </c>
      <c r="D114" s="20" t="s">
        <v>741</v>
      </c>
      <c r="E114" s="27">
        <f>IF(C114&lt;60,3)</f>
        <v>3</v>
      </c>
      <c r="F114" s="27"/>
    </row>
    <row r="115" spans="1:6" ht="11.25" customHeight="1">
      <c r="A115" s="27" t="s">
        <v>468</v>
      </c>
      <c r="B115" s="27" t="s">
        <v>469</v>
      </c>
      <c r="C115" s="153">
        <v>53.6337966816276</v>
      </c>
      <c r="D115" s="20" t="s">
        <v>741</v>
      </c>
      <c r="E115" s="27">
        <f>IF(C115&lt;60,3)</f>
        <v>3</v>
      </c>
      <c r="F115" s="27"/>
    </row>
    <row r="116" spans="1:6" ht="11.25" customHeight="1">
      <c r="A116" s="27" t="s">
        <v>470</v>
      </c>
      <c r="B116" s="27" t="s">
        <v>471</v>
      </c>
      <c r="C116" s="153">
        <v>17.808293102088427</v>
      </c>
      <c r="D116" s="20" t="s">
        <v>741</v>
      </c>
      <c r="E116" s="27">
        <f>IF(C116&lt;20,1)</f>
        <v>1</v>
      </c>
      <c r="F116" s="27"/>
    </row>
    <row r="117" spans="1:6" ht="11.25" customHeight="1">
      <c r="A117" s="27" t="s">
        <v>235</v>
      </c>
      <c r="B117" s="27" t="s">
        <v>244</v>
      </c>
      <c r="C117" s="153">
        <v>48.10875822646253</v>
      </c>
      <c r="D117" s="20" t="s">
        <v>741</v>
      </c>
      <c r="E117" s="27">
        <f>IF(C117&lt;60,3)</f>
        <v>3</v>
      </c>
      <c r="F117" s="27"/>
    </row>
    <row r="118" spans="1:6" ht="11.25" customHeight="1">
      <c r="A118" s="27" t="s">
        <v>236</v>
      </c>
      <c r="B118" s="165" t="s">
        <v>245</v>
      </c>
      <c r="C118" s="153">
        <v>0</v>
      </c>
      <c r="D118" s="20" t="s">
        <v>741</v>
      </c>
      <c r="E118" s="27">
        <f>IF(C118&lt;20,1)</f>
        <v>1</v>
      </c>
      <c r="F118" s="27">
        <v>2011</v>
      </c>
    </row>
    <row r="119" spans="1:6" ht="11.25" customHeight="1">
      <c r="A119" s="27" t="s">
        <v>237</v>
      </c>
      <c r="B119" s="27" t="s">
        <v>449</v>
      </c>
      <c r="C119" s="153">
        <v>64.56907749919831</v>
      </c>
      <c r="D119" s="20" t="s">
        <v>741</v>
      </c>
      <c r="E119" s="27">
        <f>IF(C119&lt;100,4)</f>
        <v>4</v>
      </c>
      <c r="F119" s="27"/>
    </row>
    <row r="120" spans="1:6" ht="11.25" customHeight="1">
      <c r="A120" s="27" t="s">
        <v>238</v>
      </c>
      <c r="B120" s="27" t="s">
        <v>450</v>
      </c>
      <c r="C120" s="153">
        <v>59.68136007329736</v>
      </c>
      <c r="D120" s="20" t="s">
        <v>741</v>
      </c>
      <c r="E120" s="27">
        <f>IF(C120&lt;60,3)</f>
        <v>3</v>
      </c>
      <c r="F120" s="27"/>
    </row>
    <row r="121" spans="1:6" ht="11.25" customHeight="1">
      <c r="A121" s="27" t="s">
        <v>239</v>
      </c>
      <c r="B121" s="27" t="s">
        <v>451</v>
      </c>
      <c r="C121" s="153">
        <v>58.18538237063108</v>
      </c>
      <c r="D121" s="20" t="s">
        <v>741</v>
      </c>
      <c r="E121" s="27">
        <f>IF(C121&lt;60,3)</f>
        <v>3</v>
      </c>
      <c r="F121" s="27"/>
    </row>
    <row r="122" spans="1:6" ht="11.25" customHeight="1">
      <c r="A122" s="27" t="s">
        <v>240</v>
      </c>
      <c r="B122" s="27" t="s">
        <v>452</v>
      </c>
      <c r="C122" s="153">
        <v>64.32252593124144</v>
      </c>
      <c r="D122" s="20" t="s">
        <v>741</v>
      </c>
      <c r="E122" s="27">
        <f>IF(C122&lt;100,4)</f>
        <v>4</v>
      </c>
      <c r="F122" s="27"/>
    </row>
    <row r="123" spans="1:6" ht="11.25" customHeight="1">
      <c r="A123" s="27" t="s">
        <v>241</v>
      </c>
      <c r="B123" s="27" t="s">
        <v>453</v>
      </c>
      <c r="C123" s="153">
        <v>44.46546830652791</v>
      </c>
      <c r="D123" s="20" t="s">
        <v>741</v>
      </c>
      <c r="E123" s="27">
        <f>IF(C123&lt;60,3)</f>
        <v>3</v>
      </c>
      <c r="F123" s="27"/>
    </row>
    <row r="124" spans="1:6" ht="11.25" customHeight="1">
      <c r="A124" s="27" t="s">
        <v>242</v>
      </c>
      <c r="B124" s="27" t="s">
        <v>454</v>
      </c>
      <c r="C124" s="153">
        <v>41.21333774650594</v>
      </c>
      <c r="D124" s="20" t="s">
        <v>741</v>
      </c>
      <c r="E124" s="27">
        <f>IF(C124&lt;60,3)</f>
        <v>3</v>
      </c>
      <c r="F124" s="27"/>
    </row>
    <row r="125" spans="1:6" ht="11.25" customHeight="1">
      <c r="A125" s="27" t="s">
        <v>243</v>
      </c>
      <c r="B125" s="27" t="s">
        <v>455</v>
      </c>
      <c r="C125" s="153">
        <v>70.0278486887909</v>
      </c>
      <c r="D125" s="20" t="s">
        <v>741</v>
      </c>
      <c r="E125" s="27">
        <f>IF(C125&lt;100,4)</f>
        <v>4</v>
      </c>
      <c r="F125" s="27"/>
    </row>
    <row r="126" spans="1:6" ht="11.25" customHeight="1">
      <c r="A126" s="27" t="s">
        <v>472</v>
      </c>
      <c r="B126" s="27" t="s">
        <v>165</v>
      </c>
      <c r="C126" s="153">
        <v>0</v>
      </c>
      <c r="D126" s="20" t="s">
        <v>741</v>
      </c>
      <c r="E126" s="27">
        <f>IF(C126&lt;20,1)</f>
        <v>1</v>
      </c>
      <c r="F126" s="27"/>
    </row>
    <row r="127" spans="1:6" ht="11.25" customHeight="1">
      <c r="A127" s="27" t="s">
        <v>473</v>
      </c>
      <c r="B127" s="27" t="s">
        <v>164</v>
      </c>
      <c r="C127" s="153">
        <v>28.79402744648555</v>
      </c>
      <c r="D127" s="20" t="s">
        <v>741</v>
      </c>
      <c r="E127" s="27">
        <f>IF(C127&lt;40,2)</f>
        <v>2</v>
      </c>
      <c r="F127" s="27"/>
    </row>
    <row r="128" spans="1:6" ht="11.25" customHeight="1">
      <c r="A128" s="27" t="s">
        <v>474</v>
      </c>
      <c r="B128" s="27" t="s">
        <v>163</v>
      </c>
      <c r="C128" s="153">
        <v>27.075038284839202</v>
      </c>
      <c r="D128" s="20" t="s">
        <v>741</v>
      </c>
      <c r="E128" s="27">
        <f>IF(C128&lt;40,2)</f>
        <v>2</v>
      </c>
      <c r="F128" s="27"/>
    </row>
    <row r="129" spans="1:6" ht="11.25" customHeight="1">
      <c r="A129" s="27" t="s">
        <v>475</v>
      </c>
      <c r="B129" s="27" t="s">
        <v>476</v>
      </c>
      <c r="C129" s="153">
        <v>106.34184068058778</v>
      </c>
      <c r="D129" s="20" t="s">
        <v>741</v>
      </c>
      <c r="E129" s="27">
        <v>5</v>
      </c>
      <c r="F129" s="27"/>
    </row>
    <row r="130" spans="1:6" ht="11.25" customHeight="1">
      <c r="A130" s="27" t="s">
        <v>477</v>
      </c>
      <c r="B130" s="27" t="s">
        <v>478</v>
      </c>
      <c r="C130" s="153">
        <v>111.62360289758678</v>
      </c>
      <c r="D130" s="20" t="s">
        <v>741</v>
      </c>
      <c r="E130" s="27">
        <v>5</v>
      </c>
      <c r="F130" s="27"/>
    </row>
    <row r="131" spans="1:6" ht="11.25" customHeight="1">
      <c r="A131" s="108" t="s">
        <v>479</v>
      </c>
      <c r="B131" s="108" t="s">
        <v>480</v>
      </c>
      <c r="C131" s="153">
        <v>93.29147062263284</v>
      </c>
      <c r="D131" s="20" t="s">
        <v>741</v>
      </c>
      <c r="E131" s="27">
        <f aca="true" t="shared" si="3" ref="E131:E136">IF(C131&lt;100,4)</f>
        <v>4</v>
      </c>
      <c r="F131" s="19"/>
    </row>
    <row r="132" spans="1:6" ht="11.25" customHeight="1">
      <c r="A132" s="108" t="s">
        <v>481</v>
      </c>
      <c r="B132" s="108" t="s">
        <v>482</v>
      </c>
      <c r="C132" s="153">
        <v>88.71822033898304</v>
      </c>
      <c r="D132" s="20" t="s">
        <v>741</v>
      </c>
      <c r="E132" s="27">
        <f t="shared" si="3"/>
        <v>4</v>
      </c>
      <c r="F132" s="19"/>
    </row>
    <row r="133" spans="1:6" ht="11.25" customHeight="1">
      <c r="A133" s="27" t="s">
        <v>483</v>
      </c>
      <c r="B133" s="27" t="s">
        <v>484</v>
      </c>
      <c r="C133" s="153">
        <v>66.69678020411332</v>
      </c>
      <c r="D133" s="20" t="s">
        <v>741</v>
      </c>
      <c r="E133" s="27">
        <f t="shared" si="3"/>
        <v>4</v>
      </c>
      <c r="F133" s="27"/>
    </row>
    <row r="134" spans="1:6" ht="11.25" customHeight="1">
      <c r="A134" s="27" t="s">
        <v>485</v>
      </c>
      <c r="B134" s="27" t="s">
        <v>486</v>
      </c>
      <c r="C134" s="153">
        <v>64.40804169769174</v>
      </c>
      <c r="D134" s="20" t="s">
        <v>741</v>
      </c>
      <c r="E134" s="27">
        <f t="shared" si="3"/>
        <v>4</v>
      </c>
      <c r="F134" s="27"/>
    </row>
    <row r="135" spans="1:6" ht="11.25" customHeight="1">
      <c r="A135" s="27" t="s">
        <v>487</v>
      </c>
      <c r="B135" s="27" t="s">
        <v>488</v>
      </c>
      <c r="C135" s="153">
        <v>75.69945848375451</v>
      </c>
      <c r="D135" s="20" t="s">
        <v>741</v>
      </c>
      <c r="E135" s="27">
        <f t="shared" si="3"/>
        <v>4</v>
      </c>
      <c r="F135" s="27"/>
    </row>
    <row r="136" spans="1:6" ht="11.25" customHeight="1">
      <c r="A136" s="27" t="s">
        <v>489</v>
      </c>
      <c r="B136" s="27" t="s">
        <v>490</v>
      </c>
      <c r="C136" s="153">
        <v>65.98572308900438</v>
      </c>
      <c r="D136" s="20" t="s">
        <v>741</v>
      </c>
      <c r="E136" s="27">
        <f t="shared" si="3"/>
        <v>4</v>
      </c>
      <c r="F136" s="27"/>
    </row>
    <row r="137" spans="1:6" ht="11.25" customHeight="1">
      <c r="A137" s="27" t="s">
        <v>491</v>
      </c>
      <c r="B137" s="27" t="s">
        <v>492</v>
      </c>
      <c r="C137" s="153">
        <v>0</v>
      </c>
      <c r="D137" s="20" t="s">
        <v>741</v>
      </c>
      <c r="E137" s="27">
        <f>IF(C137&lt;20,1)</f>
        <v>1</v>
      </c>
      <c r="F137" s="27"/>
    </row>
    <row r="138" spans="1:6" ht="11.25" customHeight="1">
      <c r="A138" s="27" t="s">
        <v>493</v>
      </c>
      <c r="B138" s="27" t="s">
        <v>494</v>
      </c>
      <c r="C138" s="153">
        <v>55.4128936342749</v>
      </c>
      <c r="D138" s="20" t="s">
        <v>741</v>
      </c>
      <c r="E138" s="27">
        <f>IF(C138&lt;60,3)</f>
        <v>3</v>
      </c>
      <c r="F138" s="27"/>
    </row>
    <row r="139" spans="1:6" ht="11.25" customHeight="1">
      <c r="A139" s="27" t="s">
        <v>495</v>
      </c>
      <c r="B139" s="27" t="s">
        <v>496</v>
      </c>
      <c r="C139" s="153">
        <v>26.266351238519345</v>
      </c>
      <c r="D139" s="20" t="s">
        <v>741</v>
      </c>
      <c r="E139" s="27">
        <f>IF(C139&lt;40,2)</f>
        <v>2</v>
      </c>
      <c r="F139" s="27"/>
    </row>
    <row r="140" spans="1:6" ht="11.25" customHeight="1">
      <c r="A140" s="27" t="s">
        <v>497</v>
      </c>
      <c r="B140" s="27" t="s">
        <v>498</v>
      </c>
      <c r="C140" s="153">
        <v>39.17325772272795</v>
      </c>
      <c r="D140" s="20" t="s">
        <v>741</v>
      </c>
      <c r="E140" s="27">
        <f>IF(C140&lt;40,2)</f>
        <v>2</v>
      </c>
      <c r="F140" s="27"/>
    </row>
    <row r="141" spans="1:6" ht="11.25" customHeight="1">
      <c r="A141" s="27" t="s">
        <v>499</v>
      </c>
      <c r="B141" s="27" t="s">
        <v>500</v>
      </c>
      <c r="C141" s="153">
        <v>88.28602332855849</v>
      </c>
      <c r="D141" s="20" t="s">
        <v>741</v>
      </c>
      <c r="E141" s="27">
        <f>IF(C141&lt;100,4)</f>
        <v>4</v>
      </c>
      <c r="F141" s="27"/>
    </row>
    <row r="142" spans="1:6" ht="11.25" customHeight="1">
      <c r="A142" s="27" t="s">
        <v>501</v>
      </c>
      <c r="B142" s="27" t="s">
        <v>502</v>
      </c>
      <c r="C142" s="153">
        <v>105.52548576768818</v>
      </c>
      <c r="D142" s="20" t="s">
        <v>741</v>
      </c>
      <c r="E142" s="27">
        <v>5</v>
      </c>
      <c r="F142" s="27"/>
    </row>
    <row r="143" spans="1:6" ht="11.25" customHeight="1">
      <c r="A143" s="27" t="s">
        <v>503</v>
      </c>
      <c r="B143" s="27" t="s">
        <v>504</v>
      </c>
      <c r="C143" s="153">
        <v>16.581685528333956</v>
      </c>
      <c r="D143" s="20" t="s">
        <v>741</v>
      </c>
      <c r="E143" s="27">
        <f>IF(C143&lt;20,1)</f>
        <v>1</v>
      </c>
      <c r="F143" s="27"/>
    </row>
    <row r="144" spans="1:6" ht="11.25" customHeight="1">
      <c r="A144" s="27" t="s">
        <v>505</v>
      </c>
      <c r="B144" s="27" t="s">
        <v>506</v>
      </c>
      <c r="C144" s="153">
        <v>135.25636602028845</v>
      </c>
      <c r="D144" s="20" t="s">
        <v>741</v>
      </c>
      <c r="E144" s="27">
        <v>5</v>
      </c>
      <c r="F144" s="27"/>
    </row>
    <row r="145" spans="1:6" ht="11.25" customHeight="1">
      <c r="A145" s="27" t="s">
        <v>507</v>
      </c>
      <c r="B145" s="27" t="s">
        <v>508</v>
      </c>
      <c r="C145" s="153">
        <v>90.68909042020093</v>
      </c>
      <c r="D145" s="20" t="s">
        <v>741</v>
      </c>
      <c r="E145" s="27">
        <f>IF(C145&lt;100,4)</f>
        <v>4</v>
      </c>
      <c r="F145" s="27"/>
    </row>
    <row r="146" spans="1:6" ht="11.25" customHeight="1">
      <c r="A146" s="27" t="s">
        <v>509</v>
      </c>
      <c r="B146" s="27" t="s">
        <v>510</v>
      </c>
      <c r="C146" s="153">
        <v>127.83384525376626</v>
      </c>
      <c r="D146" s="20" t="s">
        <v>741</v>
      </c>
      <c r="E146" s="27">
        <v>5</v>
      </c>
      <c r="F146" s="27"/>
    </row>
    <row r="147" spans="1:6" ht="11.25" customHeight="1">
      <c r="A147" s="27" t="s">
        <v>511</v>
      </c>
      <c r="B147" s="27" t="s">
        <v>512</v>
      </c>
      <c r="C147" s="153">
        <v>33.748082495312765</v>
      </c>
      <c r="D147" s="20" t="s">
        <v>741</v>
      </c>
      <c r="E147" s="27">
        <f>IF(C147&lt;40,2)</f>
        <v>2</v>
      </c>
      <c r="F147" s="27"/>
    </row>
    <row r="148" spans="1:6" ht="11.25" customHeight="1">
      <c r="A148" s="27" t="s">
        <v>513</v>
      </c>
      <c r="B148" s="27" t="s">
        <v>514</v>
      </c>
      <c r="C148" s="153">
        <v>70.0539179031052</v>
      </c>
      <c r="D148" s="20" t="s">
        <v>741</v>
      </c>
      <c r="E148" s="27">
        <f>IF(C148&lt;100,4)</f>
        <v>4</v>
      </c>
      <c r="F148" s="27"/>
    </row>
    <row r="149" spans="1:6" ht="11.25" customHeight="1">
      <c r="A149" s="27" t="s">
        <v>515</v>
      </c>
      <c r="B149" s="27" t="s">
        <v>516</v>
      </c>
      <c r="C149" s="153">
        <v>113.64665398895228</v>
      </c>
      <c r="D149" s="20" t="s">
        <v>741</v>
      </c>
      <c r="E149" s="27">
        <v>5</v>
      </c>
      <c r="F149" s="27"/>
    </row>
    <row r="150" spans="1:6" ht="11.25" customHeight="1">
      <c r="A150" s="27" t="s">
        <v>777</v>
      </c>
      <c r="B150" s="27" t="s">
        <v>865</v>
      </c>
      <c r="C150" s="153">
        <v>66.35749114796313</v>
      </c>
      <c r="D150" s="27"/>
      <c r="E150" s="27">
        <f>IF(C150&lt;100,4)</f>
        <v>4</v>
      </c>
      <c r="F150" s="27"/>
    </row>
    <row r="151" spans="1:6" ht="11.25" customHeight="1">
      <c r="A151" s="27" t="s">
        <v>535</v>
      </c>
      <c r="B151" s="27" t="s">
        <v>386</v>
      </c>
      <c r="C151" s="153">
        <v>57.90658104176958</v>
      </c>
      <c r="D151" s="20" t="s">
        <v>741</v>
      </c>
      <c r="E151" s="27">
        <f aca="true" t="shared" si="4" ref="E151:E156">IF(C151&lt;60,3)</f>
        <v>3</v>
      </c>
      <c r="F151" s="27"/>
    </row>
    <row r="152" spans="1:6" ht="11.25" customHeight="1">
      <c r="A152" s="27" t="s">
        <v>536</v>
      </c>
      <c r="B152" s="27" t="s">
        <v>537</v>
      </c>
      <c r="C152" s="153">
        <v>48.14668991506834</v>
      </c>
      <c r="D152" s="20" t="s">
        <v>741</v>
      </c>
      <c r="E152" s="27">
        <f t="shared" si="4"/>
        <v>3</v>
      </c>
      <c r="F152" s="27"/>
    </row>
    <row r="153" spans="1:6" ht="11.25" customHeight="1">
      <c r="A153" s="27" t="s">
        <v>538</v>
      </c>
      <c r="B153" s="27" t="s">
        <v>387</v>
      </c>
      <c r="C153" s="153">
        <v>74.03016531647238</v>
      </c>
      <c r="D153" s="20" t="s">
        <v>741</v>
      </c>
      <c r="E153" s="27">
        <f>IF(C153&lt;100,4)</f>
        <v>4</v>
      </c>
      <c r="F153" s="27"/>
    </row>
    <row r="154" spans="1:6" ht="11.25" customHeight="1">
      <c r="A154" s="27" t="s">
        <v>539</v>
      </c>
      <c r="B154" s="27" t="s">
        <v>388</v>
      </c>
      <c r="C154" s="153">
        <v>168.32887375334468</v>
      </c>
      <c r="D154" s="20" t="s">
        <v>741</v>
      </c>
      <c r="E154" s="27">
        <v>5</v>
      </c>
      <c r="F154" s="27"/>
    </row>
    <row r="155" spans="1:6" ht="11.25" customHeight="1">
      <c r="A155" s="27" t="s">
        <v>540</v>
      </c>
      <c r="B155" s="27" t="s">
        <v>541</v>
      </c>
      <c r="C155" s="153">
        <v>41.59700660775416</v>
      </c>
      <c r="D155" s="20" t="s">
        <v>741</v>
      </c>
      <c r="E155" s="27">
        <f t="shared" si="4"/>
        <v>3</v>
      </c>
      <c r="F155" s="27"/>
    </row>
    <row r="156" spans="1:6" ht="11.25" customHeight="1">
      <c r="A156" s="27" t="s">
        <v>542</v>
      </c>
      <c r="B156" s="27" t="s">
        <v>543</v>
      </c>
      <c r="C156" s="153">
        <v>57.379804998318946</v>
      </c>
      <c r="D156" s="20" t="s">
        <v>741</v>
      </c>
      <c r="E156" s="27">
        <f t="shared" si="4"/>
        <v>3</v>
      </c>
      <c r="F156" s="27"/>
    </row>
    <row r="157" spans="1:6" ht="11.25" customHeight="1">
      <c r="A157" s="43" t="s">
        <v>544</v>
      </c>
      <c r="B157" s="27" t="s">
        <v>389</v>
      </c>
      <c r="C157" s="153">
        <v>61.56604901374776</v>
      </c>
      <c r="D157" s="20" t="s">
        <v>741</v>
      </c>
      <c r="E157" s="27">
        <f>IF(C157&lt;100,4)</f>
        <v>4</v>
      </c>
      <c r="F157" s="43"/>
    </row>
    <row r="158" spans="1:6" ht="11.25" customHeight="1">
      <c r="A158" s="43" t="s">
        <v>545</v>
      </c>
      <c r="B158" s="43" t="s">
        <v>546</v>
      </c>
      <c r="C158" s="153">
        <v>34.67578144350325</v>
      </c>
      <c r="D158" s="20" t="s">
        <v>741</v>
      </c>
      <c r="E158" s="27">
        <f>IF(C158&lt;40,2)</f>
        <v>2</v>
      </c>
      <c r="F158" s="43"/>
    </row>
    <row r="159" spans="1:6" ht="11.25" customHeight="1">
      <c r="A159" s="43" t="s">
        <v>547</v>
      </c>
      <c r="B159" s="43" t="s">
        <v>548</v>
      </c>
      <c r="C159" s="153">
        <v>69.10078455039228</v>
      </c>
      <c r="D159" s="20" t="s">
        <v>741</v>
      </c>
      <c r="E159" s="27">
        <f>IF(C159&lt;100,4)</f>
        <v>4</v>
      </c>
      <c r="F159" s="43"/>
    </row>
    <row r="160" spans="1:6" ht="11.25" customHeight="1">
      <c r="A160" s="27" t="s">
        <v>549</v>
      </c>
      <c r="B160" s="27" t="s">
        <v>550</v>
      </c>
      <c r="C160" s="153">
        <v>54.778962082823696</v>
      </c>
      <c r="D160" s="20" t="s">
        <v>741</v>
      </c>
      <c r="E160" s="27">
        <f>IF(C160&lt;60,3)</f>
        <v>3</v>
      </c>
      <c r="F160" s="27"/>
    </row>
    <row r="161" spans="1:6" ht="11.25" customHeight="1">
      <c r="A161" s="43" t="s">
        <v>551</v>
      </c>
      <c r="B161" s="43" t="s">
        <v>552</v>
      </c>
      <c r="C161" s="153">
        <v>69.41664283671719</v>
      </c>
      <c r="D161" s="20" t="s">
        <v>741</v>
      </c>
      <c r="E161" s="27">
        <f>IF(C161&lt;100,4)</f>
        <v>4</v>
      </c>
      <c r="F161" s="43"/>
    </row>
    <row r="162" spans="1:6" ht="11.25" customHeight="1">
      <c r="A162" s="43" t="s">
        <v>553</v>
      </c>
      <c r="B162" s="43" t="s">
        <v>390</v>
      </c>
      <c r="C162" s="153">
        <v>89.1863438110994</v>
      </c>
      <c r="D162" s="20" t="s">
        <v>741</v>
      </c>
      <c r="E162" s="27">
        <f>IF(C162&lt;100,4)</f>
        <v>4</v>
      </c>
      <c r="F162" s="43"/>
    </row>
    <row r="163" spans="1:6" ht="11.25" customHeight="1">
      <c r="A163" s="43" t="s">
        <v>554</v>
      </c>
      <c r="B163" s="43" t="s">
        <v>555</v>
      </c>
      <c r="C163" s="153">
        <v>87.22906927326817</v>
      </c>
      <c r="D163" s="20" t="s">
        <v>741</v>
      </c>
      <c r="E163" s="27">
        <f>IF(C163&lt;100,4)</f>
        <v>4</v>
      </c>
      <c r="F163" s="43"/>
    </row>
    <row r="164" spans="1:6" ht="11.25" customHeight="1">
      <c r="A164" s="43" t="s">
        <v>556</v>
      </c>
      <c r="B164" s="43" t="s">
        <v>557</v>
      </c>
      <c r="C164" s="153">
        <v>70.99933229468061</v>
      </c>
      <c r="D164" s="20" t="s">
        <v>741</v>
      </c>
      <c r="E164" s="27">
        <f>IF(C164&lt;100,4)</f>
        <v>4</v>
      </c>
      <c r="F164" s="43"/>
    </row>
    <row r="165" spans="1:6" ht="11.25" customHeight="1">
      <c r="A165" s="43" t="s">
        <v>558</v>
      </c>
      <c r="B165" s="43" t="s">
        <v>391</v>
      </c>
      <c r="C165" s="153">
        <v>51.214164563769494</v>
      </c>
      <c r="D165" s="20" t="s">
        <v>741</v>
      </c>
      <c r="E165" s="27">
        <f>IF(C165&lt;60,3)</f>
        <v>3</v>
      </c>
      <c r="F165" s="43"/>
    </row>
    <row r="166" spans="1:6" ht="11.25" customHeight="1">
      <c r="A166" s="43" t="s">
        <v>559</v>
      </c>
      <c r="B166" s="43" t="s">
        <v>560</v>
      </c>
      <c r="C166" s="153">
        <v>67.55871108683779</v>
      </c>
      <c r="D166" s="20" t="s">
        <v>741</v>
      </c>
      <c r="E166" s="27">
        <f>IF(C166&lt;100,4)</f>
        <v>4</v>
      </c>
      <c r="F166" s="43"/>
    </row>
    <row r="167" spans="1:6" ht="11.25" customHeight="1">
      <c r="A167" s="43" t="s">
        <v>561</v>
      </c>
      <c r="B167" s="43" t="s">
        <v>562</v>
      </c>
      <c r="C167" s="153">
        <v>20.53011867066307</v>
      </c>
      <c r="D167" s="20" t="s">
        <v>741</v>
      </c>
      <c r="E167" s="27">
        <f>IF(C167&lt;40,2)</f>
        <v>2</v>
      </c>
      <c r="F167" s="43"/>
    </row>
    <row r="168" spans="1:6" ht="11.25" customHeight="1">
      <c r="A168" s="43" t="s">
        <v>563</v>
      </c>
      <c r="B168" s="43" t="s">
        <v>564</v>
      </c>
      <c r="C168" s="153">
        <v>44.22830611591418</v>
      </c>
      <c r="D168" s="20" t="s">
        <v>741</v>
      </c>
      <c r="E168" s="27">
        <f>IF(C168&lt;60,3)</f>
        <v>3</v>
      </c>
      <c r="F168" s="43"/>
    </row>
    <row r="169" spans="1:6" ht="11.25" customHeight="1">
      <c r="A169" s="27" t="s">
        <v>565</v>
      </c>
      <c r="B169" s="27" t="s">
        <v>566</v>
      </c>
      <c r="C169" s="153">
        <v>33.65319829499918</v>
      </c>
      <c r="D169" s="20" t="s">
        <v>741</v>
      </c>
      <c r="E169" s="27">
        <f>IF(C169&lt;40,2)</f>
        <v>2</v>
      </c>
      <c r="F169" s="27"/>
    </row>
    <row r="170" spans="1:6" ht="11.25" customHeight="1">
      <c r="A170" s="27" t="s">
        <v>567</v>
      </c>
      <c r="B170" s="27" t="s">
        <v>568</v>
      </c>
      <c r="C170" s="153">
        <v>81.61497718111862</v>
      </c>
      <c r="D170" s="20" t="s">
        <v>741</v>
      </c>
      <c r="E170" s="27">
        <f>IF(C170&lt;100,4)</f>
        <v>4</v>
      </c>
      <c r="F170" s="27"/>
    </row>
    <row r="171" spans="1:6" ht="11.25" customHeight="1">
      <c r="A171" s="27" t="s">
        <v>569</v>
      </c>
      <c r="B171" s="27" t="s">
        <v>570</v>
      </c>
      <c r="C171" s="153">
        <v>21.832057687257354</v>
      </c>
      <c r="D171" s="20" t="s">
        <v>741</v>
      </c>
      <c r="E171" s="27">
        <f>IF(C171&lt;40,2)</f>
        <v>2</v>
      </c>
      <c r="F171" s="27"/>
    </row>
    <row r="172" spans="1:6" ht="11.25" customHeight="1">
      <c r="A172" s="27" t="s">
        <v>571</v>
      </c>
      <c r="B172" s="27" t="s">
        <v>392</v>
      </c>
      <c r="C172" s="153">
        <v>0</v>
      </c>
      <c r="D172" s="20" t="s">
        <v>741</v>
      </c>
      <c r="E172" s="27">
        <f>IF(C172&lt;20,1)</f>
        <v>1</v>
      </c>
      <c r="F172" s="27"/>
    </row>
    <row r="173" spans="1:6" ht="11.25" customHeight="1">
      <c r="A173" s="27" t="s">
        <v>572</v>
      </c>
      <c r="B173" s="27" t="s">
        <v>393</v>
      </c>
      <c r="C173" s="153">
        <v>0</v>
      </c>
      <c r="D173" s="20" t="s">
        <v>741</v>
      </c>
      <c r="E173" s="27">
        <f>IF(C173&lt;20,1)</f>
        <v>1</v>
      </c>
      <c r="F173" s="27"/>
    </row>
    <row r="174" spans="1:6" ht="11.25" customHeight="1">
      <c r="A174" s="27" t="s">
        <v>573</v>
      </c>
      <c r="B174" s="27" t="s">
        <v>574</v>
      </c>
      <c r="C174" s="153">
        <v>48.828325112337346</v>
      </c>
      <c r="D174" s="20" t="s">
        <v>741</v>
      </c>
      <c r="E174" s="27">
        <f>IF(C174&lt;60,3)</f>
        <v>3</v>
      </c>
      <c r="F174" s="27"/>
    </row>
    <row r="175" spans="1:6" ht="11.25" customHeight="1">
      <c r="A175" s="27" t="s">
        <v>575</v>
      </c>
      <c r="B175" s="27" t="s">
        <v>576</v>
      </c>
      <c r="C175" s="153">
        <v>39.06192723103136</v>
      </c>
      <c r="D175" s="20" t="s">
        <v>741</v>
      </c>
      <c r="E175" s="27">
        <f>IF(C175&lt;40,2)</f>
        <v>2</v>
      </c>
      <c r="F175" s="27"/>
    </row>
    <row r="176" spans="1:6" ht="11.25" customHeight="1">
      <c r="A176" s="27" t="s">
        <v>577</v>
      </c>
      <c r="B176" s="27" t="s">
        <v>578</v>
      </c>
      <c r="C176" s="153">
        <v>43.96224674218042</v>
      </c>
      <c r="D176" s="20" t="s">
        <v>741</v>
      </c>
      <c r="E176" s="27">
        <f>IF(C176&lt;60,3)</f>
        <v>3</v>
      </c>
      <c r="F176" s="27"/>
    </row>
    <row r="177" spans="1:6" ht="11.25" customHeight="1">
      <c r="A177" s="27" t="s">
        <v>579</v>
      </c>
      <c r="B177" s="27" t="s">
        <v>580</v>
      </c>
      <c r="C177" s="153">
        <v>48.7952194666361</v>
      </c>
      <c r="D177" s="20" t="s">
        <v>741</v>
      </c>
      <c r="E177" s="27">
        <f>IF(C177&lt;60,3)</f>
        <v>3</v>
      </c>
      <c r="F177" s="27"/>
    </row>
    <row r="178" spans="1:6" ht="11.25" customHeight="1">
      <c r="A178" s="27" t="s">
        <v>581</v>
      </c>
      <c r="B178" s="27" t="s">
        <v>582</v>
      </c>
      <c r="C178" s="153">
        <v>36.310335819812494</v>
      </c>
      <c r="D178" s="20" t="s">
        <v>741</v>
      </c>
      <c r="E178" s="27">
        <f>IF(C178&lt;40,2)</f>
        <v>2</v>
      </c>
      <c r="F178" s="27"/>
    </row>
    <row r="179" spans="1:6" ht="11.25" customHeight="1">
      <c r="A179" s="27" t="s">
        <v>583</v>
      </c>
      <c r="B179" s="27" t="s">
        <v>373</v>
      </c>
      <c r="C179" s="153">
        <v>153.19569514605755</v>
      </c>
      <c r="D179" s="20" t="s">
        <v>741</v>
      </c>
      <c r="E179" s="27">
        <v>5</v>
      </c>
      <c r="F179" s="27"/>
    </row>
    <row r="180" spans="1:6" ht="11.25" customHeight="1">
      <c r="A180" s="27" t="s">
        <v>584</v>
      </c>
      <c r="B180" s="27" t="s">
        <v>585</v>
      </c>
      <c r="C180" s="153">
        <v>33.82206444677988</v>
      </c>
      <c r="D180" s="20" t="s">
        <v>741</v>
      </c>
      <c r="E180" s="27">
        <f>IF(C180&lt;40,2)</f>
        <v>2</v>
      </c>
      <c r="F180" s="27"/>
    </row>
    <row r="181" spans="1:8" ht="11.25" customHeight="1">
      <c r="A181" s="27" t="s">
        <v>586</v>
      </c>
      <c r="B181" s="27" t="s">
        <v>587</v>
      </c>
      <c r="C181" s="153">
        <v>59.12615661251452</v>
      </c>
      <c r="D181" s="20" t="s">
        <v>741</v>
      </c>
      <c r="E181" s="27">
        <f>IF(C181&lt;60,3)</f>
        <v>3</v>
      </c>
      <c r="F181" s="27"/>
      <c r="G181" s="20"/>
      <c r="H181" s="20"/>
    </row>
    <row r="182" spans="1:7" ht="11.25" customHeight="1">
      <c r="A182" s="27" t="s">
        <v>866</v>
      </c>
      <c r="B182" s="27" t="s">
        <v>867</v>
      </c>
      <c r="C182" s="153">
        <v>59.63596902283825</v>
      </c>
      <c r="D182" s="27"/>
      <c r="E182" s="27">
        <f>IF(C182&lt;60,3)</f>
        <v>3</v>
      </c>
      <c r="F182" s="27"/>
      <c r="G182" s="20"/>
    </row>
    <row r="183" spans="1:8" ht="11.25" customHeight="1">
      <c r="A183" s="27" t="s">
        <v>592</v>
      </c>
      <c r="B183" s="27" t="s">
        <v>593</v>
      </c>
      <c r="C183" s="153">
        <v>114.46663419386265</v>
      </c>
      <c r="D183" s="20" t="s">
        <v>741</v>
      </c>
      <c r="E183" s="27">
        <v>5</v>
      </c>
      <c r="F183" s="27"/>
      <c r="G183" s="20"/>
      <c r="H183" s="20"/>
    </row>
    <row r="184" spans="1:6" ht="11.25" customHeight="1">
      <c r="A184" s="27" t="s">
        <v>594</v>
      </c>
      <c r="B184" s="27" t="s">
        <v>595</v>
      </c>
      <c r="C184" s="153">
        <v>80.2427961579509</v>
      </c>
      <c r="D184" s="20" t="s">
        <v>741</v>
      </c>
      <c r="E184" s="27">
        <f>IF(C184&lt;100,4)</f>
        <v>4</v>
      </c>
      <c r="F184" s="27"/>
    </row>
    <row r="185" spans="1:6" ht="11.25" customHeight="1">
      <c r="A185" s="27" t="s">
        <v>596</v>
      </c>
      <c r="B185" s="27" t="s">
        <v>597</v>
      </c>
      <c r="C185" s="153">
        <v>65.48607268031728</v>
      </c>
      <c r="D185" s="20" t="s">
        <v>741</v>
      </c>
      <c r="E185" s="27">
        <f>IF(C185&lt;100,4)</f>
        <v>4</v>
      </c>
      <c r="F185" s="27"/>
    </row>
    <row r="186" spans="1:6" ht="11.25" customHeight="1">
      <c r="A186" s="27" t="s">
        <v>598</v>
      </c>
      <c r="B186" s="27" t="s">
        <v>599</v>
      </c>
      <c r="C186" s="153">
        <v>71.78280773143439</v>
      </c>
      <c r="D186" s="20" t="s">
        <v>741</v>
      </c>
      <c r="E186" s="27">
        <f>IF(C186&lt;100,4)</f>
        <v>4</v>
      </c>
      <c r="F186" s="27"/>
    </row>
    <row r="187" spans="1:6" ht="11.25" customHeight="1">
      <c r="A187" s="27" t="s">
        <v>601</v>
      </c>
      <c r="B187" s="27" t="s">
        <v>602</v>
      </c>
      <c r="C187" s="153">
        <v>24.783434474452218</v>
      </c>
      <c r="D187" s="20" t="s">
        <v>741</v>
      </c>
      <c r="E187" s="27">
        <f>IF(C187&lt;40,2)</f>
        <v>2</v>
      </c>
      <c r="F187" s="27"/>
    </row>
    <row r="188" spans="1:6" ht="11.25" customHeight="1">
      <c r="A188" s="27" t="s">
        <v>246</v>
      </c>
      <c r="B188" s="27" t="s">
        <v>248</v>
      </c>
      <c r="C188" s="153">
        <v>43.47962415209507</v>
      </c>
      <c r="D188" s="20" t="s">
        <v>741</v>
      </c>
      <c r="E188" s="27">
        <f>IF(C188&lt;60,3)</f>
        <v>3</v>
      </c>
      <c r="F188" s="27"/>
    </row>
    <row r="189" spans="1:6" ht="11.25" customHeight="1">
      <c r="A189" s="27" t="s">
        <v>247</v>
      </c>
      <c r="B189" s="27" t="s">
        <v>600</v>
      </c>
      <c r="C189" s="153">
        <v>27.42125483019808</v>
      </c>
      <c r="D189" s="20" t="s">
        <v>741</v>
      </c>
      <c r="E189" s="27">
        <f>IF(C189&lt;40,2)</f>
        <v>2</v>
      </c>
      <c r="F189" s="27"/>
    </row>
    <row r="190" spans="1:6" ht="11.25" customHeight="1">
      <c r="A190" s="43" t="s">
        <v>249</v>
      </c>
      <c r="B190" s="43" t="s">
        <v>250</v>
      </c>
      <c r="C190" s="153">
        <v>12.977054468793998</v>
      </c>
      <c r="D190" s="20" t="s">
        <v>741</v>
      </c>
      <c r="E190" s="27">
        <f>IF(C190&lt;20,1)</f>
        <v>1</v>
      </c>
      <c r="F190" s="43"/>
    </row>
    <row r="191" spans="1:6" ht="11.25" customHeight="1">
      <c r="A191" s="43" t="s">
        <v>603</v>
      </c>
      <c r="B191" s="43" t="s">
        <v>604</v>
      </c>
      <c r="C191" s="153">
        <v>0</v>
      </c>
      <c r="D191" s="20" t="s">
        <v>741</v>
      </c>
      <c r="E191" s="27">
        <f>IF(C191&lt;20,1)</f>
        <v>1</v>
      </c>
      <c r="F191" s="43"/>
    </row>
    <row r="192" spans="1:6" ht="11.25" customHeight="1">
      <c r="A192" s="43" t="s">
        <v>605</v>
      </c>
      <c r="B192" s="43" t="s">
        <v>606</v>
      </c>
      <c r="C192" s="153">
        <v>58.70899221147038</v>
      </c>
      <c r="D192" s="20" t="s">
        <v>741</v>
      </c>
      <c r="E192" s="27">
        <f>IF(C192&lt;60,3)</f>
        <v>3</v>
      </c>
      <c r="F192" s="43"/>
    </row>
    <row r="193" spans="1:6" ht="11.25" customHeight="1">
      <c r="A193" s="43" t="s">
        <v>607</v>
      </c>
      <c r="B193" s="43" t="s">
        <v>608</v>
      </c>
      <c r="C193" s="153">
        <v>43.95268351640884</v>
      </c>
      <c r="D193" s="20" t="s">
        <v>741</v>
      </c>
      <c r="E193" s="27">
        <f>IF(C193&lt;60,3)</f>
        <v>3</v>
      </c>
      <c r="F193" s="43"/>
    </row>
    <row r="194" spans="1:6" ht="11.25" customHeight="1">
      <c r="A194" s="43" t="s">
        <v>609</v>
      </c>
      <c r="B194" s="43" t="s">
        <v>610</v>
      </c>
      <c r="C194" s="153">
        <v>33.03939856424171</v>
      </c>
      <c r="D194" s="20" t="s">
        <v>741</v>
      </c>
      <c r="E194" s="27">
        <f>IF(C194&lt;40,2)</f>
        <v>2</v>
      </c>
      <c r="F194" s="43"/>
    </row>
    <row r="195" spans="1:6" ht="11.25" customHeight="1">
      <c r="A195" s="43" t="s">
        <v>611</v>
      </c>
      <c r="B195" s="43" t="s">
        <v>612</v>
      </c>
      <c r="C195" s="153">
        <v>65.05641011337805</v>
      </c>
      <c r="D195" s="20" t="s">
        <v>741</v>
      </c>
      <c r="E195" s="27">
        <f>IF(C195&lt;100,4)</f>
        <v>4</v>
      </c>
      <c r="F195" s="43"/>
    </row>
    <row r="196" spans="1:6" ht="11.25" customHeight="1">
      <c r="A196" s="43" t="s">
        <v>613</v>
      </c>
      <c r="B196" s="43" t="s">
        <v>614</v>
      </c>
      <c r="C196" s="153">
        <v>48.84593004461111</v>
      </c>
      <c r="D196" s="20" t="s">
        <v>741</v>
      </c>
      <c r="E196" s="27">
        <f>IF(C196&lt;60,3)</f>
        <v>3</v>
      </c>
      <c r="F196" s="43"/>
    </row>
    <row r="197" spans="1:6" ht="11.25" customHeight="1">
      <c r="A197" s="43" t="s">
        <v>615</v>
      </c>
      <c r="B197" s="43" t="s">
        <v>616</v>
      </c>
      <c r="C197" s="153">
        <v>26.30570438982769</v>
      </c>
      <c r="D197" s="20" t="s">
        <v>741</v>
      </c>
      <c r="E197" s="27">
        <f>IF(C197&lt;40,2)</f>
        <v>2</v>
      </c>
      <c r="F197" s="43"/>
    </row>
    <row r="198" spans="1:6" ht="11.25" customHeight="1">
      <c r="A198" s="43" t="s">
        <v>617</v>
      </c>
      <c r="B198" s="43" t="s">
        <v>618</v>
      </c>
      <c r="C198" s="153">
        <v>19.76276856051175</v>
      </c>
      <c r="D198" s="20" t="s">
        <v>741</v>
      </c>
      <c r="E198" s="27">
        <f aca="true" t="shared" si="5" ref="E198:E239">IF(C198&lt;20,1)</f>
        <v>1</v>
      </c>
      <c r="F198" s="43"/>
    </row>
    <row r="199" spans="1:6" ht="11.25" customHeight="1">
      <c r="A199" s="43" t="s">
        <v>619</v>
      </c>
      <c r="B199" s="43" t="s">
        <v>620</v>
      </c>
      <c r="C199" s="153">
        <v>12.07965747893526</v>
      </c>
      <c r="D199" s="20" t="s">
        <v>741</v>
      </c>
      <c r="E199" s="27">
        <f t="shared" si="5"/>
        <v>1</v>
      </c>
      <c r="F199" s="43"/>
    </row>
    <row r="200" spans="1:6" ht="11.25" customHeight="1">
      <c r="A200" s="43" t="s">
        <v>868</v>
      </c>
      <c r="B200" s="43" t="s">
        <v>869</v>
      </c>
      <c r="C200" s="153">
        <v>65.14761521744641</v>
      </c>
      <c r="D200" s="43"/>
      <c r="E200" s="27">
        <f>IF(C200&lt;100,4)</f>
        <v>4</v>
      </c>
      <c r="F200" s="20">
        <v>2011</v>
      </c>
    </row>
    <row r="201" spans="1:6" ht="11.25" customHeight="1">
      <c r="A201" s="43" t="s">
        <v>8</v>
      </c>
      <c r="B201" s="43" t="s">
        <v>81</v>
      </c>
      <c r="C201" s="153">
        <v>0</v>
      </c>
      <c r="D201" s="20" t="s">
        <v>741</v>
      </c>
      <c r="E201" s="27">
        <f t="shared" si="5"/>
        <v>1</v>
      </c>
      <c r="F201" s="43"/>
    </row>
    <row r="202" spans="1:6" ht="11.25" customHeight="1">
      <c r="A202" s="43" t="s">
        <v>664</v>
      </c>
      <c r="B202" s="43" t="s">
        <v>82</v>
      </c>
      <c r="C202" s="153">
        <v>56.074766355140184</v>
      </c>
      <c r="D202" s="20" t="s">
        <v>741</v>
      </c>
      <c r="E202" s="27">
        <f>IF(C202&lt;60,3)</f>
        <v>3</v>
      </c>
      <c r="F202" s="43"/>
    </row>
    <row r="203" spans="1:6" ht="11.25" customHeight="1">
      <c r="A203" s="43" t="s">
        <v>83</v>
      </c>
      <c r="B203" s="43" t="s">
        <v>84</v>
      </c>
      <c r="C203" s="153">
        <v>71.10945644080417</v>
      </c>
      <c r="D203" s="20" t="s">
        <v>741</v>
      </c>
      <c r="E203" s="27">
        <f>IF(C203&lt;100,4)</f>
        <v>4</v>
      </c>
      <c r="F203" s="43"/>
    </row>
    <row r="204" spans="1:6" ht="11.25" customHeight="1">
      <c r="A204" s="43" t="s">
        <v>85</v>
      </c>
      <c r="B204" s="43" t="s">
        <v>86</v>
      </c>
      <c r="C204" s="153">
        <v>17.760030424034987</v>
      </c>
      <c r="D204" s="20" t="s">
        <v>741</v>
      </c>
      <c r="E204" s="27">
        <f t="shared" si="5"/>
        <v>1</v>
      </c>
      <c r="F204" s="43"/>
    </row>
    <row r="205" spans="1:9" ht="11.25" customHeight="1">
      <c r="A205" s="43" t="s">
        <v>87</v>
      </c>
      <c r="B205" s="43" t="s">
        <v>88</v>
      </c>
      <c r="C205" s="153">
        <v>27.44701769718156</v>
      </c>
      <c r="D205" s="20" t="s">
        <v>741</v>
      </c>
      <c r="E205" s="27">
        <f>IF(C205&lt;40,2)</f>
        <v>2</v>
      </c>
      <c r="F205" s="43"/>
      <c r="G205" s="16"/>
      <c r="H205" s="16"/>
      <c r="I205" s="16"/>
    </row>
    <row r="206" spans="1:9" ht="11.25" customHeight="1">
      <c r="A206" s="27" t="s">
        <v>89</v>
      </c>
      <c r="B206" s="27" t="s">
        <v>90</v>
      </c>
      <c r="C206" s="153">
        <v>17.124481810080976</v>
      </c>
      <c r="D206" s="20" t="s">
        <v>741</v>
      </c>
      <c r="E206" s="27">
        <f t="shared" si="5"/>
        <v>1</v>
      </c>
      <c r="F206" s="27"/>
      <c r="G206" s="16"/>
      <c r="H206" s="16"/>
      <c r="I206" s="16"/>
    </row>
    <row r="207" spans="1:9" ht="11.25" customHeight="1">
      <c r="A207" s="27" t="s">
        <v>91</v>
      </c>
      <c r="B207" s="27" t="s">
        <v>92</v>
      </c>
      <c r="C207" s="153">
        <v>5.795156469224668</v>
      </c>
      <c r="D207" s="20" t="s">
        <v>741</v>
      </c>
      <c r="E207" s="27">
        <f t="shared" si="5"/>
        <v>1</v>
      </c>
      <c r="F207" s="27"/>
      <c r="G207" s="16"/>
      <c r="H207" s="16"/>
      <c r="I207" s="16"/>
    </row>
    <row r="208" spans="1:6" ht="11.25" customHeight="1">
      <c r="A208" s="27" t="s">
        <v>93</v>
      </c>
      <c r="B208" s="27" t="s">
        <v>94</v>
      </c>
      <c r="C208" s="153">
        <v>17.73642509268009</v>
      </c>
      <c r="D208" s="20" t="s">
        <v>741</v>
      </c>
      <c r="E208" s="27">
        <f t="shared" si="5"/>
        <v>1</v>
      </c>
      <c r="F208" s="27"/>
    </row>
    <row r="209" spans="1:6" ht="11.25" customHeight="1">
      <c r="A209" s="27" t="s">
        <v>95</v>
      </c>
      <c r="B209" s="27" t="s">
        <v>96</v>
      </c>
      <c r="C209" s="153">
        <v>4.054963345964515</v>
      </c>
      <c r="D209" s="20" t="s">
        <v>741</v>
      </c>
      <c r="E209" s="27">
        <f t="shared" si="5"/>
        <v>1</v>
      </c>
      <c r="F209" s="27"/>
    </row>
    <row r="210" spans="1:6" ht="11.25" customHeight="1">
      <c r="A210" s="27" t="s">
        <v>870</v>
      </c>
      <c r="B210" s="27" t="s">
        <v>871</v>
      </c>
      <c r="C210" s="153">
        <v>124.11407643528095</v>
      </c>
      <c r="D210" s="27"/>
      <c r="E210" s="27">
        <v>5</v>
      </c>
      <c r="F210" s="20">
        <v>2010</v>
      </c>
    </row>
    <row r="211" spans="1:6" ht="11.25" customHeight="1">
      <c r="A211" s="27" t="s">
        <v>9</v>
      </c>
      <c r="B211" s="27" t="s">
        <v>111</v>
      </c>
      <c r="C211" s="177" t="s">
        <v>372</v>
      </c>
      <c r="D211" s="20"/>
      <c r="E211" s="177" t="s">
        <v>372</v>
      </c>
      <c r="F211" s="27"/>
    </row>
    <row r="212" spans="1:6" ht="11.25" customHeight="1">
      <c r="A212" s="27" t="s">
        <v>10</v>
      </c>
      <c r="B212" s="27" t="s">
        <v>665</v>
      </c>
      <c r="C212" s="177" t="s">
        <v>372</v>
      </c>
      <c r="D212" s="20"/>
      <c r="E212" s="177" t="s">
        <v>372</v>
      </c>
      <c r="F212" s="27"/>
    </row>
    <row r="213" spans="1:6" ht="11.25" customHeight="1">
      <c r="A213" s="43" t="s">
        <v>76</v>
      </c>
      <c r="B213" s="43" t="s">
        <v>77</v>
      </c>
      <c r="C213" s="177" t="s">
        <v>372</v>
      </c>
      <c r="D213" s="20"/>
      <c r="E213" s="177" t="s">
        <v>372</v>
      </c>
      <c r="F213" s="43"/>
    </row>
    <row r="214" spans="1:6" ht="11.25" customHeight="1">
      <c r="A214" s="43" t="s">
        <v>114</v>
      </c>
      <c r="B214" s="43" t="s">
        <v>145</v>
      </c>
      <c r="C214" s="153">
        <v>37.43909092619419</v>
      </c>
      <c r="D214" s="20" t="s">
        <v>741</v>
      </c>
      <c r="E214" s="27">
        <f>IF(C214&lt;40,2)</f>
        <v>2</v>
      </c>
      <c r="F214" s="43"/>
    </row>
    <row r="215" spans="1:6" ht="11.25" customHeight="1">
      <c r="A215" s="43" t="s">
        <v>115</v>
      </c>
      <c r="B215" s="43" t="s">
        <v>146</v>
      </c>
      <c r="C215" s="153">
        <v>17.129135538954106</v>
      </c>
      <c r="D215" s="20" t="s">
        <v>741</v>
      </c>
      <c r="E215" s="27">
        <f t="shared" si="5"/>
        <v>1</v>
      </c>
      <c r="F215" s="43"/>
    </row>
    <row r="216" spans="1:6" ht="11.25" customHeight="1">
      <c r="A216" s="43" t="s">
        <v>116</v>
      </c>
      <c r="B216" s="43" t="s">
        <v>147</v>
      </c>
      <c r="C216" s="153">
        <v>11.464509155229454</v>
      </c>
      <c r="D216" s="20" t="s">
        <v>741</v>
      </c>
      <c r="E216" s="27">
        <f t="shared" si="5"/>
        <v>1</v>
      </c>
      <c r="F216" s="43"/>
    </row>
    <row r="217" spans="1:6" ht="11.25" customHeight="1">
      <c r="A217" s="27" t="s">
        <v>117</v>
      </c>
      <c r="B217" s="43" t="s">
        <v>148</v>
      </c>
      <c r="C217" s="153">
        <v>27.547521555311427</v>
      </c>
      <c r="D217" s="20" t="s">
        <v>741</v>
      </c>
      <c r="E217" s="27">
        <f>IF(C217&lt;40,2)</f>
        <v>2</v>
      </c>
      <c r="F217" s="27"/>
    </row>
    <row r="218" spans="1:6" ht="11.25" customHeight="1">
      <c r="A218" s="27" t="s">
        <v>118</v>
      </c>
      <c r="B218" s="43" t="s">
        <v>149</v>
      </c>
      <c r="C218" s="153">
        <v>8.634996846082712</v>
      </c>
      <c r="D218" s="20" t="s">
        <v>741</v>
      </c>
      <c r="E218" s="27">
        <f t="shared" si="5"/>
        <v>1</v>
      </c>
      <c r="F218" s="27"/>
    </row>
    <row r="219" spans="1:6" ht="11.25" customHeight="1">
      <c r="A219" s="43" t="s">
        <v>119</v>
      </c>
      <c r="B219" s="43" t="s">
        <v>150</v>
      </c>
      <c r="C219" s="153">
        <v>23.872667340337745</v>
      </c>
      <c r="D219" s="20" t="s">
        <v>741</v>
      </c>
      <c r="E219" s="27">
        <f>IF(C219&lt;40,2)</f>
        <v>2</v>
      </c>
      <c r="F219" s="43"/>
    </row>
    <row r="220" spans="1:6" ht="11.25" customHeight="1">
      <c r="A220" s="43" t="s">
        <v>120</v>
      </c>
      <c r="B220" s="43" t="s">
        <v>151</v>
      </c>
      <c r="C220" s="153">
        <v>19.659600208969177</v>
      </c>
      <c r="D220" s="20" t="s">
        <v>741</v>
      </c>
      <c r="E220" s="27">
        <f t="shared" si="5"/>
        <v>1</v>
      </c>
      <c r="F220" s="43"/>
    </row>
    <row r="221" spans="1:6" ht="11.25" customHeight="1">
      <c r="A221" s="43" t="s">
        <v>204</v>
      </c>
      <c r="B221" s="43" t="s">
        <v>11</v>
      </c>
      <c r="C221" s="153">
        <v>12.578740448789729</v>
      </c>
      <c r="D221" s="20" t="s">
        <v>741</v>
      </c>
      <c r="E221" s="27">
        <f t="shared" si="5"/>
        <v>1</v>
      </c>
      <c r="F221" s="43"/>
    </row>
    <row r="222" spans="1:6" ht="11.25" customHeight="1">
      <c r="A222" s="43" t="s">
        <v>205</v>
      </c>
      <c r="B222" s="27" t="s">
        <v>206</v>
      </c>
      <c r="C222" s="153">
        <v>25.706738472319</v>
      </c>
      <c r="D222" s="20" t="s">
        <v>741</v>
      </c>
      <c r="E222" s="27">
        <f>IF(C222&lt;40,2)</f>
        <v>2</v>
      </c>
      <c r="F222" s="43"/>
    </row>
    <row r="223" spans="1:6" ht="11.25" customHeight="1">
      <c r="A223" s="43" t="s">
        <v>207</v>
      </c>
      <c r="B223" s="43" t="s">
        <v>208</v>
      </c>
      <c r="C223" s="153">
        <v>14.008985073184869</v>
      </c>
      <c r="D223" s="20" t="s">
        <v>741</v>
      </c>
      <c r="E223" s="27">
        <f t="shared" si="5"/>
        <v>1</v>
      </c>
      <c r="F223" s="43"/>
    </row>
    <row r="224" spans="1:6" ht="11.25" customHeight="1">
      <c r="A224" s="43" t="s">
        <v>209</v>
      </c>
      <c r="B224" s="43" t="s">
        <v>12</v>
      </c>
      <c r="C224" s="153">
        <v>2.799171662599262</v>
      </c>
      <c r="D224" s="20" t="s">
        <v>741</v>
      </c>
      <c r="E224" s="27">
        <f t="shared" si="5"/>
        <v>1</v>
      </c>
      <c r="F224" s="43"/>
    </row>
    <row r="225" spans="1:6" ht="11.25" customHeight="1">
      <c r="A225" s="43" t="s">
        <v>210</v>
      </c>
      <c r="B225" s="43" t="s">
        <v>13</v>
      </c>
      <c r="C225" s="153">
        <v>9.777452990412007</v>
      </c>
      <c r="D225" s="20" t="s">
        <v>741</v>
      </c>
      <c r="E225" s="27">
        <f t="shared" si="5"/>
        <v>1</v>
      </c>
      <c r="F225" s="43"/>
    </row>
    <row r="226" spans="1:6" ht="11.25" customHeight="1">
      <c r="A226" s="43" t="s">
        <v>211</v>
      </c>
      <c r="B226" s="43" t="s">
        <v>152</v>
      </c>
      <c r="C226" s="153">
        <v>11.497140618546167</v>
      </c>
      <c r="D226" s="20" t="s">
        <v>741</v>
      </c>
      <c r="E226" s="27">
        <f t="shared" si="5"/>
        <v>1</v>
      </c>
      <c r="F226" s="43"/>
    </row>
    <row r="227" spans="1:6" ht="11.25" customHeight="1">
      <c r="A227" s="27" t="s">
        <v>212</v>
      </c>
      <c r="B227" s="27" t="s">
        <v>153</v>
      </c>
      <c r="C227" s="153">
        <v>9.081624636656453</v>
      </c>
      <c r="D227" s="20" t="s">
        <v>741</v>
      </c>
      <c r="E227" s="27">
        <f t="shared" si="5"/>
        <v>1</v>
      </c>
      <c r="F227" s="27"/>
    </row>
    <row r="228" spans="1:6" ht="11.25" customHeight="1">
      <c r="A228" s="27" t="s">
        <v>213</v>
      </c>
      <c r="B228" s="27" t="s">
        <v>14</v>
      </c>
      <c r="C228" s="153">
        <v>15.363811028471584</v>
      </c>
      <c r="D228" s="20" t="s">
        <v>741</v>
      </c>
      <c r="E228" s="27">
        <f t="shared" si="5"/>
        <v>1</v>
      </c>
      <c r="F228" s="27"/>
    </row>
    <row r="229" spans="1:6" ht="11.25" customHeight="1">
      <c r="A229" s="27" t="s">
        <v>214</v>
      </c>
      <c r="B229" s="27" t="s">
        <v>154</v>
      </c>
      <c r="C229" s="153">
        <v>19.89683124539425</v>
      </c>
      <c r="D229" s="20" t="s">
        <v>741</v>
      </c>
      <c r="E229" s="27">
        <f t="shared" si="5"/>
        <v>1</v>
      </c>
      <c r="F229" s="27"/>
    </row>
    <row r="230" spans="1:6" ht="11.25" customHeight="1">
      <c r="A230" s="27" t="s">
        <v>215</v>
      </c>
      <c r="B230" s="27" t="s">
        <v>155</v>
      </c>
      <c r="C230" s="153">
        <v>6.498806033310158</v>
      </c>
      <c r="D230" s="20" t="s">
        <v>741</v>
      </c>
      <c r="E230" s="27">
        <f t="shared" si="5"/>
        <v>1</v>
      </c>
      <c r="F230" s="27"/>
    </row>
    <row r="231" spans="1:6" ht="11.25" customHeight="1">
      <c r="A231" s="27" t="s">
        <v>216</v>
      </c>
      <c r="B231" s="27" t="s">
        <v>253</v>
      </c>
      <c r="C231" s="153">
        <v>9.331333510821976</v>
      </c>
      <c r="D231" s="20" t="s">
        <v>741</v>
      </c>
      <c r="E231" s="27">
        <f t="shared" si="5"/>
        <v>1</v>
      </c>
      <c r="F231" s="27"/>
    </row>
    <row r="232" spans="1:6" ht="11.25" customHeight="1">
      <c r="A232" s="30" t="s">
        <v>217</v>
      </c>
      <c r="B232" s="30" t="s">
        <v>156</v>
      </c>
      <c r="C232" s="153">
        <v>0</v>
      </c>
      <c r="D232" s="20" t="s">
        <v>741</v>
      </c>
      <c r="E232" s="27">
        <f t="shared" si="5"/>
        <v>1</v>
      </c>
      <c r="F232" s="30"/>
    </row>
    <row r="233" spans="1:6" ht="11.25" customHeight="1">
      <c r="A233" s="30" t="s">
        <v>218</v>
      </c>
      <c r="B233" s="30" t="s">
        <v>254</v>
      </c>
      <c r="C233" s="153">
        <v>10.711440652000736</v>
      </c>
      <c r="D233" s="20" t="s">
        <v>741</v>
      </c>
      <c r="E233" s="27">
        <f t="shared" si="5"/>
        <v>1</v>
      </c>
      <c r="F233" s="30"/>
    </row>
    <row r="234" spans="1:6" ht="11.25" customHeight="1">
      <c r="A234" s="30" t="s">
        <v>219</v>
      </c>
      <c r="B234" s="30" t="s">
        <v>157</v>
      </c>
      <c r="C234" s="153">
        <v>5.696646927122663</v>
      </c>
      <c r="D234" s="20" t="s">
        <v>741</v>
      </c>
      <c r="E234" s="27">
        <f t="shared" si="5"/>
        <v>1</v>
      </c>
      <c r="F234" s="30"/>
    </row>
    <row r="235" spans="1:6" ht="11.25" customHeight="1">
      <c r="A235" s="30" t="s">
        <v>220</v>
      </c>
      <c r="B235" s="30" t="s">
        <v>158</v>
      </c>
      <c r="C235" s="153">
        <v>16.799157630756124</v>
      </c>
      <c r="D235" s="20" t="s">
        <v>741</v>
      </c>
      <c r="E235" s="27">
        <f t="shared" si="5"/>
        <v>1</v>
      </c>
      <c r="F235" s="30"/>
    </row>
    <row r="236" spans="1:6" ht="11.25" customHeight="1">
      <c r="A236" s="30" t="s">
        <v>221</v>
      </c>
      <c r="B236" s="30" t="s">
        <v>159</v>
      </c>
      <c r="C236" s="153">
        <v>6.131046325323855</v>
      </c>
      <c r="D236" s="20" t="s">
        <v>741</v>
      </c>
      <c r="E236" s="27">
        <f t="shared" si="5"/>
        <v>1</v>
      </c>
      <c r="F236" s="30"/>
    </row>
    <row r="237" spans="1:6" ht="11.25" customHeight="1">
      <c r="A237" s="30" t="s">
        <v>222</v>
      </c>
      <c r="B237" s="30" t="s">
        <v>160</v>
      </c>
      <c r="C237" s="153">
        <v>19.837771116205253</v>
      </c>
      <c r="D237" s="20" t="s">
        <v>741</v>
      </c>
      <c r="E237" s="27">
        <f t="shared" si="5"/>
        <v>1</v>
      </c>
      <c r="F237" s="30"/>
    </row>
    <row r="238" spans="1:6" ht="11.25" customHeight="1">
      <c r="A238" s="30" t="s">
        <v>223</v>
      </c>
      <c r="B238" s="30" t="s">
        <v>161</v>
      </c>
      <c r="C238" s="153">
        <v>10.71215569104985</v>
      </c>
      <c r="D238" s="20" t="s">
        <v>741</v>
      </c>
      <c r="E238" s="27">
        <f t="shared" si="5"/>
        <v>1</v>
      </c>
      <c r="F238" s="30"/>
    </row>
    <row r="239" spans="1:6" ht="11.25" customHeight="1">
      <c r="A239" s="30" t="s">
        <v>224</v>
      </c>
      <c r="B239" s="30" t="s">
        <v>162</v>
      </c>
      <c r="C239" s="153">
        <v>8.049030091873929</v>
      </c>
      <c r="D239" s="20" t="s">
        <v>741</v>
      </c>
      <c r="E239" s="27">
        <f t="shared" si="5"/>
        <v>1</v>
      </c>
      <c r="F239" s="30"/>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AD63"/>
  <sheetViews>
    <sheetView showGridLines="0" zoomScalePageLayoutView="0" workbookViewId="0" topLeftCell="A1">
      <selection activeCell="A1" sqref="A1"/>
    </sheetView>
  </sheetViews>
  <sheetFormatPr defaultColWidth="10.57421875" defaultRowHeight="12"/>
  <cols>
    <col min="1" max="2" width="10.57421875" style="86" customWidth="1"/>
    <col min="3" max="3" width="33.7109375" style="86" customWidth="1"/>
    <col min="4" max="6" width="36.421875" style="86" customWidth="1"/>
    <col min="7" max="8" width="12.421875" style="86" customWidth="1"/>
    <col min="9" max="9" width="12.7109375" style="86" customWidth="1"/>
    <col min="10" max="16384" width="10.57421875" style="86" customWidth="1"/>
  </cols>
  <sheetData>
    <row r="1" spans="2:14" ht="11.25" customHeight="1">
      <c r="B1" s="87"/>
      <c r="C1" s="147"/>
      <c r="D1" s="88"/>
      <c r="E1" s="88"/>
      <c r="F1" s="88"/>
      <c r="G1" s="88"/>
      <c r="H1" s="88"/>
      <c r="I1" s="88"/>
      <c r="J1" s="88"/>
      <c r="K1" s="88"/>
      <c r="L1" s="88"/>
      <c r="M1" s="88"/>
      <c r="N1" s="88"/>
    </row>
    <row r="2" spans="3:14" ht="11.25" customHeight="1">
      <c r="C2" s="88"/>
      <c r="D2" s="88"/>
      <c r="E2" s="88"/>
      <c r="F2" s="88"/>
      <c r="G2" s="88"/>
      <c r="H2" s="88"/>
      <c r="I2" s="88"/>
      <c r="J2" s="88"/>
      <c r="K2" s="88"/>
      <c r="L2" s="88"/>
      <c r="M2" s="88"/>
      <c r="N2" s="88"/>
    </row>
    <row r="3" ht="11.25" customHeight="1">
      <c r="C3" s="129" t="s">
        <v>676</v>
      </c>
    </row>
    <row r="4" ht="11.25" customHeight="1">
      <c r="C4" s="129" t="s">
        <v>685</v>
      </c>
    </row>
    <row r="5" ht="11.25" customHeight="1"/>
    <row r="6" spans="3:30" ht="17.25">
      <c r="C6" s="135" t="s">
        <v>917</v>
      </c>
      <c r="N6" s="88"/>
      <c r="O6" s="88"/>
      <c r="P6" s="88"/>
      <c r="Q6" s="89"/>
      <c r="R6" s="89"/>
      <c r="S6" s="88"/>
      <c r="T6" s="89"/>
      <c r="U6" s="89"/>
      <c r="V6" s="88"/>
      <c r="W6" s="88"/>
      <c r="X6" s="88"/>
      <c r="Y6" s="88"/>
      <c r="Z6" s="88"/>
      <c r="AA6" s="89"/>
      <c r="AB6" s="89"/>
      <c r="AC6" s="88"/>
      <c r="AD6" s="88"/>
    </row>
    <row r="7" spans="3:30" ht="11.25" customHeight="1">
      <c r="C7" s="18"/>
      <c r="N7" s="88"/>
      <c r="O7" s="88"/>
      <c r="P7" s="88"/>
      <c r="Q7" s="90"/>
      <c r="R7" s="90"/>
      <c r="S7" s="88"/>
      <c r="T7" s="90"/>
      <c r="U7" s="90"/>
      <c r="V7" s="88"/>
      <c r="W7" s="88"/>
      <c r="X7" s="88"/>
      <c r="Y7" s="88"/>
      <c r="Z7" s="88"/>
      <c r="AA7" s="88"/>
      <c r="AB7" s="88"/>
      <c r="AC7" s="88"/>
      <c r="AD7" s="88"/>
    </row>
    <row r="8" spans="3:30" ht="11.25" customHeight="1">
      <c r="C8" s="18"/>
      <c r="N8" s="88"/>
      <c r="O8" s="88"/>
      <c r="P8" s="88"/>
      <c r="Q8" s="90"/>
      <c r="R8" s="90"/>
      <c r="S8" s="88"/>
      <c r="T8" s="90"/>
      <c r="U8" s="90"/>
      <c r="V8" s="88"/>
      <c r="W8" s="88"/>
      <c r="X8" s="88"/>
      <c r="Y8" s="88"/>
      <c r="Z8" s="88"/>
      <c r="AA8" s="88"/>
      <c r="AB8" s="88"/>
      <c r="AC8" s="88"/>
      <c r="AD8" s="88"/>
    </row>
    <row r="9" spans="14:30" ht="11.25" customHeight="1">
      <c r="N9" s="88"/>
      <c r="O9" s="88"/>
      <c r="P9" s="88"/>
      <c r="Q9" s="90"/>
      <c r="R9" s="90"/>
      <c r="S9" s="88"/>
      <c r="T9" s="90"/>
      <c r="U9" s="90"/>
      <c r="V9" s="88"/>
      <c r="W9" s="88"/>
      <c r="X9" s="88"/>
      <c r="Y9" s="88"/>
      <c r="Z9" s="88"/>
      <c r="AA9" s="89"/>
      <c r="AB9" s="89"/>
      <c r="AC9" s="88"/>
      <c r="AD9" s="88"/>
    </row>
    <row r="10" spans="3:30" ht="12" customHeight="1">
      <c r="C10" s="140" t="s">
        <v>912</v>
      </c>
      <c r="D10" s="138" t="s">
        <v>689</v>
      </c>
      <c r="E10" s="139" t="s">
        <v>914</v>
      </c>
      <c r="F10" s="139" t="s">
        <v>969</v>
      </c>
      <c r="N10" s="88"/>
      <c r="O10" s="88"/>
      <c r="P10" s="88"/>
      <c r="Q10" s="90"/>
      <c r="R10" s="90"/>
      <c r="S10" s="88"/>
      <c r="T10" s="90"/>
      <c r="U10" s="90"/>
      <c r="V10" s="88"/>
      <c r="W10" s="88"/>
      <c r="X10" s="88"/>
      <c r="Y10" s="88"/>
      <c r="Z10" s="88"/>
      <c r="AA10" s="89"/>
      <c r="AB10" s="89"/>
      <c r="AC10" s="88"/>
      <c r="AD10" s="88"/>
    </row>
    <row r="11" spans="1:30" ht="12" customHeight="1">
      <c r="A11" s="91"/>
      <c r="B11" s="97"/>
      <c r="C11" s="137" t="s">
        <v>678</v>
      </c>
      <c r="D11" s="141">
        <v>31311</v>
      </c>
      <c r="E11" s="185">
        <v>62.32646088638064</v>
      </c>
      <c r="F11" s="185">
        <v>7</v>
      </c>
      <c r="I11" s="92"/>
      <c r="J11" s="94"/>
      <c r="N11" s="88"/>
      <c r="O11" s="88"/>
      <c r="P11" s="88"/>
      <c r="Q11" s="90"/>
      <c r="R11" s="90"/>
      <c r="S11" s="88"/>
      <c r="T11" s="89"/>
      <c r="U11" s="89"/>
      <c r="V11" s="88"/>
      <c r="W11" s="88"/>
      <c r="X11" s="88"/>
      <c r="Y11" s="88"/>
      <c r="Z11" s="88"/>
      <c r="AA11" s="88"/>
      <c r="AB11" s="88"/>
      <c r="AC11" s="88"/>
      <c r="AD11" s="88"/>
    </row>
    <row r="12" spans="1:30" ht="12" customHeight="1">
      <c r="A12" s="91"/>
      <c r="B12" s="198"/>
      <c r="C12" s="98" t="s">
        <v>883</v>
      </c>
      <c r="D12" s="142">
        <v>7889</v>
      </c>
      <c r="E12" s="182">
        <v>1468.2910369105177</v>
      </c>
      <c r="F12" s="182">
        <v>23.4197599363282</v>
      </c>
      <c r="I12" s="92"/>
      <c r="J12" s="94"/>
      <c r="N12" s="88"/>
      <c r="O12" s="88"/>
      <c r="P12" s="88"/>
      <c r="Q12" s="90"/>
      <c r="R12" s="90"/>
      <c r="S12" s="88"/>
      <c r="T12" s="89"/>
      <c r="U12" s="89"/>
      <c r="V12" s="88"/>
      <c r="W12" s="88"/>
      <c r="X12" s="88"/>
      <c r="Y12" s="88"/>
      <c r="Z12" s="88"/>
      <c r="AA12" s="88"/>
      <c r="AB12" s="88"/>
      <c r="AC12" s="88"/>
      <c r="AD12" s="88"/>
    </row>
    <row r="13" spans="1:30" ht="12" customHeight="1">
      <c r="A13" s="91"/>
      <c r="B13" s="198"/>
      <c r="C13" s="99" t="s">
        <v>879</v>
      </c>
      <c r="D13" s="143">
        <v>3315</v>
      </c>
      <c r="E13" s="183">
        <v>86.01799652175917</v>
      </c>
      <c r="F13" s="183">
        <v>10.6019272160906</v>
      </c>
      <c r="I13" s="92"/>
      <c r="J13" s="100"/>
      <c r="K13" s="101"/>
      <c r="N13" s="88"/>
      <c r="O13" s="88"/>
      <c r="P13" s="88"/>
      <c r="Q13" s="90"/>
      <c r="R13" s="90"/>
      <c r="S13" s="88"/>
      <c r="T13" s="89"/>
      <c r="U13" s="89"/>
      <c r="V13" s="88"/>
      <c r="W13" s="88"/>
      <c r="X13" s="88"/>
      <c r="Y13" s="88"/>
      <c r="Z13" s="88"/>
      <c r="AA13" s="88"/>
      <c r="AB13" s="88"/>
      <c r="AC13" s="88"/>
      <c r="AD13" s="88"/>
    </row>
    <row r="14" spans="1:30" ht="12" customHeight="1">
      <c r="A14" s="91"/>
      <c r="B14" s="198"/>
      <c r="C14" s="99" t="s">
        <v>884</v>
      </c>
      <c r="D14" s="143">
        <v>1017</v>
      </c>
      <c r="E14" s="183">
        <v>237.83999191764983</v>
      </c>
      <c r="F14" s="183">
        <v>11.6015103637878</v>
      </c>
      <c r="I14" s="93"/>
      <c r="J14" s="100"/>
      <c r="N14" s="88"/>
      <c r="O14" s="88"/>
      <c r="P14" s="88"/>
      <c r="Q14" s="90"/>
      <c r="R14" s="90"/>
      <c r="S14" s="88"/>
      <c r="T14" s="89"/>
      <c r="U14" s="89"/>
      <c r="V14" s="88"/>
      <c r="W14" s="88"/>
      <c r="X14" s="88"/>
      <c r="Y14" s="88"/>
      <c r="Z14" s="88"/>
      <c r="AA14" s="88"/>
      <c r="AB14" s="88"/>
      <c r="AC14" s="88"/>
      <c r="AD14" s="88"/>
    </row>
    <row r="15" spans="1:30" ht="12" customHeight="1">
      <c r="A15" s="91"/>
      <c r="B15" s="198"/>
      <c r="C15" s="99" t="s">
        <v>885</v>
      </c>
      <c r="D15" s="143">
        <v>943</v>
      </c>
      <c r="E15" s="183">
        <v>576.8522585325809</v>
      </c>
      <c r="F15" s="183">
        <v>40.6567159031137</v>
      </c>
      <c r="I15" s="92"/>
      <c r="J15" s="94"/>
      <c r="K15" s="95"/>
      <c r="N15" s="88"/>
      <c r="O15" s="88"/>
      <c r="P15" s="88"/>
      <c r="Q15" s="90"/>
      <c r="R15" s="90"/>
      <c r="S15" s="88"/>
      <c r="T15" s="89"/>
      <c r="U15" s="89"/>
      <c r="V15" s="88"/>
      <c r="W15" s="88"/>
      <c r="X15" s="88"/>
      <c r="Y15" s="88"/>
      <c r="Z15" s="88"/>
      <c r="AA15" s="88"/>
      <c r="AB15" s="88"/>
      <c r="AC15" s="88"/>
      <c r="AD15" s="88"/>
    </row>
    <row r="16" spans="1:30" ht="12" customHeight="1">
      <c r="A16" s="102"/>
      <c r="B16" s="198"/>
      <c r="C16" s="99" t="s">
        <v>886</v>
      </c>
      <c r="D16" s="144">
        <v>940</v>
      </c>
      <c r="E16" s="183">
        <v>118.78432582692214</v>
      </c>
      <c r="F16" s="183">
        <v>19.742258514374</v>
      </c>
      <c r="I16" s="92"/>
      <c r="J16" s="100"/>
      <c r="N16" s="88"/>
      <c r="O16" s="88"/>
      <c r="P16" s="88"/>
      <c r="Q16" s="90"/>
      <c r="R16" s="90"/>
      <c r="S16" s="88"/>
      <c r="T16" s="90"/>
      <c r="U16" s="90"/>
      <c r="V16" s="88"/>
      <c r="W16" s="88"/>
      <c r="X16" s="88"/>
      <c r="Y16" s="88"/>
      <c r="Z16" s="88"/>
      <c r="AA16" s="88"/>
      <c r="AB16" s="88"/>
      <c r="AC16" s="88"/>
      <c r="AD16" s="88"/>
    </row>
    <row r="17" spans="1:30" ht="12" customHeight="1">
      <c r="A17" s="102"/>
      <c r="B17" s="198"/>
      <c r="C17" s="99" t="s">
        <v>887</v>
      </c>
      <c r="D17" s="144">
        <v>877</v>
      </c>
      <c r="E17" s="183">
        <v>102.01644756395308</v>
      </c>
      <c r="F17" s="183">
        <v>10.3056197943106</v>
      </c>
      <c r="I17" s="92"/>
      <c r="J17" s="100"/>
      <c r="N17" s="88"/>
      <c r="O17" s="88"/>
      <c r="P17" s="88"/>
      <c r="Q17" s="90"/>
      <c r="R17" s="90"/>
      <c r="S17" s="88"/>
      <c r="T17" s="90"/>
      <c r="U17" s="90"/>
      <c r="V17" s="88"/>
      <c r="W17" s="88"/>
      <c r="X17" s="88"/>
      <c r="Y17" s="88"/>
      <c r="Z17" s="88"/>
      <c r="AA17" s="88"/>
      <c r="AB17" s="88"/>
      <c r="AC17" s="88"/>
      <c r="AD17" s="88"/>
    </row>
    <row r="18" spans="1:30" ht="12" customHeight="1">
      <c r="A18" s="102"/>
      <c r="B18" s="198"/>
      <c r="C18" s="99" t="s">
        <v>888</v>
      </c>
      <c r="D18" s="144">
        <v>782</v>
      </c>
      <c r="E18" s="183">
        <v>261.08414020685746</v>
      </c>
      <c r="F18" s="183">
        <v>21.3589422134092</v>
      </c>
      <c r="I18" s="92"/>
      <c r="J18" s="100"/>
      <c r="N18" s="88"/>
      <c r="O18" s="88"/>
      <c r="P18" s="88"/>
      <c r="Q18" s="90"/>
      <c r="R18" s="90"/>
      <c r="S18" s="88"/>
      <c r="T18" s="90"/>
      <c r="U18" s="90"/>
      <c r="V18" s="88"/>
      <c r="W18" s="88"/>
      <c r="X18" s="88"/>
      <c r="Y18" s="88"/>
      <c r="Z18" s="88"/>
      <c r="AA18" s="88"/>
      <c r="AB18" s="88"/>
      <c r="AC18" s="88"/>
      <c r="AD18" s="88"/>
    </row>
    <row r="19" spans="1:30" ht="12" customHeight="1">
      <c r="A19" s="102"/>
      <c r="B19" s="198"/>
      <c r="C19" s="99" t="s">
        <v>889</v>
      </c>
      <c r="D19" s="144">
        <v>719</v>
      </c>
      <c r="E19" s="183">
        <v>288.10302788669014</v>
      </c>
      <c r="F19" s="183">
        <v>24.3861077194411</v>
      </c>
      <c r="I19" s="92"/>
      <c r="J19" s="100"/>
      <c r="N19" s="88"/>
      <c r="O19" s="88"/>
      <c r="P19" s="88"/>
      <c r="Q19" s="90"/>
      <c r="R19" s="90"/>
      <c r="S19" s="88"/>
      <c r="T19" s="90"/>
      <c r="U19" s="90"/>
      <c r="V19" s="88"/>
      <c r="W19" s="88"/>
      <c r="X19" s="88"/>
      <c r="Y19" s="88"/>
      <c r="Z19" s="88"/>
      <c r="AA19" s="88"/>
      <c r="AB19" s="88"/>
      <c r="AC19" s="88"/>
      <c r="AD19" s="88"/>
    </row>
    <row r="20" spans="1:30" ht="12" customHeight="1">
      <c r="A20" s="102"/>
      <c r="B20" s="198"/>
      <c r="C20" s="99" t="s">
        <v>890</v>
      </c>
      <c r="D20" s="144">
        <v>716</v>
      </c>
      <c r="E20" s="183">
        <v>179.03952297469667</v>
      </c>
      <c r="F20" s="183">
        <v>36.063080169839</v>
      </c>
      <c r="I20" s="92"/>
      <c r="J20" s="100"/>
      <c r="N20" s="88"/>
      <c r="O20" s="88"/>
      <c r="P20" s="88"/>
      <c r="Q20" s="90"/>
      <c r="R20" s="90"/>
      <c r="S20" s="88"/>
      <c r="T20" s="90"/>
      <c r="U20" s="90"/>
      <c r="V20" s="88"/>
      <c r="W20" s="88"/>
      <c r="X20" s="88"/>
      <c r="Y20" s="88"/>
      <c r="Z20" s="88"/>
      <c r="AA20" s="88"/>
      <c r="AB20" s="88"/>
      <c r="AC20" s="88"/>
      <c r="AD20" s="88"/>
    </row>
    <row r="21" spans="1:30" ht="12" customHeight="1">
      <c r="A21" s="102"/>
      <c r="B21" s="198"/>
      <c r="C21" s="99" t="s">
        <v>891</v>
      </c>
      <c r="D21" s="144">
        <v>716</v>
      </c>
      <c r="E21" s="183">
        <v>122.74665176792037</v>
      </c>
      <c r="F21" s="183">
        <v>9.86069699703215</v>
      </c>
      <c r="I21" s="92"/>
      <c r="J21" s="100"/>
      <c r="N21" s="88"/>
      <c r="O21" s="88"/>
      <c r="P21" s="88"/>
      <c r="Q21" s="90"/>
      <c r="R21" s="90"/>
      <c r="S21" s="88"/>
      <c r="T21" s="90"/>
      <c r="U21" s="90"/>
      <c r="V21" s="88"/>
      <c r="W21" s="88"/>
      <c r="X21" s="88"/>
      <c r="Y21" s="88"/>
      <c r="Z21" s="88"/>
      <c r="AA21" s="88"/>
      <c r="AB21" s="88"/>
      <c r="AC21" s="88"/>
      <c r="AD21" s="88"/>
    </row>
    <row r="22" spans="1:30" ht="12" customHeight="1">
      <c r="A22" s="91"/>
      <c r="B22" s="198"/>
      <c r="C22" s="99" t="s">
        <v>892</v>
      </c>
      <c r="D22" s="143">
        <v>700</v>
      </c>
      <c r="E22" s="183">
        <v>175.17938368889745</v>
      </c>
      <c r="F22" s="183">
        <v>14.1427855630445</v>
      </c>
      <c r="I22" s="93"/>
      <c r="J22" s="100"/>
      <c r="N22" s="88"/>
      <c r="O22" s="88"/>
      <c r="P22" s="88"/>
      <c r="Q22" s="89"/>
      <c r="R22" s="89"/>
      <c r="S22" s="88"/>
      <c r="T22" s="90"/>
      <c r="U22" s="90"/>
      <c r="V22" s="88"/>
      <c r="W22" s="88"/>
      <c r="X22" s="88"/>
      <c r="Y22" s="88"/>
      <c r="Z22" s="88"/>
      <c r="AA22" s="88"/>
      <c r="AB22" s="88"/>
      <c r="AC22" s="88"/>
      <c r="AD22" s="88"/>
    </row>
    <row r="23" spans="1:30" ht="12" customHeight="1">
      <c r="A23" s="91"/>
      <c r="B23" s="198"/>
      <c r="C23" s="99" t="s">
        <v>880</v>
      </c>
      <c r="D23" s="143">
        <v>641</v>
      </c>
      <c r="E23" s="183">
        <v>60.092627019032584</v>
      </c>
      <c r="F23" s="183">
        <v>20.9971174004193</v>
      </c>
      <c r="I23" s="92"/>
      <c r="J23" s="94"/>
      <c r="N23" s="88"/>
      <c r="O23" s="88"/>
      <c r="P23" s="88"/>
      <c r="Q23" s="89"/>
      <c r="R23" s="89"/>
      <c r="S23" s="88"/>
      <c r="T23" s="90"/>
      <c r="U23" s="90"/>
      <c r="V23" s="88"/>
      <c r="W23" s="88"/>
      <c r="X23" s="88"/>
      <c r="Y23" s="88"/>
      <c r="Z23" s="88"/>
      <c r="AA23" s="88"/>
      <c r="AB23" s="88"/>
      <c r="AC23" s="88"/>
      <c r="AD23" s="88"/>
    </row>
    <row r="24" spans="1:30" ht="12" customHeight="1">
      <c r="A24" s="91"/>
      <c r="B24" s="198"/>
      <c r="C24" s="99" t="s">
        <v>893</v>
      </c>
      <c r="D24" s="143">
        <v>637</v>
      </c>
      <c r="E24" s="183">
        <v>60.63522297246809</v>
      </c>
      <c r="F24" s="183">
        <v>8.07699135242056</v>
      </c>
      <c r="I24" s="68"/>
      <c r="J24" s="100"/>
      <c r="N24" s="88"/>
      <c r="O24" s="88"/>
      <c r="P24" s="88"/>
      <c r="Q24" s="89"/>
      <c r="R24" s="89"/>
      <c r="S24" s="88"/>
      <c r="T24" s="88"/>
      <c r="U24" s="88"/>
      <c r="V24" s="88"/>
      <c r="W24" s="88"/>
      <c r="X24" s="88"/>
      <c r="Y24" s="88"/>
      <c r="Z24" s="88"/>
      <c r="AA24" s="88"/>
      <c r="AB24" s="88"/>
      <c r="AC24" s="88"/>
      <c r="AD24" s="88"/>
    </row>
    <row r="25" spans="1:30" ht="12" customHeight="1">
      <c r="A25" s="91"/>
      <c r="B25" s="198"/>
      <c r="C25" s="99" t="s">
        <v>894</v>
      </c>
      <c r="D25" s="143">
        <v>619</v>
      </c>
      <c r="E25" s="183">
        <v>174.6644551908075</v>
      </c>
      <c r="F25" s="183">
        <v>56.4307333260402</v>
      </c>
      <c r="I25" s="68"/>
      <c r="N25" s="88"/>
      <c r="O25" s="88"/>
      <c r="P25" s="88"/>
      <c r="Q25" s="89"/>
      <c r="R25" s="89"/>
      <c r="S25" s="88"/>
      <c r="T25" s="88"/>
      <c r="U25" s="88"/>
      <c r="V25" s="88"/>
      <c r="W25" s="88"/>
      <c r="X25" s="88"/>
      <c r="Y25" s="88"/>
      <c r="Z25" s="88"/>
      <c r="AA25" s="88"/>
      <c r="AB25" s="88"/>
      <c r="AC25" s="88"/>
      <c r="AD25" s="88"/>
    </row>
    <row r="26" spans="1:19" ht="12" customHeight="1">
      <c r="A26" s="91"/>
      <c r="B26" s="198"/>
      <c r="C26" s="99" t="s">
        <v>881</v>
      </c>
      <c r="D26" s="143">
        <v>612</v>
      </c>
      <c r="E26" s="183">
        <v>10.304035206665862</v>
      </c>
      <c r="F26" s="183">
        <v>2.0309554782701</v>
      </c>
      <c r="I26" s="68"/>
      <c r="N26" s="88"/>
      <c r="O26" s="88"/>
      <c r="P26" s="88"/>
      <c r="Q26" s="90"/>
      <c r="R26" s="90"/>
      <c r="S26" s="88"/>
    </row>
    <row r="27" spans="1:19" ht="12" customHeight="1">
      <c r="A27" s="91"/>
      <c r="B27" s="198"/>
      <c r="C27" s="99" t="s">
        <v>895</v>
      </c>
      <c r="D27" s="143">
        <v>577</v>
      </c>
      <c r="E27" s="183">
        <v>140.34872645084585</v>
      </c>
      <c r="F27" s="183">
        <v>7.15371435230989</v>
      </c>
      <c r="I27" s="33"/>
      <c r="N27" s="88"/>
      <c r="O27" s="88"/>
      <c r="P27" s="88"/>
      <c r="Q27" s="90"/>
      <c r="R27" s="90"/>
      <c r="S27" s="88"/>
    </row>
    <row r="28" spans="1:19" ht="12" customHeight="1">
      <c r="A28" s="91"/>
      <c r="B28" s="198"/>
      <c r="C28" s="99" t="s">
        <v>896</v>
      </c>
      <c r="D28" s="143">
        <v>521</v>
      </c>
      <c r="E28" s="183">
        <v>96.33975499746299</v>
      </c>
      <c r="F28" s="183">
        <v>14.3628649642582</v>
      </c>
      <c r="I28" s="32"/>
      <c r="J28" s="35"/>
      <c r="K28" s="95"/>
      <c r="N28" s="88"/>
      <c r="O28" s="88"/>
      <c r="P28" s="88"/>
      <c r="Q28" s="90"/>
      <c r="R28" s="90"/>
      <c r="S28" s="88"/>
    </row>
    <row r="29" spans="1:19" ht="12" customHeight="1">
      <c r="A29" s="91"/>
      <c r="B29" s="198"/>
      <c r="C29" s="99" t="s">
        <v>882</v>
      </c>
      <c r="D29" s="143">
        <v>514</v>
      </c>
      <c r="E29" s="183">
        <v>74.50652113252812</v>
      </c>
      <c r="F29" s="183">
        <v>4.96145221899503</v>
      </c>
      <c r="I29" s="32"/>
      <c r="J29" s="35"/>
      <c r="K29" s="95"/>
      <c r="N29" s="88"/>
      <c r="O29" s="88"/>
      <c r="P29" s="88"/>
      <c r="Q29" s="90"/>
      <c r="R29" s="90"/>
      <c r="S29" s="88"/>
    </row>
    <row r="30" spans="1:19" ht="12" customHeight="1">
      <c r="A30" s="91"/>
      <c r="B30" s="198"/>
      <c r="C30" s="99" t="s">
        <v>897</v>
      </c>
      <c r="D30" s="143">
        <v>513</v>
      </c>
      <c r="E30" s="183">
        <v>139.79839599735118</v>
      </c>
      <c r="F30" s="183">
        <v>10.6913756236636</v>
      </c>
      <c r="K30" s="95"/>
      <c r="N30" s="88"/>
      <c r="O30" s="88"/>
      <c r="P30" s="88"/>
      <c r="Q30" s="90"/>
      <c r="R30" s="90"/>
      <c r="S30" s="88"/>
    </row>
    <row r="31" spans="1:19" ht="12" customHeight="1">
      <c r="A31" s="91"/>
      <c r="B31" s="198"/>
      <c r="C31" s="103" t="s">
        <v>898</v>
      </c>
      <c r="D31" s="145">
        <v>507</v>
      </c>
      <c r="E31" s="184">
        <v>40.251221608697634</v>
      </c>
      <c r="F31" s="184">
        <v>7.18637225691777</v>
      </c>
      <c r="N31" s="88"/>
      <c r="O31" s="88"/>
      <c r="P31" s="88"/>
      <c r="Q31" s="89"/>
      <c r="R31" s="89"/>
      <c r="S31" s="88"/>
    </row>
    <row r="32" spans="3:30" ht="12" customHeight="1">
      <c r="C32" s="140" t="s">
        <v>913</v>
      </c>
      <c r="D32" s="148" t="s">
        <v>689</v>
      </c>
      <c r="E32" s="200" t="s">
        <v>914</v>
      </c>
      <c r="F32" s="200" t="s">
        <v>969</v>
      </c>
      <c r="N32" s="88"/>
      <c r="O32" s="88"/>
      <c r="P32" s="88"/>
      <c r="Q32" s="90"/>
      <c r="R32" s="90"/>
      <c r="S32" s="88"/>
      <c r="T32" s="90"/>
      <c r="U32" s="90"/>
      <c r="V32" s="88"/>
      <c r="W32" s="88"/>
      <c r="X32" s="88"/>
      <c r="Y32" s="88"/>
      <c r="Z32" s="88"/>
      <c r="AA32" s="89"/>
      <c r="AB32" s="89"/>
      <c r="AC32" s="88"/>
      <c r="AD32" s="88"/>
    </row>
    <row r="33" spans="3:8" ht="12" customHeight="1">
      <c r="C33" s="136" t="s">
        <v>678</v>
      </c>
      <c r="D33" s="146">
        <v>15325</v>
      </c>
      <c r="E33" s="181">
        <v>30.4101529342764</v>
      </c>
      <c r="F33" s="181">
        <v>3.42</v>
      </c>
      <c r="G33" s="96"/>
      <c r="H33" s="104"/>
    </row>
    <row r="34" spans="2:8" ht="12" customHeight="1">
      <c r="B34" s="198"/>
      <c r="C34" s="98" t="s">
        <v>900</v>
      </c>
      <c r="D34" s="142">
        <v>2246</v>
      </c>
      <c r="E34" s="182">
        <v>208.564439633038</v>
      </c>
      <c r="F34" s="182">
        <v>15.4210686402339</v>
      </c>
      <c r="H34" s="104"/>
    </row>
    <row r="35" spans="2:8" ht="12" customHeight="1">
      <c r="B35" s="198"/>
      <c r="C35" s="99" t="s">
        <v>901</v>
      </c>
      <c r="D35" s="143">
        <v>2091</v>
      </c>
      <c r="E35" s="183">
        <v>265.329975447778</v>
      </c>
      <c r="F35" s="183">
        <v>175.832492431887</v>
      </c>
      <c r="H35" s="104"/>
    </row>
    <row r="36" spans="2:8" ht="12" customHeight="1">
      <c r="B36" s="198"/>
      <c r="C36" s="99" t="s">
        <v>902</v>
      </c>
      <c r="D36" s="143">
        <v>1334</v>
      </c>
      <c r="E36" s="183">
        <v>776.079530117005</v>
      </c>
      <c r="F36" s="183">
        <v>117.1326215229</v>
      </c>
      <c r="H36" s="104"/>
    </row>
    <row r="37" spans="2:8" ht="12" customHeight="1">
      <c r="B37" s="198"/>
      <c r="C37" s="99" t="s">
        <v>903</v>
      </c>
      <c r="D37" s="143">
        <v>1146</v>
      </c>
      <c r="E37" s="183">
        <v>213.152910988014</v>
      </c>
      <c r="F37" s="183">
        <v>23.8601371229172</v>
      </c>
      <c r="H37" s="104"/>
    </row>
    <row r="38" spans="2:8" ht="12" customHeight="1">
      <c r="B38" s="198"/>
      <c r="C38" s="99" t="s">
        <v>881</v>
      </c>
      <c r="D38" s="144">
        <v>950</v>
      </c>
      <c r="E38" s="183">
        <v>15.9948258927003</v>
      </c>
      <c r="F38" s="183">
        <v>3.15262696790294</v>
      </c>
      <c r="H38" s="104"/>
    </row>
    <row r="39" spans="2:8" ht="12" customHeight="1">
      <c r="B39" s="198"/>
      <c r="C39" s="99" t="s">
        <v>880</v>
      </c>
      <c r="D39" s="143">
        <v>875</v>
      </c>
      <c r="E39" s="183">
        <v>82.0297170696623</v>
      </c>
      <c r="F39" s="183">
        <v>28.6622117400419</v>
      </c>
      <c r="H39" s="104"/>
    </row>
    <row r="40" spans="1:30" ht="12" customHeight="1">
      <c r="A40" s="102"/>
      <c r="B40" s="198"/>
      <c r="C40" s="99" t="s">
        <v>894</v>
      </c>
      <c r="D40" s="144">
        <v>782</v>
      </c>
      <c r="E40" s="183">
        <v>220.658487817789</v>
      </c>
      <c r="F40" s="183">
        <v>71.2905225540605</v>
      </c>
      <c r="I40" s="92"/>
      <c r="J40" s="100"/>
      <c r="N40" s="88"/>
      <c r="O40" s="88"/>
      <c r="P40" s="88"/>
      <c r="Q40" s="90"/>
      <c r="R40" s="90"/>
      <c r="S40" s="88"/>
      <c r="T40" s="90"/>
      <c r="U40" s="90"/>
      <c r="V40" s="88"/>
      <c r="W40" s="88"/>
      <c r="X40" s="88"/>
      <c r="Y40" s="88"/>
      <c r="Z40" s="88"/>
      <c r="AA40" s="88"/>
      <c r="AB40" s="88"/>
      <c r="AC40" s="88"/>
      <c r="AD40" s="88"/>
    </row>
    <row r="41" spans="1:30" ht="12" customHeight="1">
      <c r="A41" s="102"/>
      <c r="B41" s="198"/>
      <c r="C41" s="99" t="s">
        <v>904</v>
      </c>
      <c r="D41" s="144">
        <v>629</v>
      </c>
      <c r="E41" s="183">
        <v>175.367134860672</v>
      </c>
      <c r="F41" s="183">
        <v>86.277844837046</v>
      </c>
      <c r="I41" s="92"/>
      <c r="J41" s="100"/>
      <c r="N41" s="88"/>
      <c r="O41" s="88"/>
      <c r="P41" s="88"/>
      <c r="Q41" s="90"/>
      <c r="R41" s="90"/>
      <c r="S41" s="88"/>
      <c r="T41" s="90"/>
      <c r="U41" s="90"/>
      <c r="V41" s="88"/>
      <c r="W41" s="88"/>
      <c r="X41" s="88"/>
      <c r="Y41" s="88"/>
      <c r="Z41" s="88"/>
      <c r="AA41" s="88"/>
      <c r="AB41" s="88"/>
      <c r="AC41" s="88"/>
      <c r="AD41" s="88"/>
    </row>
    <row r="42" spans="1:30" ht="12" customHeight="1">
      <c r="A42" s="102"/>
      <c r="B42" s="198"/>
      <c r="C42" s="99" t="s">
        <v>905</v>
      </c>
      <c r="D42" s="144">
        <v>612</v>
      </c>
      <c r="E42" s="183">
        <v>51.6331471643405</v>
      </c>
      <c r="F42" s="183">
        <v>50.9477785270098</v>
      </c>
      <c r="I42" s="92"/>
      <c r="J42" s="100"/>
      <c r="N42" s="88"/>
      <c r="O42" s="88"/>
      <c r="P42" s="88"/>
      <c r="Q42" s="90"/>
      <c r="R42" s="90"/>
      <c r="S42" s="88"/>
      <c r="T42" s="90"/>
      <c r="U42" s="90"/>
      <c r="V42" s="88"/>
      <c r="W42" s="88"/>
      <c r="X42" s="88"/>
      <c r="Y42" s="88"/>
      <c r="Z42" s="88"/>
      <c r="AA42" s="88"/>
      <c r="AB42" s="88"/>
      <c r="AC42" s="88"/>
      <c r="AD42" s="88"/>
    </row>
    <row r="43" spans="1:30" ht="12" customHeight="1">
      <c r="A43" s="102"/>
      <c r="B43" s="198"/>
      <c r="C43" s="99" t="s">
        <v>886</v>
      </c>
      <c r="D43" s="144">
        <v>539</v>
      </c>
      <c r="E43" s="183">
        <v>68.1114378943734</v>
      </c>
      <c r="F43" s="183">
        <v>11.3202950417528</v>
      </c>
      <c r="I43" s="92"/>
      <c r="J43" s="100"/>
      <c r="N43" s="88"/>
      <c r="O43" s="88"/>
      <c r="P43" s="88"/>
      <c r="Q43" s="90"/>
      <c r="R43" s="90"/>
      <c r="S43" s="88"/>
      <c r="T43" s="90"/>
      <c r="U43" s="90"/>
      <c r="V43" s="88"/>
      <c r="W43" s="88"/>
      <c r="X43" s="88"/>
      <c r="Y43" s="88"/>
      <c r="Z43" s="88"/>
      <c r="AA43" s="88"/>
      <c r="AB43" s="88"/>
      <c r="AC43" s="88"/>
      <c r="AD43" s="88"/>
    </row>
    <row r="44" spans="1:30" ht="12" customHeight="1">
      <c r="A44" s="102"/>
      <c r="B44" s="198"/>
      <c r="C44" s="99" t="s">
        <v>906</v>
      </c>
      <c r="D44" s="144">
        <v>478</v>
      </c>
      <c r="E44" s="183">
        <v>118.257849117334</v>
      </c>
      <c r="F44" s="183">
        <v>38.5046036361879</v>
      </c>
      <c r="I44" s="92"/>
      <c r="J44" s="100"/>
      <c r="N44" s="88"/>
      <c r="O44" s="88"/>
      <c r="P44" s="88"/>
      <c r="Q44" s="90"/>
      <c r="R44" s="90"/>
      <c r="S44" s="88"/>
      <c r="T44" s="90"/>
      <c r="U44" s="90"/>
      <c r="V44" s="88"/>
      <c r="W44" s="88"/>
      <c r="X44" s="88"/>
      <c r="Y44" s="88"/>
      <c r="Z44" s="88"/>
      <c r="AA44" s="88"/>
      <c r="AB44" s="88"/>
      <c r="AC44" s="88"/>
      <c r="AD44" s="88"/>
    </row>
    <row r="45" spans="2:8" ht="12" customHeight="1">
      <c r="B45" s="198"/>
      <c r="C45" s="99" t="s">
        <v>907</v>
      </c>
      <c r="D45" s="143">
        <v>476</v>
      </c>
      <c r="E45" s="183">
        <v>26.6786892647869</v>
      </c>
      <c r="F45" s="183">
        <v>13.9598858574039</v>
      </c>
      <c r="H45" s="104"/>
    </row>
    <row r="46" spans="2:8" ht="12" customHeight="1">
      <c r="B46" s="198"/>
      <c r="C46" s="99" t="s">
        <v>908</v>
      </c>
      <c r="D46" s="143">
        <v>428</v>
      </c>
      <c r="E46" s="183">
        <v>54.1730939203233</v>
      </c>
      <c r="F46" s="183">
        <v>6.34495190882245</v>
      </c>
      <c r="H46" s="104"/>
    </row>
    <row r="47" spans="2:8" ht="12" customHeight="1">
      <c r="B47" s="198"/>
      <c r="C47" s="99" t="s">
        <v>909</v>
      </c>
      <c r="D47" s="143">
        <v>390</v>
      </c>
      <c r="E47" s="183">
        <v>137.438104397279</v>
      </c>
      <c r="F47" s="183">
        <v>24.6841692194739</v>
      </c>
      <c r="H47" s="104"/>
    </row>
    <row r="48" spans="2:8" ht="12" customHeight="1">
      <c r="B48" s="198"/>
      <c r="C48" s="99" t="s">
        <v>889</v>
      </c>
      <c r="D48" s="143">
        <v>341</v>
      </c>
      <c r="E48" s="183">
        <v>136.63857094487</v>
      </c>
      <c r="F48" s="183">
        <v>11.5655948989282</v>
      </c>
      <c r="H48" s="104"/>
    </row>
    <row r="49" spans="2:8" ht="12" customHeight="1">
      <c r="B49" s="198"/>
      <c r="C49" s="99" t="s">
        <v>882</v>
      </c>
      <c r="D49" s="143">
        <v>316</v>
      </c>
      <c r="E49" s="183">
        <v>45.8055655211651</v>
      </c>
      <c r="F49" s="183">
        <v>3.05023132529655</v>
      </c>
      <c r="H49" s="104"/>
    </row>
    <row r="50" spans="2:8" ht="12" customHeight="1">
      <c r="B50" s="198"/>
      <c r="C50" s="99" t="s">
        <v>887</v>
      </c>
      <c r="D50" s="143">
        <v>313</v>
      </c>
      <c r="E50" s="183">
        <v>36.4095189139308</v>
      </c>
      <c r="F50" s="183">
        <v>3.67806042830015</v>
      </c>
      <c r="H50" s="104"/>
    </row>
    <row r="51" spans="3:6" ht="12" customHeight="1">
      <c r="C51" s="99" t="s">
        <v>898</v>
      </c>
      <c r="D51" s="143">
        <v>171</v>
      </c>
      <c r="E51" s="183">
        <v>13.5758558088507</v>
      </c>
      <c r="F51" s="183">
        <v>2.42380602748114</v>
      </c>
    </row>
    <row r="52" spans="3:6" ht="12" customHeight="1">
      <c r="C52" s="99" t="s">
        <v>883</v>
      </c>
      <c r="D52" s="143">
        <v>125</v>
      </c>
      <c r="E52" s="183">
        <v>23.2648472067201</v>
      </c>
      <c r="F52" s="183">
        <v>0.371082518955637</v>
      </c>
    </row>
    <row r="53" spans="3:6" ht="12" customHeight="1">
      <c r="C53" s="103" t="s">
        <v>899</v>
      </c>
      <c r="D53" s="145">
        <v>121</v>
      </c>
      <c r="E53" s="184">
        <v>34.5529476805549</v>
      </c>
      <c r="F53" s="184">
        <v>135.680645884728</v>
      </c>
    </row>
    <row r="54" ht="12" customHeight="1"/>
    <row r="55" ht="12" customHeight="1">
      <c r="C55" s="152" t="s">
        <v>943</v>
      </c>
    </row>
    <row r="56" ht="12" customHeight="1">
      <c r="C56" s="152" t="s">
        <v>910</v>
      </c>
    </row>
    <row r="57" ht="12" customHeight="1">
      <c r="C57" s="199" t="s">
        <v>911</v>
      </c>
    </row>
    <row r="58" ht="12" customHeight="1">
      <c r="C58" s="42" t="s">
        <v>729</v>
      </c>
    </row>
    <row r="59" ht="12" customHeight="1"/>
    <row r="60" ht="12">
      <c r="A60" s="36" t="s">
        <v>684</v>
      </c>
    </row>
    <row r="61" ht="12">
      <c r="A61" s="151" t="s">
        <v>730</v>
      </c>
    </row>
    <row r="62" ht="12">
      <c r="A62" s="151" t="s">
        <v>731</v>
      </c>
    </row>
    <row r="63" ht="12">
      <c r="A63" s="151" t="s">
        <v>732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OENNERFORS Asa (ESTAT)</cp:lastModifiedBy>
  <cp:lastPrinted>2012-11-07T09:27:54Z</cp:lastPrinted>
  <dcterms:created xsi:type="dcterms:W3CDTF">2012-11-06T10:50:07Z</dcterms:created>
  <dcterms:modified xsi:type="dcterms:W3CDTF">2014-10-29T13:55:34Z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