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zekele\Downloads\0_For_Website\FINCR\"/>
    </mc:Choice>
  </mc:AlternateContent>
  <xr:revisionPtr revIDLastSave="0" documentId="13_ncr:1_{D31433D0-06A6-487F-BC7D-EF1C482A4342}" xr6:coauthVersionLast="47" xr6:coauthVersionMax="47" xr10:uidLastSave="{00000000-0000-0000-0000-000000000000}"/>
  <bookViews>
    <workbookView xWindow="-120" yWindow="-120" windowWidth="29040" windowHeight="17790" activeTab="1" xr2:uid="{00000000-000D-0000-FFFF-FFFF00000000}"/>
  </bookViews>
  <sheets>
    <sheet name="INSTRUCTIONS" sheetId="23" r:id="rId1"/>
    <sheet name="DATA" sheetId="10" r:id="rId2"/>
  </sheets>
  <definedNames>
    <definedName name="CodeRng1" localSheetId="1">DATA!$A$6:$A$18</definedName>
    <definedName name="CodeRng2" localSheetId="1">DATA!$A$23:$A$37</definedName>
    <definedName name="CodeRng3" localSheetId="1">DATA!#REF!</definedName>
    <definedName name="CountryCode">#REF!</definedName>
    <definedName name="DataRng1" localSheetId="1">DATA!$D$6:$T$18</definedName>
    <definedName name="DataRng2" localSheetId="1">DATA!$D$23:$T$37</definedName>
    <definedName name="DataRng3" localSheetId="1">DATA!#REF!</definedName>
    <definedName name="_xlnm.Print_Area" localSheetId="1">DATA!$B$1:$T$39</definedName>
    <definedName name="RefVintage">#REF!</definedName>
    <definedName name="TimeRng1" localSheetId="1">DATA!$D$5:$T$5</definedName>
    <definedName name="TimeRng2" localSheetId="1">DATA!$D$22:$T$22</definedName>
    <definedName name="TimeRng3" localSheetId="1">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0" l="1"/>
  <c r="T28" i="10"/>
  <c r="T33" i="10"/>
  <c r="T6" i="10"/>
  <c r="T11" i="10"/>
  <c r="S23" i="10"/>
  <c r="S28" i="10"/>
  <c r="S33" i="10"/>
  <c r="S6" i="10"/>
  <c r="S11" i="10"/>
  <c r="T18" i="10" l="1"/>
  <c r="S18" i="10"/>
  <c r="R33" i="10"/>
  <c r="R28" i="10"/>
  <c r="R23" i="10"/>
  <c r="R11" i="10"/>
  <c r="R6" i="10"/>
  <c r="R18" i="10" l="1"/>
  <c r="Q28" i="10"/>
  <c r="Q33" i="10"/>
  <c r="Q23" i="10"/>
  <c r="Q6" i="10"/>
  <c r="Q11" i="10"/>
  <c r="Q18" i="10" l="1"/>
  <c r="P23" i="10" l="1"/>
  <c r="P28" i="10"/>
  <c r="P33" i="10"/>
  <c r="P6" i="10"/>
  <c r="P11" i="10"/>
  <c r="P18" i="10" l="1"/>
  <c r="E5" i="10"/>
  <c r="F5" i="10" s="1"/>
  <c r="G5" i="10" s="1"/>
  <c r="H5" i="10" s="1"/>
  <c r="I5" i="10" s="1"/>
  <c r="J5" i="10" s="1"/>
  <c r="K5" i="10" s="1"/>
  <c r="L5" i="10" s="1"/>
  <c r="M5" i="10" s="1"/>
  <c r="N5" i="10" s="1"/>
  <c r="O5" i="10" s="1"/>
  <c r="O23" i="10"/>
  <c r="O28" i="10"/>
  <c r="O33" i="10"/>
  <c r="O6" i="10"/>
  <c r="O11" i="10"/>
  <c r="P5" i="10" l="1"/>
  <c r="O18" i="10"/>
  <c r="N33" i="10"/>
  <c r="N28" i="10"/>
  <c r="N23" i="10"/>
  <c r="N11" i="10"/>
  <c r="N6" i="10"/>
  <c r="Q5" i="10" l="1"/>
  <c r="N18" i="10"/>
  <c r="M33" i="10"/>
  <c r="M28" i="10"/>
  <c r="M23" i="10"/>
  <c r="M11" i="10"/>
  <c r="M6" i="10"/>
  <c r="R5" i="10" l="1"/>
  <c r="M18" i="10"/>
  <c r="A14" i="10"/>
  <c r="S5" i="10" l="1"/>
  <c r="A36" i="10"/>
  <c r="A34" i="10"/>
  <c r="A32" i="10"/>
  <c r="A30" i="10"/>
  <c r="A28" i="10"/>
  <c r="A26" i="10"/>
  <c r="A24" i="10"/>
  <c r="A18" i="10"/>
  <c r="A16" i="10"/>
  <c r="A12" i="10"/>
  <c r="A10" i="10"/>
  <c r="A8" i="10"/>
  <c r="A6" i="10"/>
  <c r="A37" i="10"/>
  <c r="A35" i="10"/>
  <c r="A33" i="10"/>
  <c r="A31" i="10"/>
  <c r="A29" i="10"/>
  <c r="A27" i="10"/>
  <c r="A25" i="10"/>
  <c r="A23" i="10"/>
  <c r="A17" i="10"/>
  <c r="A15" i="10"/>
  <c r="A13" i="10"/>
  <c r="A11" i="10"/>
  <c r="A9" i="10"/>
  <c r="A7" i="10"/>
  <c r="T5" i="10" l="1"/>
  <c r="L33" i="10"/>
  <c r="K33" i="10"/>
  <c r="J33" i="10"/>
  <c r="I33" i="10"/>
  <c r="H33" i="10"/>
  <c r="G33" i="10"/>
  <c r="F33" i="10"/>
  <c r="E33" i="10"/>
  <c r="D33" i="10"/>
  <c r="L28" i="10"/>
  <c r="K28" i="10"/>
  <c r="J28" i="10"/>
  <c r="I28" i="10"/>
  <c r="H28" i="10"/>
  <c r="G28" i="10"/>
  <c r="F28" i="10"/>
  <c r="E28" i="10"/>
  <c r="D28" i="10"/>
  <c r="L23" i="10"/>
  <c r="K23" i="10"/>
  <c r="J23" i="10"/>
  <c r="I23" i="10"/>
  <c r="H23" i="10"/>
  <c r="G23" i="10"/>
  <c r="F23" i="10"/>
  <c r="E23" i="10"/>
  <c r="D23" i="10"/>
  <c r="L11" i="10"/>
  <c r="K11" i="10"/>
  <c r="J11" i="10"/>
  <c r="I11" i="10"/>
  <c r="H11" i="10"/>
  <c r="G11" i="10"/>
  <c r="F11" i="10"/>
  <c r="E11" i="10"/>
  <c r="D11" i="10"/>
  <c r="L6" i="10"/>
  <c r="K6" i="10"/>
  <c r="J6" i="10"/>
  <c r="I6" i="10"/>
  <c r="H6" i="10"/>
  <c r="G6" i="10"/>
  <c r="F6" i="10"/>
  <c r="E6" i="10"/>
  <c r="D6" i="10"/>
  <c r="D18" i="10" l="1"/>
  <c r="H18" i="10"/>
  <c r="L18" i="10"/>
  <c r="G18" i="10"/>
  <c r="K18" i="10"/>
  <c r="F18" i="10"/>
  <c r="J18" i="10"/>
  <c r="E18" i="10"/>
  <c r="I18" i="10"/>
  <c r="E22" i="10" l="1"/>
  <c r="F22" i="10" l="1"/>
  <c r="G22" i="10" s="1"/>
  <c r="H22" i="10" s="1"/>
  <c r="I22" i="10" s="1"/>
  <c r="J22" i="10" s="1"/>
  <c r="K22" i="10" s="1"/>
  <c r="L22" i="10" s="1"/>
  <c r="M22" i="10" l="1"/>
  <c r="N22" i="10" l="1"/>
  <c r="O22" i="10" l="1"/>
  <c r="P22" i="10" l="1"/>
  <c r="Q22" i="10" l="1"/>
  <c r="R22" i="10" l="1"/>
  <c r="S22" i="10" l="1"/>
  <c r="T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s>
  <commentList>
    <comment ref="H1" authorId="0" shapeId="0" xr:uid="{00000000-0006-0000-0100-000001000000}">
      <text>
        <r>
          <rPr>
            <b/>
            <sz val="14"/>
            <color indexed="10"/>
            <rFont val="Tahoma"/>
            <family val="2"/>
          </rPr>
          <t>Pls. select from the drop-down list</t>
        </r>
      </text>
    </comment>
  </commentList>
</comments>
</file>

<file path=xl/sharedStrings.xml><?xml version="1.0" encoding="utf-8"?>
<sst xmlns="http://schemas.openxmlformats.org/spreadsheetml/2006/main" count="83" uniqueCount="73">
  <si>
    <t>Millions of national currency</t>
  </si>
  <si>
    <t>Capital injections recorded as deficit-increasing (capital transfer)</t>
  </si>
  <si>
    <t xml:space="preserve">Guarantee fees receivable </t>
  </si>
  <si>
    <t>Calls on guarantees</t>
  </si>
  <si>
    <t>Dividends receivable</t>
  </si>
  <si>
    <t>Interest receivable</t>
  </si>
  <si>
    <t>Other</t>
  </si>
  <si>
    <t>Loans</t>
  </si>
  <si>
    <t>A</t>
  </si>
  <si>
    <t>B</t>
  </si>
  <si>
    <t>C</t>
  </si>
  <si>
    <t>D</t>
  </si>
  <si>
    <t>a)</t>
  </si>
  <si>
    <t>b)</t>
  </si>
  <si>
    <t>c)</t>
  </si>
  <si>
    <t>d)</t>
  </si>
  <si>
    <t>e)</t>
  </si>
  <si>
    <t>f)</t>
  </si>
  <si>
    <t>g)</t>
  </si>
  <si>
    <t>h)</t>
  </si>
  <si>
    <t>REVENUE (a+b+c+d)</t>
  </si>
  <si>
    <t>Net revenue/cost for general government (A-B)</t>
  </si>
  <si>
    <t>Date:</t>
  </si>
  <si>
    <t>Part 1 : Net revenue/cost for general government (impact on government deficit)</t>
  </si>
  <si>
    <t>Equity and investment funds shares/ units</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</si>
  <si>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</si>
  <si>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t>F</t>
  </si>
  <si>
    <t>Member State:</t>
  </si>
  <si>
    <t>INSTRUCTIONS</t>
  </si>
  <si>
    <r>
      <t xml:space="preserve">Part 2 : Outstanding amount of assets, actual liabilities </t>
    </r>
    <r>
      <rPr>
        <b/>
        <sz val="12"/>
        <rFont val="Arial"/>
        <family val="2"/>
      </rPr>
      <t>and contingent liabilities of general government</t>
    </r>
  </si>
  <si>
    <t>E</t>
  </si>
  <si>
    <t xml:space="preserve">Closing balance sheet </t>
  </si>
  <si>
    <r>
      <rPr>
        <b/>
        <sz val="10"/>
        <color rgb="FFFF0000"/>
        <rFont val="Arial"/>
        <family val="2"/>
      </rPr>
      <t>Assets</t>
    </r>
    <r>
      <rPr>
        <sz val="10"/>
        <rFont val="Arial"/>
        <family val="2"/>
      </rPr>
      <t xml:space="preserve"> </t>
    </r>
    <r>
      <rPr>
        <b/>
        <sz val="10"/>
        <color rgb="FFFF0000"/>
        <rFont val="Arial"/>
        <family val="2"/>
      </rPr>
      <t>(D=a+b+c+d)</t>
    </r>
  </si>
  <si>
    <t>i)</t>
  </si>
  <si>
    <t>j)</t>
  </si>
  <si>
    <t>f2)</t>
  </si>
  <si>
    <t>Other capital transfer (e.g. asset purchase)</t>
  </si>
  <si>
    <t>k)</t>
  </si>
  <si>
    <t>Other contingent liabilities</t>
  </si>
  <si>
    <t>EXPENDITURE (e+f+f2+g+h)</t>
  </si>
  <si>
    <t>voluntary information</t>
  </si>
  <si>
    <t>compulsory information</t>
  </si>
  <si>
    <t>automatic calculation</t>
  </si>
  <si>
    <t>Contingent liabilities   (F=h+i+j+k)</t>
  </si>
  <si>
    <t xml:space="preserve">       of which net acquisition of NFA</t>
  </si>
  <si>
    <t>9. Indirect liabilities: liabilities corresponding to interventions whose financing cannot distinguished from the government's general financing policy.</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</si>
  <si>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</si>
  <si>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</si>
  <si>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</si>
  <si>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</si>
  <si>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r>
      <t xml:space="preserve">Supplementary table for reporting government interventions to support financial institutions </t>
    </r>
    <r>
      <rPr>
        <u/>
        <sz val="16"/>
        <color rgb="FF0000FF"/>
        <rFont val="Arial"/>
        <family val="2"/>
      </rPr>
      <t>(1)</t>
    </r>
  </si>
  <si>
    <r>
      <rPr>
        <sz val="10"/>
        <rFont val="Arial"/>
        <family val="2"/>
      </rPr>
      <t xml:space="preserve">Interest payable </t>
    </r>
    <r>
      <rPr>
        <sz val="10"/>
        <color rgb="FF0000FF"/>
        <rFont val="Arial"/>
        <family val="2"/>
      </rPr>
      <t>(2)</t>
    </r>
  </si>
  <si>
    <r>
      <rPr>
        <sz val="10"/>
        <rFont val="Arial"/>
        <family val="2"/>
      </rPr>
      <t xml:space="preserve">Millions of national currency </t>
    </r>
    <r>
      <rPr>
        <sz val="10"/>
        <color rgb="FF0000FF"/>
        <rFont val="Arial"/>
        <family val="2"/>
      </rPr>
      <t>(3)</t>
    </r>
  </si>
  <si>
    <r>
      <rPr>
        <sz val="10"/>
        <rFont val="Arial"/>
        <family val="2"/>
      </rPr>
      <t xml:space="preserve">Other assets of general government entities </t>
    </r>
    <r>
      <rPr>
        <sz val="10"/>
        <color rgb="FF0000FF"/>
        <rFont val="Arial"/>
        <family val="2"/>
      </rPr>
      <t>(5)</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</si>
  <si>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</si>
  <si>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</si>
  <si>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r>
      <rPr>
        <sz val="10"/>
        <rFont val="Arial"/>
        <family val="2"/>
      </rPr>
      <t xml:space="preserve">Liabilities and assets outside general government under guarantee </t>
    </r>
    <r>
      <rPr>
        <sz val="10"/>
        <color rgb="FF0000FF"/>
        <rFont val="Arial"/>
        <family val="2"/>
      </rPr>
      <t>(6)</t>
    </r>
  </si>
  <si>
    <r>
      <rPr>
        <sz val="10"/>
        <rFont val="Arial"/>
        <family val="2"/>
      </rPr>
      <t xml:space="preserve">Securities issued under liquidity schemes </t>
    </r>
    <r>
      <rPr>
        <sz val="10"/>
        <color rgb="FF0000FF"/>
        <rFont val="Arial"/>
        <family val="2"/>
      </rPr>
      <t>(7)</t>
    </r>
  </si>
  <si>
    <r>
      <rPr>
        <sz val="10"/>
        <rFont val="Arial"/>
        <family val="2"/>
      </rPr>
      <t xml:space="preserve">Special purpose entities </t>
    </r>
    <r>
      <rPr>
        <sz val="10"/>
        <color rgb="FF0000FF"/>
        <rFont val="Arial"/>
        <family val="2"/>
      </rPr>
      <t>(8)</t>
    </r>
  </si>
  <si>
    <t>DD/MM/YYYY</t>
  </si>
  <si>
    <t>Sweden</t>
  </si>
  <si>
    <t>series</t>
  </si>
  <si>
    <t>Apr.2018</t>
  </si>
  <si>
    <t>(See also the Instructions for the completion of the supplementary table on government interventions to support financial institutions).</t>
  </si>
  <si>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</si>
  <si>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</si>
  <si>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 xml:space="preserve">Debt securities </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</si>
  <si>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</si>
  <si>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</si>
  <si>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t xml:space="preserve">Click on </t>
    </r>
    <r>
      <rPr>
        <i/>
        <u/>
        <sz val="10"/>
        <color rgb="FF0000FF"/>
        <rFont val="Arial"/>
        <family val="2"/>
      </rPr>
      <t>hyperlinks</t>
    </r>
    <r>
      <rPr>
        <i/>
        <u/>
        <sz val="10"/>
        <color indexed="10"/>
        <rFont val="Arial"/>
        <family val="2"/>
      </rPr>
      <t xml:space="preserve"> for definitions</t>
    </r>
  </si>
  <si>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</si>
  <si>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</si>
  <si>
    <t>28/03/2024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</si>
</sst>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3"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10"/>
      <name val="Calibri"/>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u/>
      <sz val="16"/>
      <color rgb="FF0000FF"/>
      <name val="Arial"/>
      <family val="2"/>
    </font>
    <font>
      <sz val="10"/>
      <color rgb="FF0000FF"/>
      <name val="Arial"/>
      <family val="2"/>
    </font>
    <font>
      <sz val="10"/>
      <color theme="10"/>
      <name val="Arial"/>
      <family val="2"/>
    </font>
    <font>
      <sz val="10"/>
      <name val="Times New Roman"/>
      <family val="1"/>
      <charset val="238"/>
    </font>
    <font>
      <b/>
      <sz val="14"/>
      <color indexed="10"/>
      <name val="Tahoma"/>
      <family val="2"/>
    </font>
    <font>
      <sz val="13"/>
      <name val="Times New Roman"/>
      <family val="1"/>
    </font>
    <font>
      <b/>
      <sz val="18"/>
      <name val="Times New Roman"/>
      <family val="1"/>
      <charset val="238"/>
    </font>
    <font>
      <sz val="10"/>
      <color theme="0"/>
      <name val="Arial"/>
      <family val="2"/>
    </font>
    <font>
      <i/>
      <u/>
      <sz val="10"/>
      <color rgb="FF0000FF"/>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0" fontId="3" fillId="0" borderId="0"/>
    <xf numFmtId="0" fontId="3" fillId="0" borderId="0"/>
    <xf numFmtId="0" fontId="16" fillId="0" borderId="0"/>
    <xf numFmtId="0" fontId="2" fillId="0" borderId="0"/>
    <xf numFmtId="0" fontId="17" fillId="0" borderId="0"/>
    <xf numFmtId="43" fontId="3" fillId="0" borderId="0" applyFont="0" applyFill="0" applyBorder="0" applyAlignment="0" applyProtection="0"/>
    <xf numFmtId="0" fontId="19" fillId="0" borderId="0" applyNumberFormat="0" applyFill="0" applyBorder="0" applyAlignment="0" applyProtection="0"/>
    <xf numFmtId="0" fontId="17" fillId="0" borderId="0"/>
    <xf numFmtId="0" fontId="3" fillId="0" borderId="0"/>
    <xf numFmtId="0" fontId="1" fillId="0" borderId="0"/>
    <xf numFmtId="43" fontId="3" fillId="0" borderId="0" applyFont="0" applyFill="0" applyBorder="0" applyAlignment="0" applyProtection="0"/>
    <xf numFmtId="43" fontId="3" fillId="0" borderId="0" applyFont="0" applyFill="0" applyBorder="0" applyAlignment="0" applyProtection="0"/>
  </cellStyleXfs>
  <cellXfs count="87">
    <xf numFmtId="0" fontId="0" fillId="0" borderId="0" xfId="0"/>
    <xf numFmtId="0" fontId="0" fillId="0" borderId="0" xfId="0" applyProtection="1">
      <protection locked="0"/>
    </xf>
    <xf numFmtId="0" fontId="9" fillId="0" borderId="0" xfId="0" quotePrefix="1" applyFont="1" applyAlignment="1" applyProtection="1">
      <alignment horizontal="left"/>
      <protection locked="0"/>
    </xf>
    <xf numFmtId="0" fontId="12" fillId="0" borderId="0" xfId="0" applyFont="1" applyProtection="1">
      <protection locked="0"/>
    </xf>
    <xf numFmtId="0" fontId="10" fillId="0" borderId="0" xfId="0" applyFont="1" applyFill="1" applyProtection="1">
      <protection locked="0"/>
    </xf>
    <xf numFmtId="0" fontId="0" fillId="0" borderId="0" xfId="0" applyBorder="1" applyAlignment="1" applyProtection="1">
      <alignment horizontal="right"/>
      <protection locked="0"/>
    </xf>
    <xf numFmtId="0" fontId="0" fillId="0" borderId="0" xfId="0" applyBorder="1" applyAlignment="1" applyProtection="1">
      <alignment horizontal="center"/>
      <protection locked="0"/>
    </xf>
    <xf numFmtId="0" fontId="15" fillId="0" borderId="0" xfId="0" applyFont="1" applyProtection="1">
      <protection locked="0"/>
    </xf>
    <xf numFmtId="0" fontId="0" fillId="0" borderId="0" xfId="0" applyProtection="1"/>
    <xf numFmtId="0" fontId="8" fillId="0" borderId="0" xfId="0" quotePrefix="1" applyFont="1" applyBorder="1" applyAlignment="1" applyProtection="1">
      <alignment horizontal="left"/>
    </xf>
    <xf numFmtId="0" fontId="3" fillId="0" borderId="0" xfId="0" applyFont="1" applyProtection="1"/>
    <xf numFmtId="0" fontId="5" fillId="0" borderId="1" xfId="0" applyFont="1" applyBorder="1" applyAlignment="1" applyProtection="1">
      <alignment horizontal="center"/>
    </xf>
    <xf numFmtId="0" fontId="7" fillId="0" borderId="4" xfId="0" applyFont="1" applyBorder="1" applyAlignment="1" applyProtection="1">
      <alignment horizontal="center"/>
    </xf>
    <xf numFmtId="0" fontId="5" fillId="0" borderId="4" xfId="0" applyFont="1" applyBorder="1" applyAlignment="1" applyProtection="1">
      <alignment horizontal="center"/>
    </xf>
    <xf numFmtId="0" fontId="5" fillId="0" borderId="5" xfId="0" applyFont="1" applyBorder="1" applyAlignment="1" applyProtection="1">
      <alignment horizontal="center"/>
    </xf>
    <xf numFmtId="0" fontId="7" fillId="0" borderId="4" xfId="0" applyFont="1" applyFill="1" applyBorder="1" applyAlignment="1" applyProtection="1">
      <alignment horizontal="center"/>
    </xf>
    <xf numFmtId="0" fontId="3" fillId="0" borderId="4" xfId="0" applyFont="1" applyFill="1" applyBorder="1" applyAlignment="1" applyProtection="1">
      <alignment horizontal="center"/>
    </xf>
    <xf numFmtId="0" fontId="4" fillId="0" borderId="0" xfId="0" applyFont="1" applyProtection="1"/>
    <xf numFmtId="0" fontId="18" fillId="0" borderId="0" xfId="0" applyFont="1"/>
    <xf numFmtId="0" fontId="0" fillId="0" borderId="0" xfId="0" applyAlignment="1">
      <alignment vertical="center"/>
    </xf>
    <xf numFmtId="0" fontId="21" fillId="0" borderId="0" xfId="0" applyFont="1" applyProtection="1"/>
    <xf numFmtId="0" fontId="3" fillId="0" borderId="4" xfId="0" applyFont="1" applyBorder="1" applyAlignment="1" applyProtection="1">
      <alignment horizontal="center"/>
    </xf>
    <xf numFmtId="0" fontId="3" fillId="0" borderId="5" xfId="0" applyFont="1" applyFill="1" applyBorder="1" applyAlignment="1" applyProtection="1">
      <alignment horizontal="center"/>
    </xf>
    <xf numFmtId="0" fontId="0" fillId="0" borderId="5" xfId="0" applyBorder="1" applyAlignment="1" applyProtection="1">
      <alignment vertical="center"/>
    </xf>
    <xf numFmtId="0" fontId="22" fillId="0" borderId="6" xfId="0" quotePrefix="1" applyFont="1" applyBorder="1" applyAlignment="1" applyProtection="1">
      <alignment vertical="center"/>
    </xf>
    <xf numFmtId="0" fontId="6" fillId="0" borderId="7" xfId="0" applyFont="1" applyBorder="1" applyAlignment="1" applyProtection="1">
      <alignment vertical="center"/>
    </xf>
    <xf numFmtId="0" fontId="0" fillId="0" borderId="12" xfId="0" applyBorder="1" applyAlignment="1" applyProtection="1">
      <alignment vertical="center"/>
    </xf>
    <xf numFmtId="0" fontId="23" fillId="0" borderId="0" xfId="0" applyFont="1" applyProtection="1">
      <protection locked="0"/>
    </xf>
    <xf numFmtId="3" fontId="16" fillId="3" borderId="9" xfId="6" applyNumberFormat="1" applyFont="1" applyFill="1" applyBorder="1" applyAlignment="1" applyProtection="1">
      <alignment horizontal="right"/>
      <protection locked="0"/>
    </xf>
    <xf numFmtId="0" fontId="3" fillId="0" borderId="6" xfId="0" applyFont="1" applyBorder="1" applyProtection="1"/>
    <xf numFmtId="0" fontId="22" fillId="0" borderId="2" xfId="0" applyFont="1" applyBorder="1" applyAlignment="1" applyProtection="1"/>
    <xf numFmtId="0" fontId="3" fillId="0" borderId="5" xfId="0" applyFont="1" applyBorder="1" applyAlignment="1" applyProtection="1">
      <alignment horizontal="center"/>
    </xf>
    <xf numFmtId="3" fontId="22" fillId="4" borderId="1" xfId="0" applyNumberFormat="1" applyFont="1" applyFill="1" applyBorder="1" applyAlignment="1" applyProtection="1">
      <alignment horizontal="right"/>
    </xf>
    <xf numFmtId="14" fontId="29" fillId="5" borderId="11" xfId="0" applyNumberFormat="1" applyFont="1" applyFill="1" applyBorder="1" applyAlignment="1" applyProtection="1">
      <alignment horizontal="left"/>
      <protection locked="0"/>
    </xf>
    <xf numFmtId="0" fontId="22" fillId="0" borderId="2" xfId="7" applyFont="1" applyBorder="1" applyAlignment="1" applyProtection="1">
      <alignment vertical="center" wrapText="1"/>
    </xf>
    <xf numFmtId="3" fontId="22" fillId="4" borderId="8" xfId="0" applyNumberFormat="1" applyFont="1" applyFill="1" applyBorder="1" applyAlignment="1" applyProtection="1">
      <alignment horizontal="right"/>
    </xf>
    <xf numFmtId="3" fontId="22" fillId="4" borderId="7" xfId="0" applyNumberFormat="1" applyFont="1" applyFill="1" applyBorder="1" applyAlignment="1" applyProtection="1">
      <alignment horizontal="right"/>
    </xf>
    <xf numFmtId="3" fontId="22" fillId="4" borderId="11" xfId="0" applyNumberFormat="1" applyFont="1" applyFill="1" applyBorder="1" applyAlignment="1" applyProtection="1">
      <alignment horizontal="right"/>
    </xf>
    <xf numFmtId="0" fontId="13" fillId="0" borderId="0" xfId="0" applyFont="1" applyAlignment="1" applyProtection="1">
      <alignment horizontal="left"/>
      <protection locked="0"/>
    </xf>
    <xf numFmtId="0" fontId="3" fillId="0" borderId="0" xfId="0" applyFont="1" applyFill="1" applyBorder="1" applyAlignment="1" applyProtection="1">
      <alignment horizontal="center"/>
      <protection locked="0"/>
    </xf>
    <xf numFmtId="0" fontId="20" fillId="0" borderId="0" xfId="7" applyFont="1" applyFill="1" applyBorder="1" applyProtection="1">
      <protection locked="0"/>
    </xf>
    <xf numFmtId="3" fontId="16" fillId="2" borderId="11" xfId="6" applyNumberFormat="1" applyFont="1" applyFill="1" applyBorder="1" applyAlignment="1" applyProtection="1">
      <alignment horizontal="center" wrapText="1"/>
    </xf>
    <xf numFmtId="164" fontId="16" fillId="3" borderId="11" xfId="6" applyNumberFormat="1" applyFont="1" applyFill="1" applyBorder="1" applyAlignment="1" applyProtection="1">
      <alignment horizontal="center" wrapText="1"/>
    </xf>
    <xf numFmtId="3" fontId="16" fillId="4" borderId="11" xfId="0" applyNumberFormat="1" applyFont="1" applyFill="1" applyBorder="1" applyAlignment="1" applyProtection="1">
      <alignment horizontal="center" wrapText="1"/>
    </xf>
    <xf numFmtId="0" fontId="0" fillId="0" borderId="0" xfId="0" applyBorder="1" applyProtection="1"/>
    <xf numFmtId="0" fontId="22" fillId="0" borderId="1" xfId="0" applyFont="1" applyBorder="1" applyAlignment="1" applyProtection="1">
      <alignment horizontal="center"/>
    </xf>
    <xf numFmtId="0" fontId="27" fillId="0" borderId="0" xfId="0" applyFont="1" applyFill="1" applyProtection="1"/>
    <xf numFmtId="0" fontId="4" fillId="0" borderId="1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0" fillId="0" borderId="2" xfId="0" quotePrefix="1" applyBorder="1" applyProtection="1"/>
    <xf numFmtId="0" fontId="3" fillId="0" borderId="3" xfId="0" applyFont="1" applyBorder="1" applyProtection="1"/>
    <xf numFmtId="0" fontId="26" fillId="0" borderId="3" xfId="7" applyFont="1" applyBorder="1" applyProtection="1"/>
    <xf numFmtId="0" fontId="5" fillId="0" borderId="2" xfId="0" quotePrefix="1" applyFont="1" applyBorder="1" applyAlignment="1" applyProtection="1">
      <alignment horizontal="left"/>
    </xf>
    <xf numFmtId="0" fontId="5" fillId="0" borderId="3" xfId="0" quotePrefix="1" applyFont="1" applyBorder="1" applyAlignment="1" applyProtection="1">
      <alignment horizontal="left"/>
    </xf>
    <xf numFmtId="0" fontId="5" fillId="0" borderId="6" xfId="0" quotePrefix="1" applyFont="1" applyBorder="1" applyAlignment="1" applyProtection="1">
      <alignment horizontal="left"/>
    </xf>
    <xf numFmtId="0" fontId="7" fillId="0" borderId="5" xfId="0" applyFont="1" applyBorder="1" applyAlignment="1" applyProtection="1">
      <alignment horizontal="center"/>
    </xf>
    <xf numFmtId="0" fontId="6" fillId="0" borderId="6" xfId="0" applyFont="1" applyBorder="1" applyProtection="1"/>
    <xf numFmtId="0" fontId="4" fillId="0" borderId="8" xfId="0" applyFont="1" applyBorder="1" applyAlignment="1" applyProtection="1">
      <alignment vertical="center" wrapText="1"/>
    </xf>
    <xf numFmtId="0" fontId="0" fillId="0" borderId="0" xfId="0" applyAlignment="1" applyProtection="1">
      <alignment horizontal="left"/>
      <protection locked="0"/>
    </xf>
    <xf numFmtId="0" fontId="15" fillId="0" borderId="0" xfId="0" applyFont="1" applyFill="1" applyBorder="1" applyProtection="1">
      <protection locked="0"/>
    </xf>
    <xf numFmtId="0" fontId="4" fillId="0" borderId="1" xfId="0" applyFont="1" applyBorder="1" applyAlignment="1" applyProtection="1">
      <alignment vertical="center" wrapText="1"/>
    </xf>
    <xf numFmtId="0" fontId="4" fillId="0" borderId="5" xfId="0" applyFont="1" applyFill="1" applyBorder="1" applyAlignment="1" applyProtection="1">
      <alignment horizontal="center" vertical="center"/>
    </xf>
    <xf numFmtId="0" fontId="15" fillId="0" borderId="15" xfId="0" applyFont="1" applyFill="1" applyBorder="1" applyAlignment="1" applyProtection="1">
      <alignment horizontal="center"/>
    </xf>
    <xf numFmtId="0" fontId="15" fillId="0" borderId="0" xfId="0" applyFont="1" applyFill="1" applyBorder="1" applyProtection="1"/>
    <xf numFmtId="0" fontId="15" fillId="0" borderId="9" xfId="0" applyFont="1" applyFill="1" applyBorder="1" applyProtection="1"/>
    <xf numFmtId="0" fontId="31" fillId="0" borderId="17" xfId="0" applyFont="1" applyBorder="1"/>
    <xf numFmtId="3" fontId="3" fillId="2" borderId="9" xfId="11" applyNumberFormat="1" applyFont="1" applyFill="1" applyBorder="1" applyAlignment="1" applyProtection="1">
      <alignment horizontal="right"/>
      <protection locked="0"/>
    </xf>
    <xf numFmtId="3" fontId="3" fillId="2" borderId="9" xfId="11" applyNumberFormat="1" applyFont="1" applyFill="1" applyBorder="1" applyAlignment="1" applyProtection="1">
      <alignment horizontal="right"/>
      <protection locked="0"/>
    </xf>
    <xf numFmtId="3" fontId="3" fillId="2" borderId="9" xfId="11" applyNumberFormat="1" applyFont="1" applyFill="1" applyBorder="1" applyAlignment="1" applyProtection="1">
      <alignment horizontal="right"/>
      <protection locked="0"/>
    </xf>
    <xf numFmtId="3" fontId="3" fillId="2" borderId="9" xfId="11" applyNumberFormat="1" applyFont="1" applyFill="1" applyBorder="1" applyAlignment="1" applyProtection="1">
      <alignment horizontal="right"/>
      <protection locked="0"/>
    </xf>
    <xf numFmtId="3" fontId="3" fillId="2" borderId="10" xfId="11" applyNumberFormat="1" applyFont="1" applyFill="1" applyBorder="1" applyAlignment="1" applyProtection="1">
      <alignment horizontal="right"/>
      <protection locked="0"/>
    </xf>
    <xf numFmtId="3" fontId="3" fillId="2" borderId="3" xfId="11" applyNumberFormat="1" applyFont="1" applyFill="1" applyBorder="1" applyAlignment="1" applyProtection="1">
      <alignment horizontal="right"/>
      <protection locked="0"/>
    </xf>
    <xf numFmtId="3" fontId="16" fillId="3" borderId="9" xfId="11" applyNumberFormat="1" applyFont="1" applyFill="1" applyBorder="1" applyAlignment="1" applyProtection="1">
      <alignment horizontal="right"/>
      <protection locked="0"/>
    </xf>
    <xf numFmtId="3" fontId="3" fillId="2" borderId="9" xfId="11" applyNumberFormat="1" applyFont="1" applyFill="1" applyBorder="1" applyAlignment="1" applyProtection="1">
      <alignment horizontal="right"/>
      <protection locked="0"/>
    </xf>
    <xf numFmtId="3" fontId="3" fillId="2" borderId="10" xfId="11" applyNumberFormat="1" applyFont="1" applyFill="1" applyBorder="1" applyAlignment="1" applyProtection="1">
      <alignment horizontal="right"/>
      <protection locked="0"/>
    </xf>
    <xf numFmtId="0" fontId="3" fillId="0" borderId="0" xfId="0" applyFont="1" applyAlignment="1" applyProtection="1">
      <alignmen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pplyProtection="1">
      <alignment horizontal="left" vertical="center" wrapText="1"/>
    </xf>
    <xf numFmtId="0" fontId="26" fillId="0" borderId="1" xfId="7" applyFont="1" applyBorder="1" applyAlignment="1" applyProtection="1">
      <alignment horizontal="left"/>
    </xf>
    <xf numFmtId="0" fontId="19" fillId="0" borderId="2" xfId="7" applyBorder="1" applyAlignment="1" applyProtection="1">
      <alignment horizontal="left"/>
    </xf>
    <xf numFmtId="0" fontId="11" fillId="0" borderId="0" xfId="0" applyFont="1" applyAlignment="1" applyProtection="1">
      <alignment horizontal="right" vertical="center"/>
    </xf>
    <xf numFmtId="0" fontId="9" fillId="0" borderId="13" xfId="7" applyFont="1" applyBorder="1" applyAlignment="1" applyProtection="1">
      <alignment horizontal="center" vertical="center" wrapText="1"/>
    </xf>
    <xf numFmtId="0" fontId="9" fillId="0" borderId="14" xfId="7" applyFont="1" applyBorder="1" applyAlignment="1" applyProtection="1">
      <alignment horizontal="center" vertical="center" wrapText="1"/>
    </xf>
    <xf numFmtId="0" fontId="30" fillId="5" borderId="7" xfId="0" applyFont="1" applyFill="1" applyBorder="1" applyAlignment="1" applyProtection="1">
      <alignment horizontal="left" wrapText="1"/>
      <protection locked="0"/>
    </xf>
    <xf numFmtId="0" fontId="30" fillId="5" borderId="16" xfId="0" applyFont="1" applyFill="1" applyBorder="1" applyAlignment="1" applyProtection="1">
      <alignment horizontal="left" wrapText="1"/>
      <protection locked="0"/>
    </xf>
    <xf numFmtId="0" fontId="30" fillId="5" borderId="12" xfId="0" applyFont="1" applyFill="1" applyBorder="1" applyAlignment="1" applyProtection="1">
      <alignment horizontal="left" wrapText="1"/>
      <protection locked="0"/>
    </xf>
  </cellXfs>
  <cellStyles count="13">
    <cellStyle name="Comma 2" xfId="6" xr:uid="{00000000-0005-0000-0000-000001000000}"/>
    <cellStyle name="Comma 2 2" xfId="11" xr:uid="{C319E1B8-9D80-42D8-881B-3947CE10530E}"/>
    <cellStyle name="Hyperlink" xfId="7" builtinId="8"/>
    <cellStyle name="Normal" xfId="0" builtinId="0"/>
    <cellStyle name="Normal 10" xfId="4" xr:uid="{00000000-0005-0000-0000-000004000000}"/>
    <cellStyle name="Normal 10 2" xfId="10" xr:uid="{2D33AAD4-FFB3-45AD-AC47-1F3086064D9F}"/>
    <cellStyle name="Normal 17" xfId="2" xr:uid="{00000000-0005-0000-0000-000005000000}"/>
    <cellStyle name="Normal 2" xfId="1" xr:uid="{00000000-0005-0000-0000-000006000000}"/>
    <cellStyle name="Normal 2 2" xfId="3" xr:uid="{00000000-0005-0000-0000-000007000000}"/>
    <cellStyle name="Normal 2 3" xfId="5" xr:uid="{00000000-0005-0000-0000-000008000000}"/>
    <cellStyle name="Normal 3" xfId="9" xr:uid="{00000000-0005-0000-0000-000009000000}"/>
    <cellStyle name="Normal 4" xfId="8" xr:uid="{00000000-0005-0000-0000-00000A000000}"/>
    <cellStyle name="Tusental 2" xfId="12" xr:uid="{C9F9F456-F49C-428B-8C02-3CEAD2F9E069}"/>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ont>
        <color theme="1"/>
      </font>
      <fill>
        <patternFill>
          <bgColor rgb="FFFF00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F14"/>
  <sheetViews>
    <sheetView zoomScale="85" zoomScaleNormal="85" zoomScaleSheetLayoutView="100" workbookViewId="0"/>
  </sheetViews>
  <sheetFormatPr defaultRowHeight="12.75" x14ac:dyDescent="0.2"/>
  <cols>
    <col min="10" max="10" width="11.85546875" customWidth="1"/>
    <col min="11" max="11" width="6.5703125" customWidth="1"/>
  </cols>
  <sheetData>
    <row r="1" spans="1:32" ht="18.75" thickBot="1" x14ac:dyDescent="0.3">
      <c r="A1" s="18" t="s">
        <v>28</v>
      </c>
    </row>
    <row r="2" spans="1:32" ht="15" customHeight="1" thickBot="1" x14ac:dyDescent="0.25">
      <c r="A2" s="77" t="s">
        <v>63</v>
      </c>
      <c r="B2" s="77"/>
      <c r="C2" s="77"/>
      <c r="D2" s="77"/>
      <c r="E2" s="77"/>
      <c r="F2" s="77"/>
      <c r="G2" s="77"/>
      <c r="H2" s="77"/>
      <c r="I2" s="77"/>
      <c r="J2" s="77"/>
      <c r="AF2" s="65" t="s">
        <v>62</v>
      </c>
    </row>
    <row r="3" spans="1:32" ht="15.75" customHeight="1" x14ac:dyDescent="0.2">
      <c r="A3" s="77"/>
      <c r="B3" s="77"/>
      <c r="C3" s="77"/>
      <c r="D3" s="77"/>
      <c r="E3" s="77"/>
      <c r="F3" s="77"/>
      <c r="G3" s="77"/>
      <c r="H3" s="77"/>
      <c r="I3" s="77"/>
      <c r="J3" s="77"/>
    </row>
    <row r="5" spans="1:32" s="19" customFormat="1" ht="50.25" customHeight="1" x14ac:dyDescent="0.2">
      <c r="A5" s="75" t="s">
        <v>46</v>
      </c>
      <c r="B5" s="75"/>
      <c r="C5" s="75"/>
      <c r="D5" s="75"/>
      <c r="E5" s="75"/>
      <c r="F5" s="75"/>
      <c r="G5" s="75"/>
      <c r="H5" s="75"/>
      <c r="I5" s="75"/>
      <c r="J5" s="75"/>
    </row>
    <row r="6" spans="1:32" s="19" customFormat="1" ht="35.25" customHeight="1" x14ac:dyDescent="0.2">
      <c r="A6" s="75" t="s">
        <v>47</v>
      </c>
      <c r="B6" s="75"/>
      <c r="C6" s="75"/>
      <c r="D6" s="75"/>
      <c r="E6" s="75"/>
      <c r="F6" s="75"/>
      <c r="G6" s="75"/>
      <c r="H6" s="75"/>
      <c r="I6" s="75"/>
      <c r="J6" s="75"/>
    </row>
    <row r="7" spans="1:32" s="19" customFormat="1" ht="105.75" customHeight="1" x14ac:dyDescent="0.2">
      <c r="A7" s="75" t="s">
        <v>65</v>
      </c>
      <c r="B7" s="75"/>
      <c r="C7" s="75"/>
      <c r="D7" s="75"/>
      <c r="E7" s="75"/>
      <c r="F7" s="75"/>
      <c r="G7" s="75"/>
      <c r="H7" s="75"/>
      <c r="I7" s="75"/>
      <c r="J7" s="75"/>
    </row>
    <row r="8" spans="1:32" s="19" customFormat="1" ht="175.5" customHeight="1" x14ac:dyDescent="0.2">
      <c r="A8" s="78" t="s">
        <v>64</v>
      </c>
      <c r="B8" s="78"/>
      <c r="C8" s="78"/>
      <c r="D8" s="78"/>
      <c r="E8" s="78"/>
      <c r="F8" s="78"/>
      <c r="G8" s="78"/>
      <c r="H8" s="78"/>
      <c r="I8" s="78"/>
      <c r="J8" s="78"/>
    </row>
    <row r="9" spans="1:32" s="19" customFormat="1" ht="129" customHeight="1" x14ac:dyDescent="0.2">
      <c r="A9" s="75" t="s">
        <v>48</v>
      </c>
      <c r="B9" s="75"/>
      <c r="C9" s="75"/>
      <c r="D9" s="75"/>
      <c r="E9" s="75"/>
      <c r="F9" s="75"/>
      <c r="G9" s="75"/>
      <c r="H9" s="75"/>
      <c r="I9" s="75"/>
      <c r="J9" s="75"/>
    </row>
    <row r="10" spans="1:32" s="19" customFormat="1" ht="71.25" customHeight="1" x14ac:dyDescent="0.2">
      <c r="A10" s="75" t="s">
        <v>70</v>
      </c>
      <c r="B10" s="75"/>
      <c r="C10" s="75"/>
      <c r="D10" s="75"/>
      <c r="E10" s="75"/>
      <c r="F10" s="75"/>
      <c r="G10" s="75"/>
      <c r="H10" s="75"/>
      <c r="I10" s="75"/>
      <c r="J10" s="75"/>
    </row>
    <row r="11" spans="1:32" s="19" customFormat="1" ht="63" customHeight="1" x14ac:dyDescent="0.2">
      <c r="A11" s="75" t="s">
        <v>25</v>
      </c>
      <c r="B11" s="75"/>
      <c r="C11" s="75"/>
      <c r="D11" s="75"/>
      <c r="E11" s="75"/>
      <c r="F11" s="75"/>
      <c r="G11" s="75"/>
      <c r="H11" s="75"/>
      <c r="I11" s="75"/>
      <c r="J11" s="75"/>
    </row>
    <row r="12" spans="1:32" s="19" customFormat="1" ht="61.5" customHeight="1" x14ac:dyDescent="0.2">
      <c r="A12" s="75" t="s">
        <v>49</v>
      </c>
      <c r="B12" s="75"/>
      <c r="C12" s="75"/>
      <c r="D12" s="75"/>
      <c r="E12" s="75"/>
      <c r="F12" s="75"/>
      <c r="G12" s="75"/>
      <c r="H12" s="75"/>
      <c r="I12" s="75"/>
      <c r="J12" s="75"/>
    </row>
    <row r="13" spans="1:32" s="19" customFormat="1" ht="41.25" customHeight="1" x14ac:dyDescent="0.2">
      <c r="A13" s="76" t="s">
        <v>45</v>
      </c>
      <c r="B13" s="76"/>
      <c r="C13" s="76"/>
      <c r="D13" s="76"/>
      <c r="E13" s="76"/>
      <c r="F13" s="76"/>
      <c r="G13" s="76"/>
      <c r="H13" s="76"/>
      <c r="I13" s="76"/>
      <c r="J13" s="76"/>
    </row>
    <row r="14" spans="1:32" ht="78.75" customHeight="1" x14ac:dyDescent="0.2">
      <c r="A14" s="76" t="s">
        <v>71</v>
      </c>
      <c r="B14" s="76"/>
      <c r="C14" s="76"/>
      <c r="D14" s="76"/>
      <c r="E14" s="76"/>
      <c r="F14" s="76"/>
      <c r="G14" s="76"/>
      <c r="H14" s="76"/>
      <c r="I14" s="76"/>
      <c r="J14" s="76"/>
    </row>
  </sheetData>
  <mergeCells count="11">
    <mergeCell ref="A2:J3"/>
    <mergeCell ref="A5:J5"/>
    <mergeCell ref="A6:J6"/>
    <mergeCell ref="A7:J7"/>
    <mergeCell ref="A8:J8"/>
    <mergeCell ref="A9:J9"/>
    <mergeCell ref="A14:J14"/>
    <mergeCell ref="A10:J10"/>
    <mergeCell ref="A11:J11"/>
    <mergeCell ref="A12:J12"/>
    <mergeCell ref="A13:J13"/>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FF00"/>
    <pageSetUpPr fitToPage="1"/>
  </sheetPr>
  <dimension ref="A1:BR39"/>
  <sheetViews>
    <sheetView tabSelected="1" topLeftCell="B1" zoomScale="85" zoomScaleNormal="85" zoomScaleSheetLayoutView="100" workbookViewId="0">
      <selection activeCell="B1" sqref="B1:C1"/>
    </sheetView>
  </sheetViews>
  <sheetFormatPr defaultColWidth="9.140625" defaultRowHeight="12.75" x14ac:dyDescent="0.2"/>
  <cols>
    <col min="1" max="1" width="19.5703125" style="7" hidden="1" customWidth="1"/>
    <col min="2" max="2" width="9.140625" style="1"/>
    <col min="3" max="3" width="58" style="1" customWidth="1"/>
    <col min="4" max="12" width="14.42578125" style="1" customWidth="1"/>
    <col min="13" max="13" width="14.85546875" style="1" customWidth="1"/>
    <col min="14" max="20" width="14.42578125" style="1" customWidth="1"/>
    <col min="21" max="16384" width="9.140625" style="1"/>
  </cols>
  <sheetData>
    <row r="1" spans="1:20" ht="42" customHeight="1" thickBot="1" x14ac:dyDescent="0.35">
      <c r="A1" s="62" t="s">
        <v>61</v>
      </c>
      <c r="B1" s="82" t="s">
        <v>50</v>
      </c>
      <c r="C1" s="83"/>
      <c r="D1" s="2"/>
      <c r="F1" s="81" t="s">
        <v>27</v>
      </c>
      <c r="G1" s="81"/>
      <c r="H1" s="84" t="s">
        <v>60</v>
      </c>
      <c r="I1" s="85"/>
      <c r="J1" s="86"/>
    </row>
    <row r="2" spans="1:20" ht="18" customHeight="1" x14ac:dyDescent="0.3">
      <c r="A2" s="63"/>
      <c r="C2" s="4"/>
      <c r="D2" s="2"/>
      <c r="F2" s="81" t="s">
        <v>22</v>
      </c>
      <c r="G2" s="81"/>
      <c r="H2" s="33" t="s">
        <v>72</v>
      </c>
      <c r="I2" s="46" t="s">
        <v>59</v>
      </c>
      <c r="J2" s="3"/>
    </row>
    <row r="3" spans="1:20" x14ac:dyDescent="0.2">
      <c r="A3" s="63"/>
      <c r="C3" s="20" t="s">
        <v>69</v>
      </c>
      <c r="H3" s="38"/>
    </row>
    <row r="4" spans="1:20" ht="15.75" x14ac:dyDescent="0.25">
      <c r="A4" s="63"/>
      <c r="B4" s="9" t="s">
        <v>23</v>
      </c>
      <c r="C4" s="10"/>
      <c r="D4" s="58"/>
    </row>
    <row r="5" spans="1:20" x14ac:dyDescent="0.2">
      <c r="A5" s="63"/>
      <c r="B5" s="25" t="s">
        <v>0</v>
      </c>
      <c r="C5" s="26"/>
      <c r="D5" s="47">
        <v>2007</v>
      </c>
      <c r="E5" s="47">
        <f>D5+1</f>
        <v>2008</v>
      </c>
      <c r="F5" s="47">
        <f t="shared" ref="F5:T5" si="0">E5+1</f>
        <v>2009</v>
      </c>
      <c r="G5" s="47">
        <f t="shared" si="0"/>
        <v>2010</v>
      </c>
      <c r="H5" s="47">
        <f t="shared" si="0"/>
        <v>2011</v>
      </c>
      <c r="I5" s="47">
        <f t="shared" si="0"/>
        <v>2012</v>
      </c>
      <c r="J5" s="47">
        <f t="shared" si="0"/>
        <v>2013</v>
      </c>
      <c r="K5" s="47">
        <f t="shared" si="0"/>
        <v>2014</v>
      </c>
      <c r="L5" s="47">
        <f t="shared" si="0"/>
        <v>2015</v>
      </c>
      <c r="M5" s="47">
        <f t="shared" si="0"/>
        <v>2016</v>
      </c>
      <c r="N5" s="47">
        <f t="shared" si="0"/>
        <v>2017</v>
      </c>
      <c r="O5" s="47">
        <f t="shared" si="0"/>
        <v>2018</v>
      </c>
      <c r="P5" s="47">
        <f t="shared" si="0"/>
        <v>2019</v>
      </c>
      <c r="Q5" s="47">
        <f t="shared" si="0"/>
        <v>2020</v>
      </c>
      <c r="R5" s="47">
        <f t="shared" si="0"/>
        <v>2021</v>
      </c>
      <c r="S5" s="47">
        <f t="shared" si="0"/>
        <v>2022</v>
      </c>
      <c r="T5" s="47">
        <f t="shared" si="0"/>
        <v>2023</v>
      </c>
    </row>
    <row r="6" spans="1:20" x14ac:dyDescent="0.2">
      <c r="A6" s="63" t="e">
        <f>CountryCode &amp; ".FC.OTR.S13.MNAC." &amp; RefVintage</f>
        <v>#REF!</v>
      </c>
      <c r="B6" s="11" t="s">
        <v>8</v>
      </c>
      <c r="C6" s="52" t="s">
        <v>20</v>
      </c>
      <c r="D6" s="32">
        <f t="shared" ref="D6:L6" si="1">IF(AND(D7="0",D8="0",D9="0",D10="0"),"0",IF(AND(D7="M",D8="M",D9="M",D10="M"),"M",IF(AND(D7="L",D8="L",D9="L",D10="L"),"L",IF(AND(ISTEXT(D7),ISTEXT(D8),ISTEXT(D9),ISTEXT(D10)),"L",SUM(D7:D10)))))</f>
        <v>0</v>
      </c>
      <c r="E6" s="32">
        <f t="shared" si="1"/>
        <v>1</v>
      </c>
      <c r="F6" s="32">
        <f t="shared" si="1"/>
        <v>1546</v>
      </c>
      <c r="G6" s="32">
        <f t="shared" si="1"/>
        <v>2665</v>
      </c>
      <c r="H6" s="32">
        <f t="shared" si="1"/>
        <v>2225</v>
      </c>
      <c r="I6" s="32">
        <f t="shared" si="1"/>
        <v>1285</v>
      </c>
      <c r="J6" s="32">
        <f t="shared" si="1"/>
        <v>1011</v>
      </c>
      <c r="K6" s="32">
        <f t="shared" si="1"/>
        <v>40</v>
      </c>
      <c r="L6" s="35">
        <f t="shared" si="1"/>
        <v>5</v>
      </c>
      <c r="M6" s="35">
        <f t="shared" ref="M6:N6" si="2">IF(AND(M7="0",M8="0",M9="0",M10="0"),"0",IF(AND(M7="M",M8="M",M9="M",M10="M"),"M",IF(AND(M7="L",M8="L",M9="L",M10="L"),"L",IF(AND(ISTEXT(M7),ISTEXT(M8),ISTEXT(M9),ISTEXT(M10)),"L",SUM(M7:M10)))))</f>
        <v>0</v>
      </c>
      <c r="N6" s="35">
        <f t="shared" si="2"/>
        <v>0</v>
      </c>
      <c r="O6" s="35">
        <f t="shared" ref="O6:Q6" si="3">IF(AND(O7="0",O8="0",O9="0",O10="0"),"0",IF(AND(O7="M",O8="M",O9="M",O10="M"),"M",IF(AND(O7="L",O8="L",O9="L",O10="L"),"L",IF(AND(ISTEXT(O7),ISTEXT(O8),ISTEXT(O9),ISTEXT(O10)),"L",SUM(O7:O10)))))</f>
        <v>0</v>
      </c>
      <c r="P6" s="35">
        <f t="shared" si="3"/>
        <v>0</v>
      </c>
      <c r="Q6" s="35">
        <f t="shared" si="3"/>
        <v>0</v>
      </c>
      <c r="R6" s="35">
        <f t="shared" ref="R6:S6" si="4">IF(AND(R7="0",R8="0",R9="0",R10="0"),"0",IF(AND(R7="M",R8="M",R9="M",R10="M"),"M",IF(AND(R7="L",R8="L",R9="L",R10="L"),"L",IF(AND(ISTEXT(R7),ISTEXT(R8),ISTEXT(R9),ISTEXT(R10)),"L",SUM(R7:R10)))))</f>
        <v>0</v>
      </c>
      <c r="S6" s="35">
        <f t="shared" si="4"/>
        <v>0</v>
      </c>
      <c r="T6" s="35">
        <f t="shared" ref="T6" si="5">IF(AND(T7="0",T8="0",T9="0",T10="0"),"0",IF(AND(T7="M",T8="M",T9="M",T10="M"),"M",IF(AND(T7="L",T8="L",T9="L",T10="L"),"L",IF(AND(ISTEXT(T7),ISTEXT(T8),ISTEXT(T9),ISTEXT(T10)),"L",SUM(T7:T10)))))</f>
        <v>0</v>
      </c>
    </row>
    <row r="7" spans="1:20" x14ac:dyDescent="0.2">
      <c r="A7" s="63" t="e">
        <f>CountryCode &amp; ".FC.OGF.S13.MNAC." &amp; RefVintage</f>
        <v>#REF!</v>
      </c>
      <c r="B7" s="12" t="s">
        <v>12</v>
      </c>
      <c r="C7" s="50" t="s">
        <v>2</v>
      </c>
      <c r="D7" s="66">
        <v>0</v>
      </c>
      <c r="E7" s="66">
        <v>1</v>
      </c>
      <c r="F7" s="66">
        <v>1546</v>
      </c>
      <c r="G7" s="66">
        <v>1979</v>
      </c>
      <c r="H7" s="66">
        <v>1488</v>
      </c>
      <c r="I7" s="66">
        <v>636</v>
      </c>
      <c r="J7" s="66">
        <v>202</v>
      </c>
      <c r="K7" s="66">
        <v>40</v>
      </c>
      <c r="L7" s="66">
        <v>5</v>
      </c>
      <c r="M7" s="66">
        <v>0</v>
      </c>
      <c r="N7" s="66">
        <v>0</v>
      </c>
      <c r="O7" s="66">
        <v>0</v>
      </c>
      <c r="P7" s="66">
        <v>0</v>
      </c>
      <c r="Q7" s="66">
        <v>0</v>
      </c>
      <c r="R7" s="66">
        <v>0</v>
      </c>
      <c r="S7" s="66">
        <v>0</v>
      </c>
      <c r="T7" s="66">
        <v>0</v>
      </c>
    </row>
    <row r="8" spans="1:20" x14ac:dyDescent="0.2">
      <c r="A8" s="63" t="e">
        <f>CountryCode &amp; ".FC.D41_R.S13.MNAC." &amp; RefVintage</f>
        <v>#REF!</v>
      </c>
      <c r="B8" s="12" t="s">
        <v>13</v>
      </c>
      <c r="C8" s="50" t="s">
        <v>5</v>
      </c>
      <c r="D8" s="66">
        <v>0</v>
      </c>
      <c r="E8" s="66">
        <v>0</v>
      </c>
      <c r="F8" s="66">
        <v>0</v>
      </c>
      <c r="G8" s="66">
        <v>0</v>
      </c>
      <c r="H8" s="66">
        <v>0</v>
      </c>
      <c r="I8" s="66">
        <v>0</v>
      </c>
      <c r="J8" s="66">
        <v>0</v>
      </c>
      <c r="K8" s="66">
        <v>0</v>
      </c>
      <c r="L8" s="66">
        <v>0</v>
      </c>
      <c r="M8" s="66">
        <v>0</v>
      </c>
      <c r="N8" s="66">
        <v>0</v>
      </c>
      <c r="O8" s="66">
        <v>0</v>
      </c>
      <c r="P8" s="66">
        <v>0</v>
      </c>
      <c r="Q8" s="66">
        <v>0</v>
      </c>
      <c r="R8" s="66">
        <v>0</v>
      </c>
      <c r="S8" s="66">
        <v>0</v>
      </c>
      <c r="T8" s="66">
        <v>0</v>
      </c>
    </row>
    <row r="9" spans="1:20" x14ac:dyDescent="0.2">
      <c r="A9" s="63" t="e">
        <f>CountryCode &amp; ".FC.D421.S13.MNAC." &amp; RefVintage</f>
        <v>#REF!</v>
      </c>
      <c r="B9" s="12" t="s">
        <v>14</v>
      </c>
      <c r="C9" s="50" t="s">
        <v>4</v>
      </c>
      <c r="D9" s="66">
        <v>0</v>
      </c>
      <c r="E9" s="66">
        <v>0</v>
      </c>
      <c r="F9" s="66">
        <v>0</v>
      </c>
      <c r="G9" s="66">
        <v>686</v>
      </c>
      <c r="H9" s="66">
        <v>737</v>
      </c>
      <c r="I9" s="66">
        <v>649</v>
      </c>
      <c r="J9" s="66">
        <v>809</v>
      </c>
      <c r="K9" s="66">
        <v>0</v>
      </c>
      <c r="L9" s="66">
        <v>0</v>
      </c>
      <c r="M9" s="66">
        <v>0</v>
      </c>
      <c r="N9" s="66">
        <v>0</v>
      </c>
      <c r="O9" s="66">
        <v>0</v>
      </c>
      <c r="P9" s="66">
        <v>0</v>
      </c>
      <c r="Q9" s="66">
        <v>0</v>
      </c>
      <c r="R9" s="66">
        <v>0</v>
      </c>
      <c r="S9" s="66">
        <v>0</v>
      </c>
      <c r="T9" s="66">
        <v>0</v>
      </c>
    </row>
    <row r="10" spans="1:20" x14ac:dyDescent="0.2">
      <c r="A10" s="63" t="e">
        <f>CountryCode &amp; ".FC.OOR.S13.MNAC." &amp; RefVintage</f>
        <v>#REF!</v>
      </c>
      <c r="B10" s="55" t="s">
        <v>15</v>
      </c>
      <c r="C10" s="29" t="s">
        <v>6</v>
      </c>
      <c r="D10" s="66">
        <v>0</v>
      </c>
      <c r="E10" s="66">
        <v>0</v>
      </c>
      <c r="F10" s="66">
        <v>0</v>
      </c>
      <c r="G10" s="66">
        <v>0</v>
      </c>
      <c r="H10" s="66">
        <v>0</v>
      </c>
      <c r="I10" s="66">
        <v>0</v>
      </c>
      <c r="J10" s="66">
        <v>0</v>
      </c>
      <c r="K10" s="66">
        <v>0</v>
      </c>
      <c r="L10" s="66">
        <v>0</v>
      </c>
      <c r="M10" s="66">
        <v>0</v>
      </c>
      <c r="N10" s="66">
        <v>0</v>
      </c>
      <c r="O10" s="66">
        <v>0</v>
      </c>
      <c r="P10" s="66">
        <v>0</v>
      </c>
      <c r="Q10" s="66">
        <v>0</v>
      </c>
      <c r="R10" s="66">
        <v>0</v>
      </c>
      <c r="S10" s="66">
        <v>0</v>
      </c>
      <c r="T10" s="66">
        <v>0</v>
      </c>
    </row>
    <row r="11" spans="1:20" x14ac:dyDescent="0.2">
      <c r="A11" s="63" t="e">
        <f>CountryCode &amp; ".FC.OTE.S13.MNAC." &amp; RefVintage</f>
        <v>#REF!</v>
      </c>
      <c r="B11" s="13" t="s">
        <v>9</v>
      </c>
      <c r="C11" s="53" t="s">
        <v>39</v>
      </c>
      <c r="D11" s="32">
        <f t="shared" ref="D11:L11" si="6">IF(AND(D12="0",D13="0",D14="0",D15="0",D16="0"),"0",IF(AND(D12="M",D13="M",D14="M",D15="M",D16="M"),"M",IF(AND(D12="L",D13="L",D14="L",D15="L",D16="L"),"L",IF(AND(ISTEXT(D12),ISTEXT(D13),ISTEXT(D14),ISTEXT(D15),ISTEXT(D16)),"L",SUM(D12:D16)))))</f>
        <v>0</v>
      </c>
      <c r="E11" s="32">
        <f t="shared" si="6"/>
        <v>15</v>
      </c>
      <c r="F11" s="32">
        <f t="shared" si="6"/>
        <v>179</v>
      </c>
      <c r="G11" s="32">
        <f t="shared" si="6"/>
        <v>165</v>
      </c>
      <c r="H11" s="32">
        <f t="shared" si="6"/>
        <v>163</v>
      </c>
      <c r="I11" s="32">
        <f t="shared" si="6"/>
        <v>118</v>
      </c>
      <c r="J11" s="32">
        <f t="shared" si="6"/>
        <v>44</v>
      </c>
      <c r="K11" s="32">
        <f t="shared" si="6"/>
        <v>0</v>
      </c>
      <c r="L11" s="35">
        <f t="shared" si="6"/>
        <v>0</v>
      </c>
      <c r="M11" s="35">
        <f t="shared" ref="M11:N11" si="7">IF(AND(M12="0",M13="0",M14="0",M15="0",M16="0"),"0",IF(AND(M12="M",M13="M",M14="M",M15="M",M16="M"),"M",IF(AND(M12="L",M13="L",M14="L",M15="L",M16="L"),"L",IF(AND(ISTEXT(M12),ISTEXT(M13),ISTEXT(M14),ISTEXT(M15),ISTEXT(M16)),"L",SUM(M12:M16)))))</f>
        <v>0</v>
      </c>
      <c r="N11" s="35">
        <f t="shared" si="7"/>
        <v>0</v>
      </c>
      <c r="O11" s="35">
        <f t="shared" ref="O11:Q11" si="8">IF(AND(O12="0",O13="0",O14="0",O15="0",O16="0"),"0",IF(AND(O12="M",O13="M",O14="M",O15="M",O16="M"),"M",IF(AND(O12="L",O13="L",O14="L",O15="L",O16="L"),"L",IF(AND(ISTEXT(O12),ISTEXT(O13),ISTEXT(O14),ISTEXT(O15),ISTEXT(O16)),"L",SUM(O12:O16)))))</f>
        <v>0</v>
      </c>
      <c r="P11" s="35">
        <f t="shared" si="8"/>
        <v>0</v>
      </c>
      <c r="Q11" s="35">
        <f t="shared" si="8"/>
        <v>0</v>
      </c>
      <c r="R11" s="35">
        <f t="shared" ref="R11:S11" si="9">IF(AND(R12="0",R13="0",R14="0",R15="0",R16="0"),"0",IF(AND(R12="M",R13="M",R14="M",R15="M",R16="M"),"M",IF(AND(R12="L",R13="L",R14="L",R15="L",R16="L"),"L",IF(AND(ISTEXT(R12),ISTEXT(R13),ISTEXT(R14),ISTEXT(R15),ISTEXT(R16)),"L",SUM(R12:R16)))))</f>
        <v>0</v>
      </c>
      <c r="S11" s="35">
        <f t="shared" si="9"/>
        <v>0</v>
      </c>
      <c r="T11" s="35">
        <f t="shared" ref="T11" si="10">IF(AND(T12="0",T13="0",T14="0",T15="0",T16="0"),"0",IF(AND(T12="M",T13="M",T14="M",T15="M",T16="M"),"M",IF(AND(T12="L",T13="L",T14="L",T15="L",T16="L"),"L",IF(AND(ISTEXT(T12),ISTEXT(T13),ISTEXT(T14),ISTEXT(T15),ISTEXT(T16)),"L",SUM(T12:T16)))))</f>
        <v>0</v>
      </c>
    </row>
    <row r="12" spans="1:20" x14ac:dyDescent="0.2">
      <c r="A12" s="63" t="e">
        <f>CountryCode &amp; ".FC.D41_P.S13.MNAC." &amp; RefVintage</f>
        <v>#REF!</v>
      </c>
      <c r="B12" s="12" t="s">
        <v>16</v>
      </c>
      <c r="C12" s="51" t="s">
        <v>51</v>
      </c>
      <c r="D12" s="67">
        <v>0</v>
      </c>
      <c r="E12" s="67">
        <v>15</v>
      </c>
      <c r="F12" s="67">
        <v>179</v>
      </c>
      <c r="G12" s="67">
        <v>165</v>
      </c>
      <c r="H12" s="67">
        <v>163</v>
      </c>
      <c r="I12" s="67">
        <v>118</v>
      </c>
      <c r="J12" s="67">
        <v>44</v>
      </c>
      <c r="K12" s="67">
        <v>0</v>
      </c>
      <c r="L12" s="67">
        <v>0</v>
      </c>
      <c r="M12" s="67">
        <v>0</v>
      </c>
      <c r="N12" s="67">
        <v>0</v>
      </c>
      <c r="O12" s="67">
        <v>0</v>
      </c>
      <c r="P12" s="67">
        <v>0</v>
      </c>
      <c r="Q12" s="67">
        <v>0</v>
      </c>
      <c r="R12" s="67">
        <v>0</v>
      </c>
      <c r="S12" s="67">
        <v>0</v>
      </c>
      <c r="T12" s="67">
        <v>0</v>
      </c>
    </row>
    <row r="13" spans="1:20" x14ac:dyDescent="0.2">
      <c r="A13" s="63" t="e">
        <f>CountryCode &amp; ".FC.D99CI.S13.MNAC." &amp; RefVintage</f>
        <v>#REF!</v>
      </c>
      <c r="B13" s="21" t="s">
        <v>17</v>
      </c>
      <c r="C13" s="50" t="s">
        <v>1</v>
      </c>
      <c r="D13" s="67">
        <v>0</v>
      </c>
      <c r="E13" s="67">
        <v>0</v>
      </c>
      <c r="F13" s="67">
        <v>0</v>
      </c>
      <c r="G13" s="67">
        <v>0</v>
      </c>
      <c r="H13" s="67">
        <v>0</v>
      </c>
      <c r="I13" s="67">
        <v>0</v>
      </c>
      <c r="J13" s="67">
        <v>0</v>
      </c>
      <c r="K13" s="67">
        <v>0</v>
      </c>
      <c r="L13" s="67">
        <v>0</v>
      </c>
      <c r="M13" s="67">
        <v>0</v>
      </c>
      <c r="N13" s="67">
        <v>0</v>
      </c>
      <c r="O13" s="67">
        <v>0</v>
      </c>
      <c r="P13" s="67">
        <v>0</v>
      </c>
      <c r="Q13" s="67">
        <v>0</v>
      </c>
      <c r="R13" s="67">
        <v>0</v>
      </c>
      <c r="S13" s="67">
        <v>0</v>
      </c>
      <c r="T13" s="67">
        <v>0</v>
      </c>
    </row>
    <row r="14" spans="1:20" x14ac:dyDescent="0.2">
      <c r="A14" s="63" t="e">
        <f>CountryCode &amp; ".FC.D99_AP.S13.MNAC." &amp; RefVintage</f>
        <v>#REF!</v>
      </c>
      <c r="B14" s="21" t="s">
        <v>35</v>
      </c>
      <c r="C14" s="50" t="s">
        <v>36</v>
      </c>
      <c r="D14" s="67">
        <v>0</v>
      </c>
      <c r="E14" s="67">
        <v>0</v>
      </c>
      <c r="F14" s="67">
        <v>0</v>
      </c>
      <c r="G14" s="67">
        <v>0</v>
      </c>
      <c r="H14" s="67">
        <v>0</v>
      </c>
      <c r="I14" s="67">
        <v>0</v>
      </c>
      <c r="J14" s="67">
        <v>0</v>
      </c>
      <c r="K14" s="67">
        <v>0</v>
      </c>
      <c r="L14" s="67">
        <v>0</v>
      </c>
      <c r="M14" s="67">
        <v>0</v>
      </c>
      <c r="N14" s="67">
        <v>0</v>
      </c>
      <c r="O14" s="67">
        <v>0</v>
      </c>
      <c r="P14" s="67">
        <v>0</v>
      </c>
      <c r="Q14" s="67">
        <v>0</v>
      </c>
      <c r="R14" s="67">
        <v>0</v>
      </c>
      <c r="S14" s="67">
        <v>0</v>
      </c>
      <c r="T14" s="67">
        <v>0</v>
      </c>
    </row>
    <row r="15" spans="1:20" x14ac:dyDescent="0.2">
      <c r="A15" s="63" t="e">
        <f>CountryCode &amp; ".FC.D99CG.S13.MNAC." &amp; RefVintage</f>
        <v>#REF!</v>
      </c>
      <c r="B15" s="21" t="s">
        <v>18</v>
      </c>
      <c r="C15" s="50" t="s">
        <v>3</v>
      </c>
      <c r="D15" s="67">
        <v>0</v>
      </c>
      <c r="E15" s="67">
        <v>0</v>
      </c>
      <c r="F15" s="67">
        <v>0</v>
      </c>
      <c r="G15" s="67">
        <v>0</v>
      </c>
      <c r="H15" s="67">
        <v>0</v>
      </c>
      <c r="I15" s="67">
        <v>0</v>
      </c>
      <c r="J15" s="67">
        <v>0</v>
      </c>
      <c r="K15" s="67">
        <v>0</v>
      </c>
      <c r="L15" s="67">
        <v>0</v>
      </c>
      <c r="M15" s="67">
        <v>0</v>
      </c>
      <c r="N15" s="67">
        <v>0</v>
      </c>
      <c r="O15" s="67">
        <v>0</v>
      </c>
      <c r="P15" s="67">
        <v>0</v>
      </c>
      <c r="Q15" s="67">
        <v>0</v>
      </c>
      <c r="R15" s="67">
        <v>0</v>
      </c>
      <c r="S15" s="67">
        <v>0</v>
      </c>
      <c r="T15" s="67">
        <v>0</v>
      </c>
    </row>
    <row r="16" spans="1:20" x14ac:dyDescent="0.2">
      <c r="A16" s="63" t="e">
        <f>CountryCode &amp; ".FC.OOE.S13.MNAC." &amp; RefVintage</f>
        <v>#REF!</v>
      </c>
      <c r="B16" s="21" t="s">
        <v>19</v>
      </c>
      <c r="C16" s="50" t="s">
        <v>6</v>
      </c>
      <c r="D16" s="67">
        <v>0</v>
      </c>
      <c r="E16" s="67">
        <v>0</v>
      </c>
      <c r="F16" s="67">
        <v>0</v>
      </c>
      <c r="G16" s="67">
        <v>0</v>
      </c>
      <c r="H16" s="67">
        <v>0</v>
      </c>
      <c r="I16" s="67">
        <v>0</v>
      </c>
      <c r="J16" s="67">
        <v>0</v>
      </c>
      <c r="K16" s="67">
        <v>0</v>
      </c>
      <c r="L16" s="67">
        <v>0</v>
      </c>
      <c r="M16" s="67">
        <v>0</v>
      </c>
      <c r="N16" s="67">
        <v>0</v>
      </c>
      <c r="O16" s="67">
        <v>0</v>
      </c>
      <c r="P16" s="67">
        <v>0</v>
      </c>
      <c r="Q16" s="67">
        <v>0</v>
      </c>
      <c r="R16" s="67">
        <v>0</v>
      </c>
      <c r="S16" s="67">
        <v>0</v>
      </c>
      <c r="T16" s="67">
        <v>0</v>
      </c>
    </row>
    <row r="17" spans="1:20" s="27" customFormat="1" x14ac:dyDescent="0.2">
      <c r="A17" s="63" t="e">
        <f>CountryCode &amp; ".FC.OOE_NA.S13.MNAC." &amp; RefVintage</f>
        <v>#REF!</v>
      </c>
      <c r="B17" s="31"/>
      <c r="C17" s="56" t="s">
        <v>44</v>
      </c>
      <c r="D17" s="28">
        <v>0</v>
      </c>
      <c r="E17" s="28">
        <v>0</v>
      </c>
      <c r="F17" s="28">
        <v>0</v>
      </c>
      <c r="G17" s="28">
        <v>0</v>
      </c>
      <c r="H17" s="28">
        <v>0</v>
      </c>
      <c r="I17" s="28">
        <v>0</v>
      </c>
      <c r="J17" s="28">
        <v>0</v>
      </c>
      <c r="K17" s="28">
        <v>0</v>
      </c>
      <c r="L17" s="28">
        <v>0</v>
      </c>
      <c r="M17" s="28">
        <v>0</v>
      </c>
      <c r="N17" s="28">
        <v>0</v>
      </c>
      <c r="O17" s="28">
        <v>0</v>
      </c>
      <c r="P17" s="28">
        <v>0</v>
      </c>
      <c r="Q17" s="28">
        <v>0</v>
      </c>
      <c r="R17" s="28">
        <v>0</v>
      </c>
      <c r="S17" s="28">
        <v>0</v>
      </c>
      <c r="T17" s="28">
        <v>0</v>
      </c>
    </row>
    <row r="18" spans="1:20" x14ac:dyDescent="0.2">
      <c r="A18" s="63" t="e">
        <f>CountryCode &amp; ".FC.OTRE.S13.MNAC." &amp; RefVintage</f>
        <v>#REF!</v>
      </c>
      <c r="B18" s="14" t="s">
        <v>10</v>
      </c>
      <c r="C18" s="54" t="s">
        <v>21</v>
      </c>
      <c r="D18" s="36">
        <f t="shared" ref="D18:L18" si="11">IF(AND(D6="0",D11="0"),"0",IF(AND(D6="M",D11="M"),"M",IF(AND(D6="L",D11="L"),"L",IF(AND(ISTEXT(D6),ISTEXT(D11)),"L",SUM(D6,-D11)))))</f>
        <v>0</v>
      </c>
      <c r="E18" s="36">
        <f t="shared" si="11"/>
        <v>-14</v>
      </c>
      <c r="F18" s="36">
        <f t="shared" si="11"/>
        <v>1367</v>
      </c>
      <c r="G18" s="36">
        <f t="shared" si="11"/>
        <v>2500</v>
      </c>
      <c r="H18" s="36">
        <f t="shared" si="11"/>
        <v>2062</v>
      </c>
      <c r="I18" s="36">
        <f t="shared" si="11"/>
        <v>1167</v>
      </c>
      <c r="J18" s="36">
        <f t="shared" si="11"/>
        <v>967</v>
      </c>
      <c r="K18" s="36">
        <f t="shared" si="11"/>
        <v>40</v>
      </c>
      <c r="L18" s="37">
        <f t="shared" si="11"/>
        <v>5</v>
      </c>
      <c r="M18" s="37">
        <f t="shared" ref="M18:N18" si="12">IF(AND(M6="0",M11="0"),"0",IF(AND(M6="M",M11="M"),"M",IF(AND(M6="L",M11="L"),"L",IF(AND(ISTEXT(M6),ISTEXT(M11)),"L",SUM(M6,-M11)))))</f>
        <v>0</v>
      </c>
      <c r="N18" s="37">
        <f t="shared" si="12"/>
        <v>0</v>
      </c>
      <c r="O18" s="37">
        <f t="shared" ref="O18:Q18" si="13">IF(AND(O6="0",O11="0"),"0",IF(AND(O6="M",O11="M"),"M",IF(AND(O6="L",O11="L"),"L",IF(AND(ISTEXT(O6),ISTEXT(O11)),"L",SUM(O6,-O11)))))</f>
        <v>0</v>
      </c>
      <c r="P18" s="37">
        <f t="shared" si="13"/>
        <v>0</v>
      </c>
      <c r="Q18" s="37">
        <f t="shared" si="13"/>
        <v>0</v>
      </c>
      <c r="R18" s="37">
        <f t="shared" ref="R18:S18" si="14">IF(AND(R6="0",R11="0"),"0",IF(AND(R6="M",R11="M"),"M",IF(AND(R6="L",R11="L"),"L",IF(AND(ISTEXT(R6),ISTEXT(R11)),"L",SUM(R6,-R11)))))</f>
        <v>0</v>
      </c>
      <c r="S18" s="37">
        <f t="shared" si="14"/>
        <v>0</v>
      </c>
      <c r="T18" s="37">
        <f t="shared" ref="T18" si="15">IF(AND(T6="0",T11="0"),"0",IF(AND(T6="M",T11="M"),"M",IF(AND(T6="L",T11="L"),"L",IF(AND(ISTEXT(T6),ISTEXT(T11)),"L",SUM(T6,-T11)))))</f>
        <v>0</v>
      </c>
    </row>
    <row r="19" spans="1:20" x14ac:dyDescent="0.2">
      <c r="A19" s="63"/>
      <c r="B19" s="8"/>
      <c r="C19" s="44"/>
      <c r="D19" s="5"/>
    </row>
    <row r="20" spans="1:20" ht="15.75" x14ac:dyDescent="0.25">
      <c r="A20" s="63"/>
      <c r="B20" s="9" t="s">
        <v>29</v>
      </c>
      <c r="C20" s="9"/>
      <c r="D20" s="5"/>
    </row>
    <row r="21" spans="1:20" ht="12.75" customHeight="1" x14ac:dyDescent="0.2">
      <c r="A21" s="63"/>
      <c r="B21" s="79" t="s">
        <v>52</v>
      </c>
      <c r="C21" s="80"/>
      <c r="D21" s="57"/>
      <c r="E21" s="57"/>
      <c r="F21" s="57"/>
      <c r="G21" s="57"/>
      <c r="H21" s="57"/>
      <c r="I21" s="57"/>
      <c r="J21" s="57"/>
      <c r="K21" s="57"/>
      <c r="L21" s="60"/>
      <c r="M21" s="60"/>
      <c r="N21" s="60"/>
      <c r="O21" s="60"/>
      <c r="P21" s="60"/>
      <c r="Q21" s="60"/>
      <c r="R21" s="60"/>
      <c r="S21" s="60"/>
      <c r="T21" s="60"/>
    </row>
    <row r="22" spans="1:20" x14ac:dyDescent="0.2">
      <c r="A22" s="63"/>
      <c r="B22" s="23"/>
      <c r="C22" s="24" t="s">
        <v>31</v>
      </c>
      <c r="D22" s="48">
        <v>2007</v>
      </c>
      <c r="E22" s="48">
        <f>D22+1</f>
        <v>2008</v>
      </c>
      <c r="F22" s="48">
        <f t="shared" ref="F22:T22" si="16">E22+1</f>
        <v>2009</v>
      </c>
      <c r="G22" s="48">
        <f t="shared" si="16"/>
        <v>2010</v>
      </c>
      <c r="H22" s="48">
        <f t="shared" si="16"/>
        <v>2011</v>
      </c>
      <c r="I22" s="48">
        <f t="shared" si="16"/>
        <v>2012</v>
      </c>
      <c r="J22" s="48">
        <f t="shared" si="16"/>
        <v>2013</v>
      </c>
      <c r="K22" s="48">
        <f t="shared" si="16"/>
        <v>2014</v>
      </c>
      <c r="L22" s="61">
        <f t="shared" si="16"/>
        <v>2015</v>
      </c>
      <c r="M22" s="61">
        <f t="shared" si="16"/>
        <v>2016</v>
      </c>
      <c r="N22" s="61">
        <f t="shared" si="16"/>
        <v>2017</v>
      </c>
      <c r="O22" s="61">
        <f t="shared" si="16"/>
        <v>2018</v>
      </c>
      <c r="P22" s="61">
        <f t="shared" si="16"/>
        <v>2019</v>
      </c>
      <c r="Q22" s="61">
        <f t="shared" si="16"/>
        <v>2020</v>
      </c>
      <c r="R22" s="61">
        <f t="shared" si="16"/>
        <v>2021</v>
      </c>
      <c r="S22" s="61">
        <f t="shared" si="16"/>
        <v>2022</v>
      </c>
      <c r="T22" s="61">
        <f t="shared" si="16"/>
        <v>2023</v>
      </c>
    </row>
    <row r="23" spans="1:20" x14ac:dyDescent="0.2">
      <c r="A23" s="64" t="e">
        <f>CountryCode &amp; ".FC.F_A.S13.MNAC." &amp; RefVintage</f>
        <v>#REF!</v>
      </c>
      <c r="B23" s="11" t="s">
        <v>11</v>
      </c>
      <c r="C23" s="49" t="s">
        <v>32</v>
      </c>
      <c r="D23" s="32">
        <f t="shared" ref="D23:L23" si="17">IF(AND(D24="0",D25="0",D26="0",D27="0"),"0",IF(AND(D24="M",D25="M",D26="M",D27="M"),"M",IF(AND(D24="L",D25="L",D26="L",D27="L"),"L",IF(AND(ISTEXT(D24),ISTEXT(D25),ISTEXT(D26),ISTEXT(D27)),"L",SUM(D24:D27)))))</f>
        <v>0</v>
      </c>
      <c r="E23" s="32">
        <f t="shared" si="17"/>
        <v>2412</v>
      </c>
      <c r="F23" s="32">
        <f t="shared" si="17"/>
        <v>20673</v>
      </c>
      <c r="G23" s="32">
        <f t="shared" si="17"/>
        <v>20744</v>
      </c>
      <c r="H23" s="32">
        <f t="shared" si="17"/>
        <v>15101</v>
      </c>
      <c r="I23" s="32">
        <f t="shared" si="17"/>
        <v>17610</v>
      </c>
      <c r="J23" s="32">
        <f t="shared" si="17"/>
        <v>0</v>
      </c>
      <c r="K23" s="32">
        <f t="shared" si="17"/>
        <v>0</v>
      </c>
      <c r="L23" s="35">
        <f t="shared" si="17"/>
        <v>0</v>
      </c>
      <c r="M23" s="35">
        <f t="shared" ref="M23:N23" si="18">IF(AND(M24="0",M25="0",M26="0",M27="0"),"0",IF(AND(M24="M",M25="M",M26="M",M27="M"),"M",IF(AND(M24="L",M25="L",M26="L",M27="L"),"L",IF(AND(ISTEXT(M24),ISTEXT(M25),ISTEXT(M26),ISTEXT(M27)),"L",SUM(M24:M27)))))</f>
        <v>0</v>
      </c>
      <c r="N23" s="35">
        <f t="shared" si="18"/>
        <v>0</v>
      </c>
      <c r="O23" s="35">
        <f t="shared" ref="O23:Q23" si="19">IF(AND(O24="0",O25="0",O26="0",O27="0"),"0",IF(AND(O24="M",O25="M",O26="M",O27="M"),"M",IF(AND(O24="L",O25="L",O26="L",O27="L"),"L",IF(AND(ISTEXT(O24),ISTEXT(O25),ISTEXT(O26),ISTEXT(O27)),"L",SUM(O24:O27)))))</f>
        <v>0</v>
      </c>
      <c r="P23" s="35">
        <f t="shared" si="19"/>
        <v>0</v>
      </c>
      <c r="Q23" s="35">
        <f t="shared" si="19"/>
        <v>0</v>
      </c>
      <c r="R23" s="35">
        <f t="shared" ref="R23:S23" si="20">IF(AND(R24="0",R25="0",R26="0",R27="0"),"0",IF(AND(R24="M",R25="M",R26="M",R27="M"),"M",IF(AND(R24="L",R25="L",R26="L",R27="L"),"L",IF(AND(ISTEXT(R24),ISTEXT(R25),ISTEXT(R26),ISTEXT(R27)),"L",SUM(R24:R27)))))</f>
        <v>0</v>
      </c>
      <c r="S23" s="35">
        <f t="shared" si="20"/>
        <v>0</v>
      </c>
      <c r="T23" s="35">
        <f t="shared" ref="T23" si="21">IF(AND(T24="0",T25="0",T26="0",T27="0"),"0",IF(AND(T24="M",T25="M",T26="M",T27="M"),"M",IF(AND(T24="L",T25="L",T26="L",T27="L"),"L",IF(AND(ISTEXT(T24),ISTEXT(T25),ISTEXT(T26),ISTEXT(T27)),"L",SUM(T24:T27)))))</f>
        <v>0</v>
      </c>
    </row>
    <row r="24" spans="1:20" x14ac:dyDescent="0.2">
      <c r="A24" s="64" t="e">
        <f>CountryCode &amp; ".FC.F4_A.S13.MNAC." &amp; RefVintage</f>
        <v>#REF!</v>
      </c>
      <c r="B24" s="12" t="s">
        <v>12</v>
      </c>
      <c r="C24" s="50" t="s">
        <v>7</v>
      </c>
      <c r="D24" s="68">
        <v>0</v>
      </c>
      <c r="E24" s="68">
        <v>123</v>
      </c>
      <c r="F24" s="68">
        <v>0</v>
      </c>
      <c r="G24" s="68">
        <v>0</v>
      </c>
      <c r="H24" s="68">
        <v>0</v>
      </c>
      <c r="I24" s="68">
        <v>0</v>
      </c>
      <c r="J24" s="68">
        <v>0</v>
      </c>
      <c r="K24" s="68">
        <v>0</v>
      </c>
      <c r="L24" s="68">
        <v>0</v>
      </c>
      <c r="M24" s="68">
        <v>0</v>
      </c>
      <c r="N24" s="68">
        <v>0</v>
      </c>
      <c r="O24" s="68">
        <v>0</v>
      </c>
      <c r="P24" s="68">
        <v>0</v>
      </c>
      <c r="Q24" s="68">
        <v>0</v>
      </c>
      <c r="R24" s="68">
        <v>0</v>
      </c>
      <c r="S24" s="68">
        <v>0</v>
      </c>
      <c r="T24" s="68">
        <v>0</v>
      </c>
    </row>
    <row r="25" spans="1:20" x14ac:dyDescent="0.2">
      <c r="A25" s="64" t="e">
        <f>CountryCode &amp; ".FC.F3_A.S13.MNAC." &amp; RefVintage</f>
        <v>#REF!</v>
      </c>
      <c r="B25" s="15" t="s">
        <v>13</v>
      </c>
      <c r="C25" s="50" t="s">
        <v>66</v>
      </c>
      <c r="D25" s="68">
        <v>0</v>
      </c>
      <c r="E25" s="68">
        <v>0</v>
      </c>
      <c r="F25" s="68">
        <v>0</v>
      </c>
      <c r="G25" s="68">
        <v>0</v>
      </c>
      <c r="H25" s="68">
        <v>0</v>
      </c>
      <c r="I25" s="68">
        <v>0</v>
      </c>
      <c r="J25" s="68">
        <v>0</v>
      </c>
      <c r="K25" s="68">
        <v>0</v>
      </c>
      <c r="L25" s="68">
        <v>0</v>
      </c>
      <c r="M25" s="68">
        <v>0</v>
      </c>
      <c r="N25" s="68">
        <v>0</v>
      </c>
      <c r="O25" s="68">
        <v>0</v>
      </c>
      <c r="P25" s="68">
        <v>0</v>
      </c>
      <c r="Q25" s="68">
        <v>0</v>
      </c>
      <c r="R25" s="68">
        <v>0</v>
      </c>
      <c r="S25" s="68">
        <v>0</v>
      </c>
      <c r="T25" s="68">
        <v>0</v>
      </c>
    </row>
    <row r="26" spans="1:20" x14ac:dyDescent="0.2">
      <c r="A26" s="64" t="e">
        <f>CountryCode &amp; ".FC.F5_A.S13.MNAC." &amp; RefVintage</f>
        <v>#REF!</v>
      </c>
      <c r="B26" s="15" t="s">
        <v>14</v>
      </c>
      <c r="C26" s="50" t="s">
        <v>24</v>
      </c>
      <c r="D26" s="68">
        <v>0</v>
      </c>
      <c r="E26" s="68">
        <v>2289</v>
      </c>
      <c r="F26" s="68">
        <v>20673</v>
      </c>
      <c r="G26" s="68">
        <v>20744</v>
      </c>
      <c r="H26" s="68">
        <v>15101</v>
      </c>
      <c r="I26" s="68">
        <v>17610</v>
      </c>
      <c r="J26" s="68">
        <v>0</v>
      </c>
      <c r="K26" s="68">
        <v>0</v>
      </c>
      <c r="L26" s="68">
        <v>0</v>
      </c>
      <c r="M26" s="68">
        <v>0</v>
      </c>
      <c r="N26" s="68">
        <v>0</v>
      </c>
      <c r="O26" s="68">
        <v>0</v>
      </c>
      <c r="P26" s="68">
        <v>0</v>
      </c>
      <c r="Q26" s="68">
        <v>0</v>
      </c>
      <c r="R26" s="68">
        <v>0</v>
      </c>
      <c r="S26" s="68">
        <v>0</v>
      </c>
      <c r="T26" s="68">
        <v>0</v>
      </c>
    </row>
    <row r="27" spans="1:20" ht="13.5" customHeight="1" x14ac:dyDescent="0.2">
      <c r="A27" s="64" t="e">
        <f>CountryCode &amp; ".FC.FO_A.S13.MNAC." &amp; RefVintage</f>
        <v>#REF!</v>
      </c>
      <c r="B27" s="16" t="s">
        <v>15</v>
      </c>
      <c r="C27" s="51" t="s">
        <v>53</v>
      </c>
      <c r="D27" s="68">
        <v>0</v>
      </c>
      <c r="E27" s="68">
        <v>0</v>
      </c>
      <c r="F27" s="68">
        <v>0</v>
      </c>
      <c r="G27" s="68">
        <v>0</v>
      </c>
      <c r="H27" s="68">
        <v>0</v>
      </c>
      <c r="I27" s="68">
        <v>0</v>
      </c>
      <c r="J27" s="68">
        <v>0</v>
      </c>
      <c r="K27" s="68">
        <v>0</v>
      </c>
      <c r="L27" s="68">
        <v>0</v>
      </c>
      <c r="M27" s="68">
        <v>0</v>
      </c>
      <c r="N27" s="68">
        <v>0</v>
      </c>
      <c r="O27" s="68">
        <v>0</v>
      </c>
      <c r="P27" s="68">
        <v>0</v>
      </c>
      <c r="Q27" s="68">
        <v>0</v>
      </c>
      <c r="R27" s="68">
        <v>0</v>
      </c>
      <c r="S27" s="68">
        <v>0</v>
      </c>
      <c r="T27" s="68">
        <v>0</v>
      </c>
    </row>
    <row r="28" spans="1:20" x14ac:dyDescent="0.2">
      <c r="A28" s="63" t="e">
        <f>CountryCode &amp; ".FC.F_L.S13.MNAC." &amp; RefVintage</f>
        <v>#REF!</v>
      </c>
      <c r="B28" s="45" t="s">
        <v>30</v>
      </c>
      <c r="C28" s="34" t="s">
        <v>67</v>
      </c>
      <c r="D28" s="32">
        <f t="shared" ref="D28:L28" si="22">IF(AND(D29="0",D30="0",D32="0"),"0",IF(AND(D29="M",D30="M",D32="M"),"M",IF(AND(D29="L",D30="L",D32="L"),"L",IF(AND(ISTEXT(D29),ISTEXT(D30),ISTEXT(D32)),"L",SUM(D29,D30,D32)))))</f>
        <v>0</v>
      </c>
      <c r="E28" s="32">
        <f t="shared" si="22"/>
        <v>2412</v>
      </c>
      <c r="F28" s="32">
        <f t="shared" si="22"/>
        <v>5610</v>
      </c>
      <c r="G28" s="32">
        <f t="shared" si="22"/>
        <v>5610</v>
      </c>
      <c r="H28" s="32">
        <f t="shared" si="22"/>
        <v>5610</v>
      </c>
      <c r="I28" s="32">
        <f t="shared" si="22"/>
        <v>5610</v>
      </c>
      <c r="J28" s="32">
        <f t="shared" si="22"/>
        <v>0</v>
      </c>
      <c r="K28" s="32">
        <f t="shared" si="22"/>
        <v>0</v>
      </c>
      <c r="L28" s="35">
        <f t="shared" si="22"/>
        <v>0</v>
      </c>
      <c r="M28" s="35">
        <f t="shared" ref="M28:N28" si="23">IF(AND(M29="0",M30="0",M32="0"),"0",IF(AND(M29="M",M30="M",M32="M"),"M",IF(AND(M29="L",M30="L",M32="L"),"L",IF(AND(ISTEXT(M29),ISTEXT(M30),ISTEXT(M32)),"L",SUM(M29,M30,M32)))))</f>
        <v>0</v>
      </c>
      <c r="N28" s="35">
        <f t="shared" si="23"/>
        <v>0</v>
      </c>
      <c r="O28" s="35">
        <f t="shared" ref="O28:P28" si="24">IF(AND(O29="0",O30="0",O32="0"),"0",IF(AND(O29="M",O30="M",O32="M"),"M",IF(AND(O29="L",O30="L",O32="L"),"L",IF(AND(ISTEXT(O29),ISTEXT(O30),ISTEXT(O32)),"L",SUM(O29,O30,O32)))))</f>
        <v>0</v>
      </c>
      <c r="P28" s="35">
        <f t="shared" si="24"/>
        <v>0</v>
      </c>
      <c r="Q28" s="35">
        <f t="shared" ref="Q28:R28" si="25">IF(AND(Q29="0",Q30="0",Q32="0"),"0",IF(AND(Q29="M",Q30="M",Q32="M"),"M",IF(AND(Q29="L",Q30="L",Q32="L"),"L",IF(AND(ISTEXT(Q29),ISTEXT(Q30),ISTEXT(Q32)),"L",SUM(Q29,Q30,Q32)))))</f>
        <v>0</v>
      </c>
      <c r="R28" s="35">
        <f t="shared" si="25"/>
        <v>0</v>
      </c>
      <c r="S28" s="35">
        <f t="shared" ref="S28:T28" si="26">IF(AND(S29="0",S30="0",S32="0"),"0",IF(AND(S29="M",S30="M",S32="M"),"M",IF(AND(S29="L",S30="L",S32="L"),"L",IF(AND(ISTEXT(S29),ISTEXT(S30),ISTEXT(S32)),"L",SUM(S29,S30,S32)))))</f>
        <v>0</v>
      </c>
      <c r="T28" s="35">
        <f t="shared" si="26"/>
        <v>0</v>
      </c>
    </row>
    <row r="29" spans="1:20" x14ac:dyDescent="0.2">
      <c r="A29" s="63" t="e">
        <f>CountryCode &amp; ".FC.F4_L.S13.MNAC." &amp; RefVintage</f>
        <v>#REF!</v>
      </c>
      <c r="B29" s="21" t="s">
        <v>16</v>
      </c>
      <c r="C29" s="50" t="s">
        <v>7</v>
      </c>
      <c r="D29" s="69">
        <v>0</v>
      </c>
      <c r="E29" s="71">
        <v>0</v>
      </c>
      <c r="F29" s="69">
        <v>0</v>
      </c>
      <c r="G29" s="69">
        <v>0</v>
      </c>
      <c r="H29" s="69">
        <v>0</v>
      </c>
      <c r="I29" s="69">
        <v>0</v>
      </c>
      <c r="J29" s="69">
        <v>0</v>
      </c>
      <c r="K29" s="69">
        <v>0</v>
      </c>
      <c r="L29" s="69">
        <v>0</v>
      </c>
      <c r="M29" s="69">
        <v>0</v>
      </c>
      <c r="N29" s="69">
        <v>0</v>
      </c>
      <c r="O29" s="69">
        <v>0</v>
      </c>
      <c r="P29" s="69">
        <v>0</v>
      </c>
      <c r="Q29" s="69">
        <v>0</v>
      </c>
      <c r="R29" s="69">
        <v>0</v>
      </c>
      <c r="S29" s="69">
        <v>0</v>
      </c>
      <c r="T29" s="69">
        <v>0</v>
      </c>
    </row>
    <row r="30" spans="1:20" x14ac:dyDescent="0.2">
      <c r="A30" s="63" t="e">
        <f>CountryCode &amp; ".FC.F3_L.S13.MNAC." &amp; RefVintage</f>
        <v>#REF!</v>
      </c>
      <c r="B30" s="16" t="s">
        <v>17</v>
      </c>
      <c r="C30" s="50" t="s">
        <v>68</v>
      </c>
      <c r="D30" s="69">
        <v>0</v>
      </c>
      <c r="E30" s="71">
        <v>2412</v>
      </c>
      <c r="F30" s="69">
        <v>5610</v>
      </c>
      <c r="G30" s="69">
        <v>5610</v>
      </c>
      <c r="H30" s="69">
        <v>5610</v>
      </c>
      <c r="I30" s="69">
        <v>5610</v>
      </c>
      <c r="J30" s="69">
        <v>0</v>
      </c>
      <c r="K30" s="69">
        <v>0</v>
      </c>
      <c r="L30" s="69">
        <v>0</v>
      </c>
      <c r="M30" s="69">
        <v>0</v>
      </c>
      <c r="N30" s="69">
        <v>0</v>
      </c>
      <c r="O30" s="69">
        <v>0</v>
      </c>
      <c r="P30" s="69">
        <v>0</v>
      </c>
      <c r="Q30" s="69">
        <v>0</v>
      </c>
      <c r="R30" s="69">
        <v>0</v>
      </c>
      <c r="S30" s="69">
        <v>0</v>
      </c>
      <c r="T30" s="69">
        <v>0</v>
      </c>
    </row>
    <row r="31" spans="1:20" x14ac:dyDescent="0.2">
      <c r="A31" s="63" t="e">
        <f>CountryCode &amp; ".FC.F3_I_L.S13.MNAC." &amp; RefVintage</f>
        <v>#REF!</v>
      </c>
      <c r="B31" s="16"/>
      <c r="C31" s="51" t="s">
        <v>54</v>
      </c>
      <c r="D31" s="72">
        <v>0</v>
      </c>
      <c r="E31" s="72">
        <v>0</v>
      </c>
      <c r="F31" s="72">
        <v>0</v>
      </c>
      <c r="G31" s="72">
        <v>0</v>
      </c>
      <c r="H31" s="72">
        <v>0</v>
      </c>
      <c r="I31" s="72">
        <v>0</v>
      </c>
      <c r="J31" s="72">
        <v>0</v>
      </c>
      <c r="K31" s="72">
        <v>0</v>
      </c>
      <c r="L31" s="72">
        <v>0</v>
      </c>
      <c r="M31" s="72">
        <v>0</v>
      </c>
      <c r="N31" s="72">
        <v>0</v>
      </c>
      <c r="O31" s="72">
        <v>0</v>
      </c>
      <c r="P31" s="72">
        <v>0</v>
      </c>
      <c r="Q31" s="72">
        <v>0</v>
      </c>
      <c r="R31" s="72">
        <v>0</v>
      </c>
      <c r="S31" s="72">
        <v>0</v>
      </c>
      <c r="T31" s="72">
        <v>0</v>
      </c>
    </row>
    <row r="32" spans="1:20" x14ac:dyDescent="0.2">
      <c r="A32" s="63" t="e">
        <f>CountryCode &amp; ".FC.FO_L.S13.MNAC." &amp; RefVintage</f>
        <v>#REF!</v>
      </c>
      <c r="B32" s="22" t="s">
        <v>18</v>
      </c>
      <c r="C32" s="51" t="s">
        <v>55</v>
      </c>
      <c r="D32" s="70">
        <v>0</v>
      </c>
      <c r="E32" s="71">
        <v>0</v>
      </c>
      <c r="F32" s="69">
        <v>0</v>
      </c>
      <c r="G32" s="69">
        <v>0</v>
      </c>
      <c r="H32" s="69">
        <v>0</v>
      </c>
      <c r="I32" s="69">
        <v>0</v>
      </c>
      <c r="J32" s="69">
        <v>0</v>
      </c>
      <c r="K32" s="69">
        <v>0</v>
      </c>
      <c r="L32" s="69">
        <v>0</v>
      </c>
      <c r="M32" s="69">
        <v>0</v>
      </c>
      <c r="N32" s="69">
        <v>0</v>
      </c>
      <c r="O32" s="69">
        <v>0</v>
      </c>
      <c r="P32" s="69">
        <v>0</v>
      </c>
      <c r="Q32" s="69">
        <v>0</v>
      </c>
      <c r="R32" s="69">
        <v>0</v>
      </c>
      <c r="S32" s="69">
        <v>0</v>
      </c>
      <c r="T32" s="69">
        <v>0</v>
      </c>
    </row>
    <row r="33" spans="1:20" x14ac:dyDescent="0.2">
      <c r="A33" s="63" t="e">
        <f>CountryCode &amp; ".FC.F_CL.S13.MNAC." &amp; RefVintage</f>
        <v>#REF!</v>
      </c>
      <c r="B33" s="45" t="s">
        <v>26</v>
      </c>
      <c r="C33" s="30" t="s">
        <v>43</v>
      </c>
      <c r="D33" s="32">
        <f t="shared" ref="D33:L33" si="27">IF(AND(D34="0",D35="0",D36="0",D37="0"),"0",IF(AND(D34="M",D35="M",D36="M",D37="M"),"M",IF(AND(D34="L",D35="L",D36="L",D37="L"),"L",IF(AND(ISTEXT(D34),ISTEXT(D35),ISTEXT(D36),ISTEXT(D37)),"L",SUM(D34:D37)))))</f>
        <v>0</v>
      </c>
      <c r="E33" s="32">
        <f t="shared" si="27"/>
        <v>148077</v>
      </c>
      <c r="F33" s="32">
        <f t="shared" si="27"/>
        <v>270716</v>
      </c>
      <c r="G33" s="32">
        <f t="shared" si="27"/>
        <v>176347</v>
      </c>
      <c r="H33" s="32">
        <f t="shared" si="27"/>
        <v>90735</v>
      </c>
      <c r="I33" s="32">
        <f t="shared" si="27"/>
        <v>30355</v>
      </c>
      <c r="J33" s="32">
        <f t="shared" si="27"/>
        <v>8928</v>
      </c>
      <c r="K33" s="32">
        <f t="shared" si="27"/>
        <v>935</v>
      </c>
      <c r="L33" s="35">
        <f t="shared" si="27"/>
        <v>0</v>
      </c>
      <c r="M33" s="35">
        <f t="shared" ref="M33:N33" si="28">IF(AND(M34="0",M35="0",M36="0",M37="0"),"0",IF(AND(M34="M",M35="M",M36="M",M37="M"),"M",IF(AND(M34="L",M35="L",M36="L",M37="L"),"L",IF(AND(ISTEXT(M34),ISTEXT(M35),ISTEXT(M36),ISTEXT(M37)),"L",SUM(M34:M37)))))</f>
        <v>0</v>
      </c>
      <c r="N33" s="35">
        <f t="shared" si="28"/>
        <v>0</v>
      </c>
      <c r="O33" s="35">
        <f t="shared" ref="O33:P33" si="29">IF(AND(O34="0",O35="0",O36="0",O37="0"),"0",IF(AND(O34="M",O35="M",O36="M",O37="M"),"M",IF(AND(O34="L",O35="L",O36="L",O37="L"),"L",IF(AND(ISTEXT(O34),ISTEXT(O35),ISTEXT(O36),ISTEXT(O37)),"L",SUM(O34:O37)))))</f>
        <v>0</v>
      </c>
      <c r="P33" s="35">
        <f t="shared" si="29"/>
        <v>0</v>
      </c>
      <c r="Q33" s="35">
        <f t="shared" ref="Q33:R33" si="30">IF(AND(Q34="0",Q35="0",Q36="0",Q37="0"),"0",IF(AND(Q34="M",Q35="M",Q36="M",Q37="M"),"M",IF(AND(Q34="L",Q35="L",Q36="L",Q37="L"),"L",IF(AND(ISTEXT(Q34),ISTEXT(Q35),ISTEXT(Q36),ISTEXT(Q37)),"L",SUM(Q34:Q37)))))</f>
        <v>0</v>
      </c>
      <c r="R33" s="35">
        <f t="shared" si="30"/>
        <v>0</v>
      </c>
      <c r="S33" s="35">
        <f t="shared" ref="S33:T33" si="31">IF(AND(S34="0",S35="0",S36="0",S37="0"),"0",IF(AND(S34="M",S35="M",S36="M",S37="M"),"M",IF(AND(S34="L",S35="L",S36="L",S37="L"),"L",IF(AND(ISTEXT(S34),ISTEXT(S35),ISTEXT(S36),ISTEXT(S37)),"L",SUM(S34:S37)))))</f>
        <v>0</v>
      </c>
      <c r="T33" s="35">
        <f t="shared" si="31"/>
        <v>0</v>
      </c>
    </row>
    <row r="34" spans="1:20" x14ac:dyDescent="0.2">
      <c r="A34" s="63" t="e">
        <f>CountryCode &amp; ".FC.F_G_CL.S13.MNAC." &amp; RefVintage</f>
        <v>#REF!</v>
      </c>
      <c r="B34" s="21" t="s">
        <v>19</v>
      </c>
      <c r="C34" s="51" t="s">
        <v>56</v>
      </c>
      <c r="D34" s="73">
        <v>0</v>
      </c>
      <c r="E34" s="73">
        <v>148077</v>
      </c>
      <c r="F34" s="73">
        <v>270716</v>
      </c>
      <c r="G34" s="73">
        <v>176347</v>
      </c>
      <c r="H34" s="73">
        <v>90735</v>
      </c>
      <c r="I34" s="73">
        <v>30355</v>
      </c>
      <c r="J34" s="73">
        <v>8928</v>
      </c>
      <c r="K34" s="73">
        <v>935</v>
      </c>
      <c r="L34" s="73">
        <v>0</v>
      </c>
      <c r="M34" s="73">
        <v>0</v>
      </c>
      <c r="N34" s="73">
        <v>0</v>
      </c>
      <c r="O34" s="73">
        <v>0</v>
      </c>
      <c r="P34" s="73">
        <v>0</v>
      </c>
      <c r="Q34" s="73">
        <v>0</v>
      </c>
      <c r="R34" s="73">
        <v>0</v>
      </c>
      <c r="S34" s="73">
        <v>0</v>
      </c>
      <c r="T34" s="73">
        <v>0</v>
      </c>
    </row>
    <row r="35" spans="1:20" x14ac:dyDescent="0.2">
      <c r="A35" s="63" t="e">
        <f>CountryCode &amp; ".FC.F3LS_CL.S13.MNAC." &amp; RefVintage</f>
        <v>#REF!</v>
      </c>
      <c r="B35" s="21" t="s">
        <v>33</v>
      </c>
      <c r="C35" s="51" t="s">
        <v>57</v>
      </c>
      <c r="D35" s="73">
        <v>0</v>
      </c>
      <c r="E35" s="73">
        <v>0</v>
      </c>
      <c r="F35" s="73">
        <v>0</v>
      </c>
      <c r="G35" s="73">
        <v>0</v>
      </c>
      <c r="H35" s="73">
        <v>0</v>
      </c>
      <c r="I35" s="73">
        <v>0</v>
      </c>
      <c r="J35" s="73">
        <v>0</v>
      </c>
      <c r="K35" s="73">
        <v>0</v>
      </c>
      <c r="L35" s="73">
        <v>0</v>
      </c>
      <c r="M35" s="73">
        <v>0</v>
      </c>
      <c r="N35" s="73">
        <v>0</v>
      </c>
      <c r="O35" s="73">
        <v>0</v>
      </c>
      <c r="P35" s="73">
        <v>0</v>
      </c>
      <c r="Q35" s="73">
        <v>0</v>
      </c>
      <c r="R35" s="73">
        <v>0</v>
      </c>
      <c r="S35" s="73">
        <v>0</v>
      </c>
      <c r="T35" s="73">
        <v>0</v>
      </c>
    </row>
    <row r="36" spans="1:20" x14ac:dyDescent="0.2">
      <c r="A36" s="63" t="e">
        <f>CountryCode &amp; ".FC.F_SPV_CL.S13.MNAC." &amp; RefVintage</f>
        <v>#REF!</v>
      </c>
      <c r="B36" s="21" t="s">
        <v>34</v>
      </c>
      <c r="C36" s="51" t="s">
        <v>58</v>
      </c>
      <c r="D36" s="73">
        <v>0</v>
      </c>
      <c r="E36" s="73">
        <v>0</v>
      </c>
      <c r="F36" s="73">
        <v>0</v>
      </c>
      <c r="G36" s="73">
        <v>0</v>
      </c>
      <c r="H36" s="73">
        <v>0</v>
      </c>
      <c r="I36" s="73">
        <v>0</v>
      </c>
      <c r="J36" s="73">
        <v>0</v>
      </c>
      <c r="K36" s="73">
        <v>0</v>
      </c>
      <c r="L36" s="73">
        <v>0</v>
      </c>
      <c r="M36" s="73">
        <v>0</v>
      </c>
      <c r="N36" s="73">
        <v>0</v>
      </c>
      <c r="O36" s="73">
        <v>0</v>
      </c>
      <c r="P36" s="73">
        <v>0</v>
      </c>
      <c r="Q36" s="73">
        <v>0</v>
      </c>
      <c r="R36" s="73">
        <v>0</v>
      </c>
      <c r="S36" s="73">
        <v>0</v>
      </c>
      <c r="T36" s="73">
        <v>0</v>
      </c>
    </row>
    <row r="37" spans="1:20" x14ac:dyDescent="0.2">
      <c r="A37" s="63" t="e">
        <f>CountryCode &amp; ".FC.OO_CL.S13.MNAC." &amp; RefVintage</f>
        <v>#REF!</v>
      </c>
      <c r="B37" s="31" t="s">
        <v>37</v>
      </c>
      <c r="C37" s="29" t="s">
        <v>38</v>
      </c>
      <c r="D37" s="74">
        <v>0</v>
      </c>
      <c r="E37" s="74">
        <v>0</v>
      </c>
      <c r="F37" s="74">
        <v>0</v>
      </c>
      <c r="G37" s="74">
        <v>0</v>
      </c>
      <c r="H37" s="74">
        <v>0</v>
      </c>
      <c r="I37" s="74">
        <v>0</v>
      </c>
      <c r="J37" s="74">
        <v>0</v>
      </c>
      <c r="K37" s="74">
        <v>0</v>
      </c>
      <c r="L37" s="74">
        <v>0</v>
      </c>
      <c r="M37" s="74">
        <v>0</v>
      </c>
      <c r="N37" s="74">
        <v>0</v>
      </c>
      <c r="O37" s="74">
        <v>0</v>
      </c>
      <c r="P37" s="74">
        <v>0</v>
      </c>
      <c r="Q37" s="74">
        <v>0</v>
      </c>
      <c r="R37" s="74">
        <v>0</v>
      </c>
      <c r="S37" s="74">
        <v>0</v>
      </c>
      <c r="T37" s="74">
        <v>0</v>
      </c>
    </row>
    <row r="38" spans="1:20" x14ac:dyDescent="0.2">
      <c r="A38" s="63"/>
      <c r="B38" s="39"/>
      <c r="C38" s="40"/>
      <c r="D38" s="6"/>
      <c r="E38" s="6"/>
      <c r="F38" s="6"/>
      <c r="G38" s="6"/>
      <c r="H38" s="6"/>
      <c r="I38" s="6"/>
      <c r="J38" s="6"/>
    </row>
    <row r="39" spans="1:20" ht="25.5" customHeight="1" x14ac:dyDescent="0.2">
      <c r="A39" s="59"/>
      <c r="B39" s="17"/>
      <c r="C39" s="8"/>
      <c r="D39" s="8"/>
      <c r="E39" s="8"/>
      <c r="F39" s="8"/>
      <c r="G39" s="8"/>
      <c r="H39" s="10"/>
      <c r="I39" s="41" t="s">
        <v>41</v>
      </c>
      <c r="J39" s="42" t="s">
        <v>40</v>
      </c>
      <c r="K39" s="43" t="s">
        <v>42</v>
      </c>
      <c r="L39" s="10"/>
      <c r="M39" s="10"/>
      <c r="N39" s="10"/>
      <c r="O39" s="10"/>
      <c r="P39" s="10"/>
      <c r="Q39" s="10"/>
      <c r="R39" s="10"/>
      <c r="S39" s="10"/>
      <c r="T39" s="10"/>
    </row>
  </sheetData>
  <sheetProtection formatColumns="0" formatRows="0" insertHyperlinks="0" sort="0" autoFilter="0" pivotTables="0"/>
  <mergeCells count="5">
    <mergeCell ref="B21:C21"/>
    <mergeCell ref="F1:G1"/>
    <mergeCell ref="F2:G2"/>
    <mergeCell ref="B1:C1"/>
    <mergeCell ref="H1:J1"/>
  </mergeCells>
  <conditionalFormatting sqref="H3">
    <cfRule type="cellIs" dxfId="11" priority="33" operator="notEqual">
      <formula>""</formula>
    </cfRule>
  </conditionalFormatting>
  <conditionalFormatting sqref="H1">
    <cfRule type="cellIs" dxfId="10" priority="32" operator="equal">
      <formula>""</formula>
    </cfRule>
  </conditionalFormatting>
  <conditionalFormatting sqref="D7:Q10">
    <cfRule type="containsBlanks" dxfId="9" priority="15">
      <formula>LEN(TRIM(D7))=0</formula>
    </cfRule>
  </conditionalFormatting>
  <conditionalFormatting sqref="D12:Q17">
    <cfRule type="containsBlanks" dxfId="8" priority="14">
      <formula>LEN(TRIM(D12))=0</formula>
    </cfRule>
  </conditionalFormatting>
  <conditionalFormatting sqref="D24:Q27">
    <cfRule type="containsBlanks" dxfId="7" priority="13">
      <formula>LEN(TRIM(D24))=0</formula>
    </cfRule>
  </conditionalFormatting>
  <conditionalFormatting sqref="D29:Q32">
    <cfRule type="containsBlanks" dxfId="6" priority="12">
      <formula>LEN(TRIM(D29))=0</formula>
    </cfRule>
  </conditionalFormatting>
  <conditionalFormatting sqref="D34:Q37">
    <cfRule type="containsBlanks" dxfId="5" priority="11">
      <formula>LEN(TRIM(D34))=0</formula>
    </cfRule>
  </conditionalFormatting>
  <conditionalFormatting sqref="R7:T10">
    <cfRule type="containsBlanks" dxfId="4" priority="7">
      <formula>LEN(TRIM(R7))=0</formula>
    </cfRule>
  </conditionalFormatting>
  <conditionalFormatting sqref="R12:T17">
    <cfRule type="containsBlanks" dxfId="3" priority="6">
      <formula>LEN(TRIM(R12))=0</formula>
    </cfRule>
  </conditionalFormatting>
  <conditionalFormatting sqref="R24:T27">
    <cfRule type="containsBlanks" dxfId="2" priority="5">
      <formula>LEN(TRIM(R24))=0</formula>
    </cfRule>
  </conditionalFormatting>
  <conditionalFormatting sqref="R29:T32">
    <cfRule type="containsBlanks" dxfId="1" priority="4">
      <formula>LEN(TRIM(R29))=0</formula>
    </cfRule>
  </conditionalFormatting>
  <conditionalFormatting sqref="R34:T37">
    <cfRule type="containsBlanks" dxfId="0" priority="3">
      <formula>LEN(TRIM(R34))=0</formula>
    </cfRule>
  </conditionalFormatting>
  <dataValidations count="1">
    <dataValidation type="list" allowBlank="1" showInputMessage="1" showErrorMessage="1" errorTitle="Wrong input!" error="Please select from the drop-down list only!" promptTitle="Select from drop-down list only!" sqref="H1:J1" xr:uid="{00000000-0002-0000-0100-000000000000}">
      <formula1>#REF!</formula1>
    </dataValidation>
  </dataValidations>
  <hyperlinks>
    <hyperlink ref="B1" location="INSTRUCTIONS!A4" display="Supplementary table for the financial crisis (1)" xr:uid="{00000000-0004-0000-0100-000000000000}"/>
    <hyperlink ref="C12" location="INSTRUCTIONS!A6" display="Interest payable (2)" xr:uid="{00000000-0004-0000-0100-000001000000}"/>
    <hyperlink ref="B21" location="INSTRUCTIONS!A6" display="Millions of national currency (3)" xr:uid="{00000000-0004-0000-0100-000002000000}"/>
    <hyperlink ref="C28" location="INSTRUCTIONS!A8" display="Liabilities (4)      (E=e+f+g)" xr:uid="{00000000-0004-0000-0100-000003000000}"/>
    <hyperlink ref="C36" location="INSTRUCTIONS!A12" display="Special purpose entities (8)" xr:uid="{00000000-0004-0000-0100-000004000000}"/>
    <hyperlink ref="C35" location="INSTRUCTIONS!A11" display="Securities issued under liquidity schemes (7)" xr:uid="{00000000-0004-0000-0100-000005000000}"/>
    <hyperlink ref="C34" location="INSTRUCTIONS!A10" display="Liabilities and assets outside general government under guarantee (6)" xr:uid="{00000000-0004-0000-0100-000006000000}"/>
    <hyperlink ref="C32" location="INSTRUCTIONS!A9" display="Other liabilities of general government entities (5)" xr:uid="{00000000-0004-0000-0100-000007000000}"/>
    <hyperlink ref="C30" location="INSTRUCTIONS!A7" display="Debt securities (4)" xr:uid="{00000000-0004-0000-0100-000008000000}"/>
    <hyperlink ref="C27" location="INSTRUCTIONS!A9" display="Other assets of general government entities (5)" xr:uid="{00000000-0004-0000-0100-000009000000}"/>
    <hyperlink ref="C25" location="INSTRUCTIONS!A7" display="Debt securities (4)" xr:uid="{00000000-0004-0000-0100-00000A000000}"/>
    <hyperlink ref="C31" location="INSTRUCTIONS!A13" display="      of which indirect liabilities (9)" xr:uid="{00000000-0004-0000-0100-00000B000000}"/>
    <hyperlink ref="B1:C1" location="INSTRUCTIONS!A5" display="Supplementary table for reporting government interventions to support financial institutions (1)" xr:uid="{00000000-0004-0000-0100-00000C000000}"/>
    <hyperlink ref="B21:C21" location="INSTRUCTIONS!A7" display="Millions of national currency (3)" xr:uid="{00000000-0004-0000-0100-00000D000000}"/>
  </hyperlinks>
  <pageMargins left="0.25" right="0.25" top="0.75" bottom="0.75" header="0.3" footer="0.3"/>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DATA</vt:lpstr>
      <vt:lpstr>DATA!CodeRng1</vt:lpstr>
      <vt:lpstr>DATA!CodeRng2</vt:lpstr>
      <vt:lpstr>DATA!DataRng1</vt:lpstr>
      <vt:lpstr>DATA!DataRng2</vt:lpstr>
      <vt:lpstr>DATA!Print_Area</vt:lpstr>
      <vt:lpstr>DATA!TimeRng1</vt:lpstr>
      <vt:lpstr>DATA!TimeRng2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dc:creator>
  <cp:lastModifiedBy>SZEKELY Levente (ESTAT)</cp:lastModifiedBy>
  <cp:lastPrinted>2017-06-28T12:18:29Z</cp:lastPrinted>
  <dcterms:created xsi:type="dcterms:W3CDTF">2009-06-22T15:37:11Z</dcterms:created>
  <dcterms:modified xsi:type="dcterms:W3CDTF">2024-04-19T12:30:24Z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2023-11-08T14:39:06Z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38bcf624-818f-4b19-a294-dcecf5c8c526</vt:lpwstr>
  </property>
  <property fmtid="{D5CDD505-2E9C-101B-9397-08002B2CF9AE}" pid="8" name="MSIP_Label_6bd9ddd1-4d20-43f6-abfa-fc3c07406f94_ContentBits">
    <vt:lpwstr>0</vt:lpwstr>
  </property>
</Properties>
</file>