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38377C5B-69D9-4189-85FC-E0DB3E3AF96F}"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<sst xmlns="http://schemas.openxmlformats.org/spreadsheetml/2006/main" count="83" uniqueCount="73">
  <si>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</si>
  <si>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</si>
  <si>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</si>
  <si>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</si>
  <si>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</si>
  <si>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</si>
  <si>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</si>
  <si>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</si>
  <si>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</si>
  <si>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</si>
  <si>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</si>
  <si>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</si>
  <si>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</si>
  <si>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</si>
  <si>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</si>
  <si>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</si>
  <si>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</si>
  <si>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</si>
  <si>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</si>
  <si>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</si>
  <si>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</si>
  <si>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</si>
  <si>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</si>
  <si>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</si>
  <si>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</si>
  <si>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</si>
  <si>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</si>
  <si>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</si>
  <si>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</si>
  <si>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</si>
  <si>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</si>
  <si>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</si>
  <si>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</si>
  <si>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</si>
  <si>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</si>
  <si>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</si>
  <si>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</si>
  <si>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</si>
  <si>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</si>
  <si>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</si>
  <si>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</si>
  <si>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</si>
  <si>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</si>
  <si>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</si>
  <si>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</si>
  <si>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</si>
  <si>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</si>
  <si>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</si>
  <si>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</si>
  <si>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</si>
  <si>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</si>
  <si>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</si>
  <si>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</si>
  <si>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</si>
  <si>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</si>
  <si>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</si>
  <si>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</si>
  <si>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</si>
  <si>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</si>
  <si>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</si>
  <si>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Hungary</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</si>
  <si>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</si>
  <si>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</si>
  <si>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</si>
  <si>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</si>
  <si>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</si>
  <si>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</si>
  <si>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</si>
  <si>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</si>
  <si>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</si>
  <si>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</si>
  <si>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</si>
  <si>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28/03/2024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</si>
</sst>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
      <sz val="10"/>
      <name val="Arial"/>
      <family val="2"/>
      <charset val="23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xf numFmtId="0" fontId="32" fillId="0" borderId="0"/>
    <xf numFmtId="0" fontId="32" fillId="0" borderId="0"/>
    <xf numFmtId="0" fontId="32" fillId="0" borderId="0"/>
    <xf numFmtId="0" fontId="3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4">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ál 2" xfId="10" xr:uid="{88B383CF-A3C7-41FC-B81E-6FB1933E914E}"/>
    <cellStyle name="Normal 2 2" xfId="3" xr:uid="{00000000-0005-0000-0000-000007000000}"/>
    <cellStyle name="Normal 2 3" xfId="5" xr:uid="{00000000-0005-0000-0000-000008000000}"/>
    <cellStyle name="Normal 3" xfId="9" xr:uid="{00000000-0005-0000-0000-000009000000}"/>
    <cellStyle name="Normál 3" xfId="11" xr:uid="{E54AA49E-B20D-4245-95E3-27C17A17C9B4}"/>
    <cellStyle name="Normal 4" xfId="8" xr:uid="{00000000-0005-0000-0000-00000A000000}"/>
    <cellStyle name="Normál 5" xfId="12" xr:uid="{7F1497E2-2CC7-4BF4-A3CA-BE63E07B10FE}"/>
    <cellStyle name="Normál 7" xfId="13" xr:uid="{34ED5209-D688-412F-BD86-115E2EFBF6D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t="s">
        <v>72</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13260</v>
      </c>
      <c r="G6" s="35">
        <f t="shared" si="1"/>
        <v>12735.1</v>
      </c>
      <c r="H6" s="35">
        <f t="shared" si="1"/>
        <v>9903.6</v>
      </c>
      <c r="I6" s="35">
        <f t="shared" si="1"/>
        <v>2501.3000000000002</v>
      </c>
      <c r="J6" s="35">
        <f t="shared" si="1"/>
        <v>0</v>
      </c>
      <c r="K6" s="35">
        <f t="shared" si="1"/>
        <v>0</v>
      </c>
      <c r="L6" s="38">
        <f t="shared" si="1"/>
        <v>0</v>
      </c>
      <c r="M6" s="38">
        <f t="shared" ref="M6:N6" si="2">IF(AND(M7="0",M8="0",M9="0",M10="0"),"0",IF(AND(M7="M",M8="M",M9="M",M10="M"),"M",IF(AND(M7="L",M8="L",M9="L",M10="L"),"L",IF(AND(ISTEXT(M7),ISTEXT(M8),ISTEXT(M9),ISTEXT(M10)),"L",SUM(M7:M10)))))</f>
        <v>0</v>
      </c>
      <c r="N6" s="38">
        <f t="shared" si="2"/>
        <v>0</v>
      </c>
      <c r="O6" s="38">
        <f t="shared" ref="O6:Q6" si="3">IF(AND(O7="0",O8="0",O9="0",O10="0"),"0",IF(AND(O7="M",O8="M",O9="M",O10="M"),"M",IF(AND(O7="L",O8="L",O9="L",O10="L"),"L",IF(AND(ISTEXT(O7),ISTEXT(O8),ISTEXT(O9),ISTEXT(O10)),"L",SUM(O7:O10)))))</f>
        <v>0</v>
      </c>
      <c r="P6" s="38">
        <f t="shared" si="3"/>
        <v>0</v>
      </c>
      <c r="Q6" s="38">
        <f t="shared" si="3"/>
        <v>0</v>
      </c>
      <c r="R6" s="38">
        <f t="shared" ref="R6:S6" si="4">IF(AND(R7="0",R8="0",R9="0",R10="0"),"0",IF(AND(R7="M",R8="M",R9="M",R10="M"),"M",IF(AND(R7="L",R8="L",R9="L",R10="L"),"L",IF(AND(ISTEXT(R7),ISTEXT(R8),ISTEXT(R9),ISTEXT(R10)),"L",SUM(R7:R10)))))</f>
        <v>0</v>
      </c>
      <c r="S6" s="38">
        <f t="shared" si="4"/>
        <v>0</v>
      </c>
      <c r="T6" s="38">
        <f t="shared" ref="T6" si="5">IF(AND(T7="0",T8="0",T9="0",T10="0"),"0",IF(AND(T7="M",T8="M",T9="M",T10="M"),"M",IF(AND(T7="L",T8="L",T9="L",T10="L"),"L",IF(AND(ISTEXT(T7),ISTEXT(T8),ISTEXT(T9),ISTEXT(T10)),"L",SUM(T7:T10)))))</f>
        <v>0</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13260</v>
      </c>
      <c r="G8" s="28">
        <v>11833.4</v>
      </c>
      <c r="H8" s="28">
        <v>8159.3</v>
      </c>
      <c r="I8" s="28">
        <v>2501.3000000000002</v>
      </c>
      <c r="J8" s="28">
        <v>0</v>
      </c>
      <c r="K8" s="28">
        <v>0</v>
      </c>
      <c r="L8" s="28">
        <v>0</v>
      </c>
      <c r="M8" s="28">
        <v>0</v>
      </c>
      <c r="N8" s="28">
        <v>0</v>
      </c>
      <c r="O8" s="28">
        <v>0</v>
      </c>
      <c r="P8" s="28">
        <v>0</v>
      </c>
      <c r="Q8" s="28">
        <v>0</v>
      </c>
      <c r="R8" s="28">
        <v>0</v>
      </c>
      <c r="S8" s="28">
        <v>0</v>
      </c>
      <c r="T8" s="28">
        <v>0</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901.7</v>
      </c>
      <c r="H10" s="28">
        <v>1744.3</v>
      </c>
      <c r="I10" s="28">
        <v>0</v>
      </c>
      <c r="J10" s="28">
        <v>0</v>
      </c>
      <c r="K10" s="28">
        <v>0</v>
      </c>
      <c r="L10" s="28">
        <v>0</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12053.300000000003</v>
      </c>
      <c r="G11" s="35">
        <f t="shared" si="6"/>
        <v>10684.7</v>
      </c>
      <c r="H11" s="35">
        <f t="shared" si="6"/>
        <v>7169.4</v>
      </c>
      <c r="I11" s="35">
        <f t="shared" si="6"/>
        <v>2256.1</v>
      </c>
      <c r="J11" s="35">
        <f t="shared" si="6"/>
        <v>0</v>
      </c>
      <c r="K11" s="35">
        <f t="shared" si="6"/>
        <v>0</v>
      </c>
      <c r="L11" s="38">
        <f t="shared" si="6"/>
        <v>32000</v>
      </c>
      <c r="M11" s="38">
        <f t="shared" ref="M11:N11" si="7">IF(AND(M12="0",M13="0",M14="0",M15="0",M16="0"),"0",IF(AND(M12="M",M13="M",M14="M",M15="M",M16="M"),"M",IF(AND(M12="L",M13="L",M14="L",M15="L",M16="L"),"L",IF(AND(ISTEXT(M12),ISTEXT(M13),ISTEXT(M14),ISTEXT(M15),ISTEXT(M16)),"L",SUM(M12:M16)))))</f>
        <v>0</v>
      </c>
      <c r="N11" s="38">
        <f t="shared" si="7"/>
        <v>0</v>
      </c>
      <c r="O11" s="38">
        <f t="shared" ref="O11:Q11" si="8">IF(AND(O12="0",O13="0",O14="0",O15="0",O16="0"),"0",IF(AND(O12="M",O13="M",O14="M",O15="M",O16="M"),"M",IF(AND(O12="L",O13="L",O14="L",O15="L",O16="L"),"L",IF(AND(ISTEXT(O12),ISTEXT(O13),ISTEXT(O14),ISTEXT(O15),ISTEXT(O16)),"L",SUM(O12:O16)))))</f>
        <v>0</v>
      </c>
      <c r="P11" s="38">
        <f t="shared" si="8"/>
        <v>0</v>
      </c>
      <c r="Q11" s="38">
        <f t="shared" si="8"/>
        <v>0</v>
      </c>
      <c r="R11" s="38">
        <f t="shared" ref="R11:S11" si="9">IF(AND(R12="0",R13="0",R14="0",R15="0",R16="0"),"0",IF(AND(R12="M",R13="M",R14="M",R15="M",R16="M"),"M",IF(AND(R12="L",R13="L",R14="L",R15="L",R16="L"),"L",IF(AND(ISTEXT(R12),ISTEXT(R13),ISTEXT(R14),ISTEXT(R15),ISTEXT(R16)),"L",SUM(R12:R16)))))</f>
        <v>0</v>
      </c>
      <c r="S11" s="38">
        <f t="shared" si="9"/>
        <v>0</v>
      </c>
      <c r="T11" s="38">
        <f t="shared" ref="T11" si="10">IF(AND(T12="0",T13="0",T14="0",T15="0",T16="0"),"0",IF(AND(T12="M",T13="M",T14="M",T15="M",T16="M"),"M",IF(AND(T12="L",T13="L",T14="L",T15="L",T16="L"),"L",IF(AND(ISTEXT(T12),ISTEXT(T13),ISTEXT(T14),ISTEXT(T15),ISTEXT(T16)),"L",SUM(T12:T16)))))</f>
        <v>0</v>
      </c>
    </row>
    <row r="12" spans="1:20" x14ac:dyDescent="0.2">
      <c r="A12" s="66" t="e">
        <f>CountryCode &amp; ".FC.D41_P.S13.MNAC." &amp; RefVintage</f>
        <v>#REF!</v>
      </c>
      <c r="B12" s="12" t="s">
        <v>16</v>
      </c>
      <c r="C12" s="54" t="s">
        <v>51</v>
      </c>
      <c r="D12" s="28">
        <v>0</v>
      </c>
      <c r="E12" s="28">
        <v>0</v>
      </c>
      <c r="F12" s="28">
        <v>12053.300000000003</v>
      </c>
      <c r="G12" s="28">
        <v>10684.7</v>
      </c>
      <c r="H12" s="28">
        <v>7169.4</v>
      </c>
      <c r="I12" s="28">
        <v>2256.1</v>
      </c>
      <c r="J12" s="28">
        <v>0</v>
      </c>
      <c r="K12" s="28">
        <v>0</v>
      </c>
      <c r="L12" s="28">
        <v>0</v>
      </c>
      <c r="M12" s="28">
        <v>0</v>
      </c>
      <c r="N12" s="28">
        <v>0</v>
      </c>
      <c r="O12" s="28">
        <v>0</v>
      </c>
      <c r="P12" s="28">
        <v>0</v>
      </c>
      <c r="Q12" s="28">
        <v>0</v>
      </c>
      <c r="R12" s="28">
        <v>0</v>
      </c>
      <c r="S12" s="28">
        <v>0</v>
      </c>
      <c r="T12" s="28">
        <v>0</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0</v>
      </c>
      <c r="L13" s="28">
        <v>32000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1206.6999999999971</v>
      </c>
      <c r="G18" s="39">
        <f t="shared" si="11"/>
        <v>2050.3999999999996</v>
      </c>
      <c r="H18" s="39">
        <f t="shared" si="11"/>
        <v>2734.2000000000007</v>
      </c>
      <c r="I18" s="39">
        <f t="shared" si="11"/>
        <v>245.20000000000027</v>
      </c>
      <c r="J18" s="39">
        <f t="shared" si="11"/>
        <v>0</v>
      </c>
      <c r="K18" s="39">
        <f t="shared" si="11"/>
        <v>0</v>
      </c>
      <c r="L18" s="40">
        <f t="shared" si="11"/>
        <v>-32000</v>
      </c>
      <c r="M18" s="40">
        <f t="shared" ref="M18:N18" si="12">IF(AND(M6="0",M11="0"),"0",IF(AND(M6="M",M11="M"),"M",IF(AND(M6="L",M11="L"),"L",IF(AND(ISTEXT(M6),ISTEXT(M11)),"L",SUM(M6,-M11)))))</f>
        <v>0</v>
      </c>
      <c r="N18" s="40">
        <f t="shared" si="12"/>
        <v>0</v>
      </c>
      <c r="O18" s="40">
        <f t="shared" ref="O18:Q18" si="13">IF(AND(O6="0",O11="0"),"0",IF(AND(O6="M",O11="M"),"M",IF(AND(O6="L",O11="L"),"L",IF(AND(ISTEXT(O6),ISTEXT(O11)),"L",SUM(O6,-O11)))))</f>
        <v>0</v>
      </c>
      <c r="P18" s="40">
        <f t="shared" si="13"/>
        <v>0</v>
      </c>
      <c r="Q18" s="40">
        <f t="shared" si="13"/>
        <v>0</v>
      </c>
      <c r="R18" s="40">
        <f t="shared" ref="R18:S18" si="14">IF(AND(R6="0",R11="0"),"0",IF(AND(R6="M",R11="M"),"M",IF(AND(R6="L",R11="L"),"L",IF(AND(ISTEXT(R6),ISTEXT(R11)),"L",SUM(R6,-R11)))))</f>
        <v>0</v>
      </c>
      <c r="S18" s="40">
        <f t="shared" si="14"/>
        <v>0</v>
      </c>
      <c r="T18" s="40">
        <f t="shared" ref="T18" si="15">IF(AND(T6="0",T11="0"),"0",IF(AND(T6="M",T11="M"),"M",IF(AND(T6="L",T11="L"),"L",IF(AND(ISTEXT(T6),ISTEXT(T11)),"L",SUM(T6,-T11)))))</f>
        <v>0</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475395</v>
      </c>
      <c r="G23" s="35">
        <f t="shared" si="17"/>
        <v>276637</v>
      </c>
      <c r="H23" s="35">
        <f t="shared" si="17"/>
        <v>156955</v>
      </c>
      <c r="I23" s="35">
        <f t="shared" si="17"/>
        <v>0</v>
      </c>
      <c r="J23" s="35">
        <f t="shared" si="17"/>
        <v>0</v>
      </c>
      <c r="K23" s="35">
        <f t="shared" si="17"/>
        <v>17069.8</v>
      </c>
      <c r="L23" s="38">
        <f t="shared" si="17"/>
        <v>17070</v>
      </c>
      <c r="M23" s="38">
        <f t="shared" ref="M23:N23" si="18">IF(AND(M24="0",M25="0",M26="0",M27="0"),"0",IF(AND(M24="M",M25="M",M26="M",M27="M"),"M",IF(AND(M24="L",M25="L",M26="L",M27="L"),"L",IF(AND(ISTEXT(M24),ISTEXT(M25),ISTEXT(M26),ISTEXT(M27)),"L",SUM(M24:M27)))))</f>
        <v>0</v>
      </c>
      <c r="N23" s="38">
        <f t="shared" si="18"/>
        <v>0</v>
      </c>
      <c r="O23" s="38">
        <f t="shared" ref="O23:Q23" si="19">IF(AND(O24="0",O25="0",O26="0",O27="0"),"0",IF(AND(O24="M",O25="M",O26="M",O27="M"),"M",IF(AND(O24="L",O25="L",O26="L",O27="L"),"L",IF(AND(ISTEXT(O24),ISTEXT(O25),ISTEXT(O26),ISTEXT(O27)),"L",SUM(O24:O27)))))</f>
        <v>0</v>
      </c>
      <c r="P23" s="38">
        <f t="shared" si="19"/>
        <v>0</v>
      </c>
      <c r="Q23" s="38">
        <f t="shared" si="19"/>
        <v>0</v>
      </c>
      <c r="R23" s="38">
        <f t="shared" ref="R23:S23" si="20">IF(AND(R24="0",R25="0",R26="0",R27="0"),"0",IF(AND(R24="M",R25="M",R26="M",R27="M"),"M",IF(AND(R24="L",R25="L",R26="L",R27="L"),"L",IF(AND(ISTEXT(R24),ISTEXT(R25),ISTEXT(R26),ISTEXT(R27)),"L",SUM(R24:R27)))))</f>
        <v>0</v>
      </c>
      <c r="S23" s="38">
        <f t="shared" si="20"/>
        <v>0</v>
      </c>
      <c r="T23" s="38">
        <f t="shared" ref="T23" si="21">IF(AND(T24="0",T25="0",T26="0",T27="0"),"0",IF(AND(T24="M",T25="M",T26="M",T27="M"),"M",IF(AND(T24="L",T25="L",T26="L",T27="L"),"L",IF(AND(ISTEXT(T24),ISTEXT(T25),ISTEXT(T26),ISTEXT(T27)),"L",SUM(T24:T27)))))</f>
        <v>0</v>
      </c>
    </row>
    <row r="24" spans="1:20" x14ac:dyDescent="0.2">
      <c r="A24" s="67" t="e">
        <f>CountryCode &amp; ".FC.F4_A.S13.MNAC." &amp; RefVintage</f>
        <v>#REF!</v>
      </c>
      <c r="B24" s="12" t="s">
        <v>12</v>
      </c>
      <c r="C24" s="53" t="s">
        <v>7</v>
      </c>
      <c r="D24" s="28">
        <v>0</v>
      </c>
      <c r="E24" s="28">
        <v>0</v>
      </c>
      <c r="F24" s="28">
        <v>445395</v>
      </c>
      <c r="G24" s="28">
        <v>276637</v>
      </c>
      <c r="H24" s="28">
        <v>156955</v>
      </c>
      <c r="I24" s="28">
        <v>0</v>
      </c>
      <c r="J24" s="28">
        <v>0</v>
      </c>
      <c r="K24" s="28">
        <v>0</v>
      </c>
      <c r="L24" s="28">
        <v>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30000</v>
      </c>
      <c r="G26" s="28">
        <v>0</v>
      </c>
      <c r="H26" s="28">
        <v>0</v>
      </c>
      <c r="I26" s="28">
        <v>0</v>
      </c>
      <c r="J26" s="28">
        <v>0</v>
      </c>
      <c r="K26" s="28">
        <v>17069.8</v>
      </c>
      <c r="L26" s="28">
        <v>17070</v>
      </c>
      <c r="M26" s="28">
        <v>0</v>
      </c>
      <c r="N26" s="28">
        <v>0</v>
      </c>
      <c r="O26" s="28">
        <v>0</v>
      </c>
      <c r="P26" s="28">
        <v>0</v>
      </c>
      <c r="Q26" s="28">
        <v>0</v>
      </c>
      <c r="R26" s="28">
        <v>0</v>
      </c>
      <c r="S26" s="28">
        <v>0</v>
      </c>
      <c r="T26" s="28">
        <v>0</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475395</v>
      </c>
      <c r="G28" s="35">
        <f t="shared" si="22"/>
        <v>276637</v>
      </c>
      <c r="H28" s="35">
        <f t="shared" si="22"/>
        <v>156955</v>
      </c>
      <c r="I28" s="35">
        <f t="shared" si="22"/>
        <v>0</v>
      </c>
      <c r="J28" s="35">
        <f t="shared" si="22"/>
        <v>0</v>
      </c>
      <c r="K28" s="35">
        <f t="shared" si="22"/>
        <v>0</v>
      </c>
      <c r="L28" s="38">
        <f t="shared" si="22"/>
        <v>0</v>
      </c>
      <c r="M28" s="38">
        <f t="shared" ref="M28:N28" si="23">IF(AND(M29="0",M30="0",M32="0"),"0",IF(AND(M29="M",M30="M",M32="M"),"M",IF(AND(M29="L",M30="L",M32="L"),"L",IF(AND(ISTEXT(M29),ISTEXT(M30),ISTEXT(M32)),"L",SUM(M29,M30,M32)))))</f>
        <v>0</v>
      </c>
      <c r="N28" s="38">
        <f t="shared" si="23"/>
        <v>0</v>
      </c>
      <c r="O28" s="38">
        <f t="shared" ref="O28:P28" si="24">IF(AND(O29="0",O30="0",O32="0"),"0",IF(AND(O29="M",O30="M",O32="M"),"M",IF(AND(O29="L",O30="L",O32="L"),"L",IF(AND(ISTEXT(O29),ISTEXT(O30),ISTEXT(O32)),"L",SUM(O29,O30,O32)))))</f>
        <v>0</v>
      </c>
      <c r="P28" s="38">
        <f t="shared" si="24"/>
        <v>0</v>
      </c>
      <c r="Q28" s="38">
        <f t="shared" ref="Q28:R28" si="25">IF(AND(Q29="0",Q30="0",Q32="0"),"0",IF(AND(Q29="M",Q30="M",Q32="M"),"M",IF(AND(Q29="L",Q30="L",Q32="L"),"L",IF(AND(ISTEXT(Q29),ISTEXT(Q30),ISTEXT(Q32)),"L",SUM(Q29,Q30,Q32)))))</f>
        <v>0</v>
      </c>
      <c r="R28" s="38">
        <f t="shared" si="25"/>
        <v>0</v>
      </c>
      <c r="S28" s="38">
        <f t="shared" ref="S28:T28" si="26">IF(AND(S29="0",S30="0",S32="0"),"0",IF(AND(S29="M",S30="M",S32="M"),"M",IF(AND(S29="L",S30="L",S32="L"),"L",IF(AND(ISTEXT(S29),ISTEXT(S30),ISTEXT(S32)),"L",SUM(S29,S30,S32)))))</f>
        <v>0</v>
      </c>
      <c r="T28" s="38">
        <f t="shared" si="26"/>
        <v>0</v>
      </c>
    </row>
    <row r="29" spans="1:20" x14ac:dyDescent="0.2">
      <c r="A29" s="66" t="e">
        <f>CountryCode &amp; ".FC.F4_L.S13.MNAC." &amp; RefVintage</f>
        <v>#REF!</v>
      </c>
      <c r="B29" s="21" t="s">
        <v>16</v>
      </c>
      <c r="C29" s="53" t="s">
        <v>7</v>
      </c>
      <c r="D29" s="28">
        <v>0</v>
      </c>
      <c r="E29" s="30">
        <v>0</v>
      </c>
      <c r="F29" s="28">
        <v>475395</v>
      </c>
      <c r="G29" s="28">
        <v>276637</v>
      </c>
      <c r="H29" s="28">
        <v>156955</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0</v>
      </c>
      <c r="G30" s="28">
        <v>0</v>
      </c>
      <c r="H30" s="28">
        <v>0</v>
      </c>
      <c r="I30" s="28">
        <v>0</v>
      </c>
      <c r="J30" s="28">
        <v>0</v>
      </c>
      <c r="K30" s="28">
        <v>0</v>
      </c>
      <c r="L30" s="28">
        <v>0</v>
      </c>
      <c r="M30" s="28">
        <v>0</v>
      </c>
      <c r="N30" s="28">
        <v>0</v>
      </c>
      <c r="O30" s="28">
        <v>0</v>
      </c>
      <c r="P30" s="28">
        <v>0</v>
      </c>
      <c r="Q30" s="28">
        <v>0</v>
      </c>
      <c r="R30" s="28">
        <v>0</v>
      </c>
      <c r="S30" s="28">
        <v>0</v>
      </c>
      <c r="T30" s="28">
        <v>0</v>
      </c>
    </row>
    <row r="31" spans="1:20" x14ac:dyDescent="0.2">
      <c r="A31" s="66" t="e">
        <f>CountryCode &amp; ".FC.F3_I_L.S13.MNAC." &amp; RefVintage</f>
        <v>#REF!</v>
      </c>
      <c r="B31" s="16"/>
      <c r="C31" s="54" t="s">
        <v>54</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0</v>
      </c>
      <c r="I33" s="35">
        <f t="shared" si="27"/>
        <v>0</v>
      </c>
      <c r="J33" s="35">
        <f t="shared" si="27"/>
        <v>0</v>
      </c>
      <c r="K33" s="35">
        <f t="shared" si="27"/>
        <v>0</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