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szekele\Downloads\0_For_Website\FINCR\"/>
    </mc:Choice>
  </mc:AlternateContent>
  <xr:revisionPtr revIDLastSave="0" documentId="13_ncr:1_{60A099B1-7D19-4251-9CA1-0D805038179E}" xr6:coauthVersionLast="47" xr6:coauthVersionMax="47" xr10:uidLastSave="{00000000-0000-0000-0000-000000000000}"/>
  <bookViews>
    <workbookView xWindow="-120" yWindow="-120" windowWidth="29040" windowHeight="17790" activeTab="1" xr2:uid="{00000000-000D-0000-FFFF-FFFF00000000}"/>
  </bookViews>
  <sheets>
    <sheet name="INSTRUCTIONS" sheetId="23" r:id="rId1"/>
    <sheet name="DATA" sheetId="10" r:id="rId2"/>
  </sheets>
  <definedNames>
    <definedName name="CodeRng1" localSheetId="1">DATA!$A$6:$A$18</definedName>
    <definedName name="CodeRng2" localSheetId="1">DATA!$A$23:$A$37</definedName>
    <definedName name="CodeRng3" localSheetId="1">DATA!#REF!</definedName>
    <definedName name="CountryCode">#REF!</definedName>
    <definedName name="DataRng1" localSheetId="1">DATA!$D$6:$T$18</definedName>
    <definedName name="DataRng2" localSheetId="1">DATA!$D$23:$T$37</definedName>
    <definedName name="DataRng3" localSheetId="1">DATA!#REF!</definedName>
    <definedName name="_xlnm.Print_Area" localSheetId="1">DATA!$B$1:$T$39</definedName>
    <definedName name="RefVintage">#REF!</definedName>
    <definedName name="TimeRng1" localSheetId="1">DATA!$D$5:$T$5</definedName>
    <definedName name="TimeRng2" localSheetId="1">DATA!$D$22:$T$22</definedName>
    <definedName name="TimeRng3" localSheetId="1">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10" l="1"/>
  <c r="T28" i="10"/>
  <c r="T33" i="10"/>
  <c r="T6" i="10"/>
  <c r="T11" i="10"/>
  <c r="S23" i="10"/>
  <c r="S28" i="10"/>
  <c r="S33" i="10"/>
  <c r="S6" i="10"/>
  <c r="S11" i="10"/>
  <c r="T18" i="10" l="1"/>
  <c r="S18" i="10"/>
  <c r="R33" i="10"/>
  <c r="R28" i="10"/>
  <c r="R23" i="10"/>
  <c r="R11" i="10"/>
  <c r="R6" i="10"/>
  <c r="R18" i="10" l="1"/>
  <c r="Q28" i="10"/>
  <c r="Q33" i="10"/>
  <c r="Q23" i="10"/>
  <c r="Q6" i="10"/>
  <c r="Q11" i="10"/>
  <c r="Q18" i="10" l="1"/>
  <c r="P23" i="10" l="1"/>
  <c r="P28" i="10"/>
  <c r="P33" i="10"/>
  <c r="P6" i="10"/>
  <c r="P11" i="10"/>
  <c r="P18" i="10" l="1"/>
  <c r="E5" i="10"/>
  <c r="F5" i="10" s="1"/>
  <c r="G5" i="10" s="1"/>
  <c r="H5" i="10" s="1"/>
  <c r="I5" i="10" s="1"/>
  <c r="J5" i="10" s="1"/>
  <c r="K5" i="10" s="1"/>
  <c r="L5" i="10" s="1"/>
  <c r="M5" i="10" s="1"/>
  <c r="N5" i="10" s="1"/>
  <c r="O5" i="10" s="1"/>
  <c r="O23" i="10"/>
  <c r="O28" i="10"/>
  <c r="O33" i="10"/>
  <c r="O6" i="10"/>
  <c r="O11" i="10"/>
  <c r="P5" i="10" l="1"/>
  <c r="O18" i="10"/>
  <c r="N33" i="10"/>
  <c r="N28" i="10"/>
  <c r="N23" i="10"/>
  <c r="N11" i="10"/>
  <c r="N6" i="10"/>
  <c r="Q5" i="10" l="1"/>
  <c r="N18" i="10"/>
  <c r="M33" i="10"/>
  <c r="M28" i="10"/>
  <c r="M23" i="10"/>
  <c r="M11" i="10"/>
  <c r="M6" i="10"/>
  <c r="R5" i="10" l="1"/>
  <c r="M18" i="10"/>
  <c r="A14" i="10"/>
  <c r="S5" i="10" l="1"/>
  <c r="A36" i="10"/>
  <c r="A34" i="10"/>
  <c r="A32" i="10"/>
  <c r="A30" i="10"/>
  <c r="A28" i="10"/>
  <c r="A26" i="10"/>
  <c r="A24" i="10"/>
  <c r="A18" i="10"/>
  <c r="A16" i="10"/>
  <c r="A12" i="10"/>
  <c r="A10" i="10"/>
  <c r="A8" i="10"/>
  <c r="A6" i="10"/>
  <c r="A37" i="10"/>
  <c r="A35" i="10"/>
  <c r="A33" i="10"/>
  <c r="A31" i="10"/>
  <c r="A29" i="10"/>
  <c r="A27" i="10"/>
  <c r="A25" i="10"/>
  <c r="A23" i="10"/>
  <c r="A17" i="10"/>
  <c r="A15" i="10"/>
  <c r="A13" i="10"/>
  <c r="A11" i="10"/>
  <c r="A9" i="10"/>
  <c r="A7" i="10"/>
  <c r="T5" i="10" l="1"/>
  <c r="L33" i="10"/>
  <c r="K33" i="10"/>
  <c r="J33" i="10"/>
  <c r="I33" i="10"/>
  <c r="H33" i="10"/>
  <c r="G33" i="10"/>
  <c r="F33" i="10"/>
  <c r="E33" i="10"/>
  <c r="D33" i="10"/>
  <c r="L28" i="10"/>
  <c r="K28" i="10"/>
  <c r="J28" i="10"/>
  <c r="I28" i="10"/>
  <c r="H28" i="10"/>
  <c r="G28" i="10"/>
  <c r="F28" i="10"/>
  <c r="E28" i="10"/>
  <c r="D28" i="10"/>
  <c r="L23" i="10"/>
  <c r="K23" i="10"/>
  <c r="J23" i="10"/>
  <c r="I23" i="10"/>
  <c r="H23" i="10"/>
  <c r="G23" i="10"/>
  <c r="F23" i="10"/>
  <c r="E23" i="10"/>
  <c r="D23" i="10"/>
  <c r="L11" i="10"/>
  <c r="K11" i="10"/>
  <c r="J11" i="10"/>
  <c r="I11" i="10"/>
  <c r="H11" i="10"/>
  <c r="G11" i="10"/>
  <c r="F11" i="10"/>
  <c r="E11" i="10"/>
  <c r="D11" i="10"/>
  <c r="L6" i="10"/>
  <c r="K6" i="10"/>
  <c r="J6" i="10"/>
  <c r="I6" i="10"/>
  <c r="H6" i="10"/>
  <c r="G6" i="10"/>
  <c r="F6" i="10"/>
  <c r="E6" i="10"/>
  <c r="D6" i="10"/>
  <c r="D18" i="10" l="1"/>
  <c r="H18" i="10"/>
  <c r="L18" i="10"/>
  <c r="G18" i="10"/>
  <c r="K18" i="10"/>
  <c r="F18" i="10"/>
  <c r="J18" i="10"/>
  <c r="E18" i="10"/>
  <c r="I18" i="10"/>
  <c r="E22" i="10" l="1"/>
  <c r="F22" i="10" l="1"/>
  <c r="G22" i="10" s="1"/>
  <c r="H22" i="10" s="1"/>
  <c r="I22" i="10" s="1"/>
  <c r="J22" i="10" s="1"/>
  <c r="K22" i="10" s="1"/>
  <c r="L22" i="10" s="1"/>
  <c r="M22" i="10" l="1"/>
  <c r="N22" i="10" l="1"/>
  <c r="O22" i="10" l="1"/>
  <c r="P22" i="10" l="1"/>
  <c r="Q22" i="10" l="1"/>
  <c r="R22" i="10" l="1"/>
  <c r="S22" i="10" l="1"/>
  <c r="T2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VINTERA Martin (ESTAT-EXT)</author>
  </authors>
  <commentList>
    <comment ref="H1" authorId="0" shapeId="0" xr:uid="{00000000-0006-0000-0100-000001000000}">
      <text>
        <r>
          <rPr>
            <b/>
            <sz val="14"/>
            <color indexed="10"/>
            <rFont val="Tahoma"/>
            <family val="2"/>
          </rPr>
          <t>Pls. select from the drop-down list</t>
        </r>
      </text>
    </comment>
  </commentList>
</comments>
</file>

<file path=xl/sharedStrings.xml><?xml version="1.0" encoding="utf-8"?>
<sst xmlns="http://schemas.openxmlformats.org/spreadsheetml/2006/main" count="82" uniqueCount="72">
  <si>
    <t>Millions of national currency</t>
  </si>
  <si>
    <t>Capital injections recorded as deficit-increasing (capital transfer)</t>
  </si>
  <si>
    <t xml:space="preserve">Guarantee fees receivable </t>
  </si>
  <si>
    <t>Calls on guarantees</t>
  </si>
  <si>
    <t>Dividends receivable</t>
  </si>
  <si>
    <t>Interest receivable</t>
  </si>
  <si>
    <t>Other</t>
  </si>
  <si>
    <t>Loans</t>
  </si>
  <si>
    <t>A</t>
  </si>
  <si>
    <t>B</t>
  </si>
  <si>
    <t>C</t>
  </si>
  <si>
    <t>D</t>
  </si>
  <si>
    <t>a)</t>
  </si>
  <si>
    <t>b)</t>
  </si>
  <si>
    <t>c)</t>
  </si>
  <si>
    <t>d)</t>
  </si>
  <si>
    <t>e)</t>
  </si>
  <si>
    <t>f)</t>
  </si>
  <si>
    <t>g)</t>
  </si>
  <si>
    <t>h)</t>
  </si>
  <si>
    <t>REVENUE (a+b+c+d)</t>
  </si>
  <si>
    <t>Net revenue/cost for general government (A-B)</t>
  </si>
  <si>
    <t>Date:</t>
  </si>
  <si>
    <t>Part 1 : Net revenue/cost for general government (impact on government deficit)</t>
  </si>
  <si>
    <t>Equity and investment funds shares/ units</t>
  </si>
  <si>
    <t>7. Liquidity schemes included here are those where the government securities used are not recorded as government debt (see the Eurostat Decision and accompanying guidance note for details). By convention, they are recorded in part 2 as "contingent liabilities outside the general government", as for guarantees, though it should be noted that the exposure of government is likely to be limited.</t>
  </si>
  <si>
    <t>F</t>
  </si>
  <si>
    <t>Member State:</t>
  </si>
  <si>
    <t>INSTRUCTIONS</t>
  </si>
  <si>
    <r>
      <t xml:space="preserve">Part 2 : Outstanding amount of assets, actual liabilities </t>
    </r>
    <r>
      <rPr>
        <b/>
        <sz val="12"/>
        <rFont val="Arial"/>
        <family val="2"/>
      </rPr>
      <t>and contingent liabilities of general government</t>
    </r>
  </si>
  <si>
    <t>E</t>
  </si>
  <si>
    <t xml:space="preserve">Closing balance sheet </t>
  </si>
  <si>
    <r>
      <rPr>
        <b/>
        <sz val="10"/>
        <color rgb="FFFF0000"/>
        <rFont val="Arial"/>
        <family val="2"/>
      </rPr>
      <t>Assets</t>
    </r>
    <r>
      <rPr>
        <sz val="10"/>
        <rFont val="Arial"/>
        <family val="2"/>
      </rPr>
      <t xml:space="preserve"> </t>
    </r>
    <r>
      <rPr>
        <b/>
        <sz val="10"/>
        <color rgb="FFFF0000"/>
        <rFont val="Arial"/>
        <family val="2"/>
      </rPr>
      <t>(D=a+b+c+d)</t>
    </r>
  </si>
  <si>
    <t>i)</t>
  </si>
  <si>
    <t>j)</t>
  </si>
  <si>
    <t>f2)</t>
  </si>
  <si>
    <t>Other capital transfer (e.g. asset purchase)</t>
  </si>
  <si>
    <t>k)</t>
  </si>
  <si>
    <t>Other contingent liabilities</t>
  </si>
  <si>
    <t>EXPENDITURE (e+f+f2+g+h)</t>
  </si>
  <si>
    <t>voluntary information</t>
  </si>
  <si>
    <t>compulsory information</t>
  </si>
  <si>
    <t>automatic calculation</t>
  </si>
  <si>
    <t>Contingent liabilities   (F=h+i+j+k)</t>
  </si>
  <si>
    <t xml:space="preserve">       of which net acquisition of NFA</t>
  </si>
  <si>
    <t>9. Indirect liabilities: liabilities corresponding to interventions whose financing cannot distinguished from the government's general financing policy.</t>
  </si>
  <si>
    <t>1. This table relates to government activities undertaken to directly support financial institutions. It should not include support measures for non-financial institutions or general economic support measures (for example, changes in social benefits or changes in tax rates).</t>
  </si>
  <si>
    <t>2. Interest payable includes accrued interest, where relevant, and imputed interest on financing (see the Instructions for details).</t>
  </si>
  <si>
    <t>5. The rows 'Other assets / liabilities of general government entities' include the assets and liabilities of entities reclassified into general government or the assets and liabilities of newly established government defeasance structures. In this case care should be taken to avoid counting the debt effect of the rate of financing twice (see the Instructions for details). As regards defeasance structures, the total assets are reported in the table, but only the liabilities included in Maastricht debt are reported in the liabilities row of the table. Non-financial assets of a defeasance structure should be valued independently using a commonly accepted method for assets of their type.
The rows can also contain assets and/or government debt type of liabilities that do not fit on the other lines.
In case the rows are used a country footnote should be added with an explanation.</t>
  </si>
  <si>
    <r>
      <t>8. Special purpose entities included here are those where government has a significant role, including a guarantee, but which are classified outside the general government sector (see</t>
    </r>
    <r>
      <rPr>
        <sz val="10"/>
        <rFont val="Arial"/>
        <family val="2"/>
      </rPr>
      <t xml:space="preserve"> Eurostat's Decision and accompanying guidance note for details). Their liabilities are recorded outside the general government sector (as contingent liabilities of general government).</t>
    </r>
  </si>
  <si>
    <r>
      <t xml:space="preserve">Supplementary table for reporting government interventions to support financial institutions </t>
    </r>
    <r>
      <rPr>
        <u/>
        <sz val="16"/>
        <color rgb="FF0000FF"/>
        <rFont val="Arial"/>
        <family val="2"/>
      </rPr>
      <t>(1)</t>
    </r>
  </si>
  <si>
    <r>
      <rPr>
        <sz val="10"/>
        <rFont val="Arial"/>
        <family val="2"/>
      </rPr>
      <t xml:space="preserve">Interest payable </t>
    </r>
    <r>
      <rPr>
        <sz val="10"/>
        <color rgb="FF0000FF"/>
        <rFont val="Arial"/>
        <family val="2"/>
      </rPr>
      <t>(2)</t>
    </r>
  </si>
  <si>
    <r>
      <rPr>
        <sz val="10"/>
        <rFont val="Arial"/>
        <family val="2"/>
      </rPr>
      <t xml:space="preserve">Millions of national currency </t>
    </r>
    <r>
      <rPr>
        <sz val="10"/>
        <color rgb="FF0000FF"/>
        <rFont val="Arial"/>
        <family val="2"/>
      </rPr>
      <t>(3)</t>
    </r>
  </si>
  <si>
    <r>
      <rPr>
        <sz val="10"/>
        <rFont val="Arial"/>
        <family val="2"/>
      </rPr>
      <t xml:space="preserve">Other assets of general government entities </t>
    </r>
    <r>
      <rPr>
        <sz val="10"/>
        <color rgb="FF0000FF"/>
        <rFont val="Arial"/>
        <family val="2"/>
      </rPr>
      <t>(5)</t>
    </r>
  </si>
  <si>
    <r>
      <rPr>
        <sz val="10"/>
        <rFont val="Arial"/>
        <family val="2"/>
      </rPr>
      <t xml:space="preserve">      of which indirect liabilities </t>
    </r>
    <r>
      <rPr>
        <sz val="10"/>
        <color rgb="FF0000FF"/>
        <rFont val="Arial"/>
        <family val="2"/>
      </rPr>
      <t>(9)</t>
    </r>
  </si>
  <si>
    <r>
      <rPr>
        <sz val="10"/>
        <rFont val="Arial"/>
        <family val="2"/>
      </rPr>
      <t xml:space="preserve">Other liabilities of general government entities </t>
    </r>
    <r>
      <rPr>
        <sz val="10"/>
        <color rgb="FF0000FF"/>
        <rFont val="Arial"/>
        <family val="2"/>
      </rPr>
      <t>(5)</t>
    </r>
  </si>
  <si>
    <r>
      <rPr>
        <sz val="10"/>
        <rFont val="Arial"/>
        <family val="2"/>
      </rPr>
      <t xml:space="preserve">Liabilities and assets outside general government under guarantee </t>
    </r>
    <r>
      <rPr>
        <sz val="10"/>
        <color rgb="FF0000FF"/>
        <rFont val="Arial"/>
        <family val="2"/>
      </rPr>
      <t>(6)</t>
    </r>
  </si>
  <si>
    <r>
      <rPr>
        <sz val="10"/>
        <rFont val="Arial"/>
        <family val="2"/>
      </rPr>
      <t xml:space="preserve">Securities issued under liquidity schemes </t>
    </r>
    <r>
      <rPr>
        <sz val="10"/>
        <color rgb="FF0000FF"/>
        <rFont val="Arial"/>
        <family val="2"/>
      </rPr>
      <t>(7)</t>
    </r>
  </si>
  <si>
    <r>
      <rPr>
        <sz val="10"/>
        <rFont val="Arial"/>
        <family val="2"/>
      </rPr>
      <t xml:space="preserve">Special purpose entities </t>
    </r>
    <r>
      <rPr>
        <sz val="10"/>
        <color rgb="FF0000FF"/>
        <rFont val="Arial"/>
        <family val="2"/>
      </rPr>
      <t>(8)</t>
    </r>
  </si>
  <si>
    <t>DD/MM/YYYY</t>
  </si>
  <si>
    <t>Spain</t>
  </si>
  <si>
    <t>series</t>
  </si>
  <si>
    <t>Apr.2018</t>
  </si>
  <si>
    <t>(See also the Instructions for the completion of the supplementary table on government interventions to support financial institutions).</t>
  </si>
  <si>
    <t>4. The liabilities rows show impact on government debt from the activities to support financial institutions. Apart from cases of direct borrowing, by convention, for the liabilities entries, it is assumed that there is a direct impact on government debt from activities, which imply a transfer of cash from government (e.g. transfer of cash relating to capital injections, loans granted, purchase of financial assets). In addition, imputed financing costs should be included. 
By default, liabilities not financed through a dedicated instrument ("indirect liabilities", i.e. liabilities deemed to be financed through the general financing policy of government) are reported in the row "debt securities". The amount of indirect liabilities may be noted in the voluntary detail row "of which indirect liabilities". 
A liability should be reported as long as the corresponding asset (assumed to be financed by it) is held by a government unit or as soon as a corresponding capital transfer operation takes place. Borrowing (with
the intention to finance a support operation) in a financial period prior to the one when the operation actually 
takes place should not be recorded as a liability in the table before the actual support operation takes place.</t>
  </si>
  <si>
    <r>
      <t xml:space="preserve">3. The appropriate valuation for all entries in part 2 is nominal value, except for ordinary quoted shares, which should be recorded at market value, ordinary unquoted shares which, where possible, should be valued in line with ESA 2010 </t>
    </r>
    <r>
      <rPr>
        <sz val="10"/>
        <rFont val="Calibri"/>
        <family val="2"/>
      </rPr>
      <t>§§</t>
    </r>
    <r>
      <rPr>
        <sz val="10"/>
        <rFont val="Arial"/>
        <family val="2"/>
      </rPr>
      <t>7.73-7.79 and debt securities held as assets, where market value should be used, provided that an active market exists and the market value can be reliably determined. In Council Regulation 479/2009, as amended, the nominal value is considered equivalent to the face value. The face valuation of certain debt instruments, notably deposits and various types of bonds, is further specified in chapter VIII.2 of the Manual on Government Deficit and Debt – ESA 2010 implementation. Reporting of debt in foreign currency and revaluation effects should follow the rules in ESA 2010 and Reg. 479/2009. Footnotes may also be used if needed.</t>
    </r>
  </si>
  <si>
    <t xml:space="preserve">Debt securities </t>
  </si>
  <si>
    <r>
      <t>Liabilities</t>
    </r>
    <r>
      <rPr>
        <sz val="10"/>
        <color rgb="FF0000FF"/>
        <rFont val="Arial"/>
        <family val="2"/>
      </rPr>
      <t xml:space="preserve"> (4) </t>
    </r>
    <r>
      <rPr>
        <b/>
        <sz val="10"/>
        <color rgb="FFFF0000"/>
        <rFont val="Arial"/>
        <family val="2"/>
      </rPr>
      <t xml:space="preserve">     (E=e+f+g)</t>
    </r>
  </si>
  <si>
    <r>
      <t xml:space="preserve">Debt securities </t>
    </r>
    <r>
      <rPr>
        <sz val="10"/>
        <color rgb="FF0000FF"/>
        <rFont val="Arial"/>
        <family val="2"/>
      </rPr>
      <t>(3)</t>
    </r>
  </si>
  <si>
    <r>
      <t xml:space="preserve">Click on </t>
    </r>
    <r>
      <rPr>
        <i/>
        <u/>
        <sz val="10"/>
        <color rgb="FF0000FF"/>
        <rFont val="Arial"/>
        <family val="2"/>
      </rPr>
      <t>hyperlinks</t>
    </r>
    <r>
      <rPr>
        <i/>
        <u/>
        <sz val="10"/>
        <color indexed="10"/>
        <rFont val="Arial"/>
        <family val="2"/>
      </rPr>
      <t xml:space="preserve"> for definitions</t>
    </r>
  </si>
  <si>
    <t xml:space="preserve">6. Guarantees covered are those granted by general government to non-general government units. Reported guarantees do not include guarantees on bank deposits, or guarantees on the liabilities of special purpose entities included below (in row j). Only the value of active guarantees should be included and not the announced ceilings for schemes. They also includes guarantees on assets, whereby government would incur a liability in case of a call. </t>
  </si>
  <si>
    <t>10. Regarding Deposit Guarantee Funds (whether in general government or not), only compensation operations directly financed by Government (over and above the amount paid from the Deposit Guarantee Fund's reserves) are included in the table. Other transactions of Deposit Guarantee Funds (i.e. the contributions paid to the Fund by the financial institutions) and those compensations paid by the Fund's reserves or third sources (e.g. borrowing on the market) do not consitute government interventions to support finanical institutions and are not reported in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</si>
</sst>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2"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i/>
      <sz val="10"/>
      <name val="Arial"/>
      <family val="2"/>
    </font>
    <font>
      <sz val="10"/>
      <name val="Arial"/>
      <family val="2"/>
    </font>
    <font>
      <b/>
      <sz val="12"/>
      <name val="Arial"/>
      <family val="2"/>
    </font>
    <font>
      <u/>
      <sz val="16"/>
      <name val="Arial"/>
      <family val="2"/>
    </font>
    <font>
      <b/>
      <u/>
      <sz val="16"/>
      <color indexed="10"/>
      <name val="Arial"/>
      <family val="2"/>
    </font>
    <font>
      <b/>
      <sz val="16"/>
      <name val="Arial"/>
      <family val="2"/>
    </font>
    <font>
      <sz val="16"/>
      <name val="Arial"/>
      <family val="2"/>
    </font>
    <font>
      <sz val="10"/>
      <color rgb="FFFF0000"/>
      <name val="Arial"/>
      <family val="2"/>
    </font>
    <font>
      <sz val="10"/>
      <name val="Calibri"/>
      <family val="2"/>
    </font>
    <font>
      <sz val="6"/>
      <name val="Arial"/>
      <family val="2"/>
    </font>
    <font>
      <sz val="10"/>
      <name val="Times New Roman"/>
      <family val="1"/>
    </font>
    <font>
      <sz val="12"/>
      <name val="Arial"/>
      <family val="2"/>
    </font>
    <font>
      <b/>
      <sz val="14"/>
      <name val="Arial"/>
      <family val="2"/>
    </font>
    <font>
      <u/>
      <sz val="10"/>
      <color theme="10"/>
      <name val="Arial"/>
      <family val="2"/>
    </font>
    <font>
      <u/>
      <sz val="10"/>
      <name val="Arial"/>
      <family val="2"/>
    </font>
    <font>
      <i/>
      <u/>
      <sz val="10"/>
      <color indexed="10"/>
      <name val="Arial"/>
      <family val="2"/>
    </font>
    <font>
      <b/>
      <sz val="10"/>
      <color rgb="FFFF0000"/>
      <name val="Arial"/>
      <family val="2"/>
    </font>
    <font>
      <sz val="10"/>
      <color rgb="FF00B050"/>
      <name val="Arial"/>
      <family val="2"/>
    </font>
    <font>
      <u/>
      <sz val="16"/>
      <color rgb="FF0000FF"/>
      <name val="Arial"/>
      <family val="2"/>
    </font>
    <font>
      <sz val="10"/>
      <color rgb="FF0000FF"/>
      <name val="Arial"/>
      <family val="2"/>
    </font>
    <font>
      <sz val="10"/>
      <color theme="10"/>
      <name val="Arial"/>
      <family val="2"/>
    </font>
    <font>
      <sz val="10"/>
      <name val="Times New Roman"/>
      <family val="1"/>
      <charset val="238"/>
    </font>
    <font>
      <b/>
      <sz val="14"/>
      <color indexed="10"/>
      <name val="Tahoma"/>
      <family val="2"/>
    </font>
    <font>
      <sz val="13"/>
      <name val="Times New Roman"/>
      <family val="1"/>
    </font>
    <font>
      <b/>
      <sz val="18"/>
      <name val="Times New Roman"/>
      <family val="1"/>
      <charset val="238"/>
    </font>
    <font>
      <sz val="10"/>
      <color theme="0"/>
      <name val="Arial"/>
      <family val="2"/>
    </font>
    <font>
      <i/>
      <u/>
      <sz val="10"/>
      <color rgb="FF0000FF"/>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99FF66"/>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0" fontId="2" fillId="0" borderId="0"/>
    <xf numFmtId="0" fontId="2" fillId="0" borderId="0"/>
    <xf numFmtId="0" fontId="15" fillId="0" borderId="0"/>
    <xf numFmtId="0" fontId="1" fillId="0" borderId="0"/>
    <xf numFmtId="0" fontId="16" fillId="0" borderId="0"/>
    <xf numFmtId="43" fontId="2" fillId="0" borderId="0" applyFont="0" applyFill="0" applyBorder="0" applyAlignment="0" applyProtection="0"/>
    <xf numFmtId="0" fontId="18" fillId="0" borderId="0" applyNumberFormat="0" applyFill="0" applyBorder="0" applyAlignment="0" applyProtection="0"/>
    <xf numFmtId="0" fontId="16" fillId="0" borderId="0"/>
    <xf numFmtId="0" fontId="2" fillId="0" borderId="0"/>
    <xf numFmtId="43" fontId="2" fillId="0" borderId="0" applyFont="0" applyFill="0" applyBorder="0" applyAlignment="0" applyProtection="0"/>
    <xf numFmtId="0" fontId="2" fillId="0" borderId="0"/>
  </cellStyleXfs>
  <cellXfs count="81">
    <xf numFmtId="0" fontId="0" fillId="0" borderId="0" xfId="0"/>
    <xf numFmtId="0" fontId="0" fillId="0" borderId="0" xfId="0" applyProtection="1">
      <protection locked="0"/>
    </xf>
    <xf numFmtId="0" fontId="8" fillId="0" borderId="0" xfId="0" quotePrefix="1" applyFont="1" applyAlignment="1" applyProtection="1">
      <alignment horizontal="left"/>
      <protection locked="0"/>
    </xf>
    <xf numFmtId="0" fontId="11" fillId="0" borderId="0" xfId="0" applyFont="1" applyProtection="1">
      <protection locked="0"/>
    </xf>
    <xf numFmtId="0" fontId="9" fillId="0" borderId="0" xfId="0" applyFont="1" applyFill="1" applyProtection="1">
      <protection locked="0"/>
    </xf>
    <xf numFmtId="0" fontId="0" fillId="0" borderId="0" xfId="0" applyBorder="1" applyAlignment="1" applyProtection="1">
      <alignment horizontal="right"/>
      <protection locked="0"/>
    </xf>
    <xf numFmtId="0" fontId="0" fillId="0" borderId="0" xfId="0" applyBorder="1" applyAlignment="1" applyProtection="1">
      <alignment horizontal="center"/>
      <protection locked="0"/>
    </xf>
    <xf numFmtId="0" fontId="14" fillId="0" borderId="0" xfId="0" applyFont="1" applyProtection="1">
      <protection locked="0"/>
    </xf>
    <xf numFmtId="0" fontId="0" fillId="0" borderId="0" xfId="0" applyProtection="1"/>
    <xf numFmtId="0" fontId="7" fillId="0" borderId="0" xfId="0" quotePrefix="1" applyFont="1" applyBorder="1" applyAlignment="1" applyProtection="1">
      <alignment horizontal="left"/>
    </xf>
    <xf numFmtId="0" fontId="2" fillId="0" borderId="0" xfId="0" applyFont="1" applyProtection="1"/>
    <xf numFmtId="0" fontId="4" fillId="0" borderId="1" xfId="0" applyFont="1" applyBorder="1" applyAlignment="1" applyProtection="1">
      <alignment horizontal="center"/>
    </xf>
    <xf numFmtId="0" fontId="6" fillId="0" borderId="4"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6" fillId="0" borderId="4" xfId="0" applyFont="1" applyFill="1" applyBorder="1" applyAlignment="1" applyProtection="1">
      <alignment horizontal="center"/>
    </xf>
    <xf numFmtId="0" fontId="2" fillId="0" borderId="4" xfId="0" applyFont="1" applyFill="1" applyBorder="1" applyAlignment="1" applyProtection="1">
      <alignment horizontal="center"/>
    </xf>
    <xf numFmtId="0" fontId="3" fillId="0" borderId="0" xfId="0" applyFont="1" applyProtection="1"/>
    <xf numFmtId="0" fontId="17" fillId="0" borderId="0" xfId="0" applyFont="1"/>
    <xf numFmtId="0" fontId="0" fillId="0" borderId="0" xfId="0" applyAlignment="1">
      <alignment vertical="center"/>
    </xf>
    <xf numFmtId="0" fontId="20" fillId="0" borderId="0" xfId="0" applyFont="1" applyProtection="1"/>
    <xf numFmtId="0" fontId="2" fillId="0" borderId="4" xfId="0" applyFont="1" applyBorder="1" applyAlignment="1" applyProtection="1">
      <alignment horizontal="center"/>
    </xf>
    <xf numFmtId="0" fontId="2" fillId="0" borderId="5" xfId="0" applyFont="1" applyFill="1" applyBorder="1" applyAlignment="1" applyProtection="1">
      <alignment horizontal="center"/>
    </xf>
    <xf numFmtId="0" fontId="0" fillId="0" borderId="5" xfId="0" applyBorder="1" applyAlignment="1" applyProtection="1">
      <alignment vertical="center"/>
    </xf>
    <xf numFmtId="0" fontId="21" fillId="0" borderId="6" xfId="0" quotePrefix="1" applyFont="1" applyBorder="1" applyAlignment="1" applyProtection="1">
      <alignment vertical="center"/>
    </xf>
    <xf numFmtId="0" fontId="5" fillId="0" borderId="7" xfId="0" applyFont="1" applyBorder="1" applyAlignment="1" applyProtection="1">
      <alignment vertical="center"/>
    </xf>
    <xf numFmtId="0" fontId="0" fillId="0" borderId="12" xfId="0" applyBorder="1" applyAlignment="1" applyProtection="1">
      <alignment vertical="center"/>
    </xf>
    <xf numFmtId="0" fontId="22" fillId="0" borderId="0" xfId="0" applyFont="1" applyProtection="1">
      <protection locked="0"/>
    </xf>
    <xf numFmtId="3" fontId="2" fillId="2" borderId="9" xfId="6" applyNumberFormat="1" applyFont="1" applyFill="1" applyBorder="1" applyAlignment="1" applyProtection="1">
      <alignment horizontal="right"/>
      <protection locked="0"/>
    </xf>
    <xf numFmtId="3" fontId="2" fillId="2" borderId="10" xfId="6" applyNumberFormat="1" applyFont="1" applyFill="1" applyBorder="1" applyAlignment="1" applyProtection="1">
      <alignment horizontal="right"/>
      <protection locked="0"/>
    </xf>
    <xf numFmtId="3" fontId="2" fillId="2" borderId="3" xfId="6" applyNumberFormat="1" applyFont="1" applyFill="1" applyBorder="1" applyAlignment="1" applyProtection="1">
      <alignment horizontal="right"/>
      <protection locked="0"/>
    </xf>
    <xf numFmtId="3" fontId="15" fillId="3" borderId="9" xfId="6" applyNumberFormat="1" applyFont="1" applyFill="1" applyBorder="1" applyAlignment="1" applyProtection="1">
      <alignment horizontal="right"/>
      <protection locked="0"/>
    </xf>
    <xf numFmtId="0" fontId="2" fillId="0" borderId="6" xfId="0" applyFont="1" applyBorder="1" applyProtection="1"/>
    <xf numFmtId="0" fontId="21" fillId="0" borderId="2" xfId="0" applyFont="1" applyBorder="1" applyAlignment="1" applyProtection="1"/>
    <xf numFmtId="0" fontId="2" fillId="0" borderId="5" xfId="0" applyFont="1" applyBorder="1" applyAlignment="1" applyProtection="1">
      <alignment horizontal="center"/>
    </xf>
    <xf numFmtId="3" fontId="21" fillId="4" borderId="1" xfId="0" applyNumberFormat="1" applyFont="1" applyFill="1" applyBorder="1" applyAlignment="1" applyProtection="1">
      <alignment horizontal="right"/>
    </xf>
    <xf numFmtId="14" fontId="28" fillId="5" borderId="11" xfId="0" applyNumberFormat="1" applyFont="1" applyFill="1" applyBorder="1" applyAlignment="1" applyProtection="1">
      <alignment horizontal="left"/>
      <protection locked="0"/>
    </xf>
    <xf numFmtId="0" fontId="21" fillId="0" borderId="2" xfId="7" applyFont="1" applyBorder="1" applyAlignment="1" applyProtection="1">
      <alignment vertical="center" wrapText="1"/>
    </xf>
    <xf numFmtId="3" fontId="21" fillId="4" borderId="8" xfId="0" applyNumberFormat="1" applyFont="1" applyFill="1" applyBorder="1" applyAlignment="1" applyProtection="1">
      <alignment horizontal="right"/>
    </xf>
    <xf numFmtId="3" fontId="21" fillId="4" borderId="7" xfId="0" applyNumberFormat="1" applyFont="1" applyFill="1" applyBorder="1" applyAlignment="1" applyProtection="1">
      <alignment horizontal="right"/>
    </xf>
    <xf numFmtId="3" fontId="21" fillId="4" borderId="11" xfId="0" applyNumberFormat="1" applyFont="1" applyFill="1" applyBorder="1" applyAlignment="1" applyProtection="1">
      <alignment horizontal="right"/>
    </xf>
    <xf numFmtId="0" fontId="12" fillId="0" borderId="0" xfId="0" applyFont="1" applyAlignment="1" applyProtection="1">
      <alignment horizontal="left"/>
      <protection locked="0"/>
    </xf>
    <xf numFmtId="0" fontId="2" fillId="0" borderId="0" xfId="0" applyFont="1" applyFill="1" applyBorder="1" applyAlignment="1" applyProtection="1">
      <alignment horizontal="center"/>
      <protection locked="0"/>
    </xf>
    <xf numFmtId="0" fontId="19" fillId="0" borderId="0" xfId="7" applyFont="1" applyFill="1" applyBorder="1" applyProtection="1">
      <protection locked="0"/>
    </xf>
    <xf numFmtId="3" fontId="15" fillId="2" borderId="11" xfId="6" applyNumberFormat="1" applyFont="1" applyFill="1" applyBorder="1" applyAlignment="1" applyProtection="1">
      <alignment horizontal="center" wrapText="1"/>
    </xf>
    <xf numFmtId="164" fontId="15" fillId="3" borderId="11" xfId="6" applyNumberFormat="1" applyFont="1" applyFill="1" applyBorder="1" applyAlignment="1" applyProtection="1">
      <alignment horizontal="center" wrapText="1"/>
    </xf>
    <xf numFmtId="3" fontId="15" fillId="4" borderId="11" xfId="0" applyNumberFormat="1" applyFont="1" applyFill="1" applyBorder="1" applyAlignment="1" applyProtection="1">
      <alignment horizontal="center" wrapText="1"/>
    </xf>
    <xf numFmtId="0" fontId="0" fillId="0" borderId="0" xfId="0" applyBorder="1" applyProtection="1"/>
    <xf numFmtId="0" fontId="21" fillId="0" borderId="1" xfId="0" applyFont="1" applyBorder="1" applyAlignment="1" applyProtection="1">
      <alignment horizontal="center"/>
    </xf>
    <xf numFmtId="0" fontId="26" fillId="0" borderId="0" xfId="0" applyFont="1" applyFill="1" applyProtection="1"/>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0" fillId="0" borderId="2" xfId="0" quotePrefix="1" applyBorder="1" applyProtection="1"/>
    <xf numFmtId="0" fontId="2" fillId="0" borderId="3" xfId="0" applyFont="1" applyBorder="1" applyProtection="1"/>
    <xf numFmtId="0" fontId="25" fillId="0" borderId="3" xfId="7" applyFont="1" applyBorder="1" applyProtection="1"/>
    <xf numFmtId="0" fontId="4" fillId="0" borderId="2" xfId="0" quotePrefix="1" applyFont="1" applyBorder="1" applyAlignment="1" applyProtection="1">
      <alignment horizontal="left"/>
    </xf>
    <xf numFmtId="0" fontId="4" fillId="0" borderId="3" xfId="0" quotePrefix="1" applyFont="1" applyBorder="1" applyAlignment="1" applyProtection="1">
      <alignment horizontal="left"/>
    </xf>
    <xf numFmtId="0" fontId="4" fillId="0" borderId="6" xfId="0" quotePrefix="1" applyFont="1" applyBorder="1" applyAlignment="1" applyProtection="1">
      <alignment horizontal="left"/>
    </xf>
    <xf numFmtId="0" fontId="6" fillId="0" borderId="5" xfId="0" applyFont="1" applyBorder="1" applyAlignment="1" applyProtection="1">
      <alignment horizontal="center"/>
    </xf>
    <xf numFmtId="0" fontId="5" fillId="0" borderId="6" xfId="0" applyFont="1" applyBorder="1" applyProtection="1"/>
    <xf numFmtId="0" fontId="3" fillId="0" borderId="8" xfId="0" applyFont="1" applyBorder="1" applyAlignment="1" applyProtection="1">
      <alignment vertical="center" wrapText="1"/>
    </xf>
    <xf numFmtId="0" fontId="0" fillId="0" borderId="0" xfId="0" applyAlignment="1" applyProtection="1">
      <alignment horizontal="left"/>
      <protection locked="0"/>
    </xf>
    <xf numFmtId="0" fontId="14" fillId="0" borderId="0" xfId="0" applyFont="1" applyFill="1" applyBorder="1" applyProtection="1">
      <protection locked="0"/>
    </xf>
    <xf numFmtId="0" fontId="3" fillId="0" borderId="1" xfId="0" applyFont="1" applyBorder="1" applyAlignment="1" applyProtection="1">
      <alignment vertical="center" wrapText="1"/>
    </xf>
    <xf numFmtId="0" fontId="3" fillId="0" borderId="5" xfId="0" applyFont="1" applyFill="1" applyBorder="1" applyAlignment="1" applyProtection="1">
      <alignment horizontal="center" vertical="center"/>
    </xf>
    <xf numFmtId="0" fontId="14" fillId="0" borderId="15" xfId="0" applyFont="1" applyFill="1" applyBorder="1" applyAlignment="1" applyProtection="1">
      <alignment horizontal="center"/>
    </xf>
    <xf numFmtId="0" fontId="14" fillId="0" borderId="0" xfId="0" applyFont="1" applyFill="1" applyBorder="1" applyProtection="1"/>
    <xf numFmtId="0" fontId="14" fillId="0" borderId="9" xfId="0" applyFont="1" applyFill="1" applyBorder="1" applyProtection="1"/>
    <xf numFmtId="0" fontId="30" fillId="0" borderId="17" xfId="0" applyFont="1" applyBorder="1"/>
    <xf numFmtId="0" fontId="2" fillId="0" borderId="0" xfId="0" applyFont="1" applyFill="1" applyAlignment="1">
      <alignment horizontal="left" vertical="center" wrapText="1"/>
    </xf>
    <xf numFmtId="0" fontId="2" fillId="0" borderId="0" xfId="0" applyFont="1" applyAlignment="1" applyProtection="1">
      <alignment vertical="center" wrapText="1"/>
    </xf>
    <xf numFmtId="0" fontId="2" fillId="0" borderId="0" xfId="0" applyFont="1" applyAlignment="1" applyProtection="1">
      <alignment horizontal="left" vertical="center" wrapText="1"/>
    </xf>
    <xf numFmtId="0" fontId="2" fillId="0" borderId="0" xfId="0" applyFont="1" applyAlignment="1">
      <alignment horizontal="left" vertical="center" wrapText="1"/>
    </xf>
    <xf numFmtId="0" fontId="25" fillId="0" borderId="1" xfId="7" applyFont="1" applyBorder="1" applyAlignment="1" applyProtection="1">
      <alignment horizontal="left"/>
    </xf>
    <xf numFmtId="0" fontId="18" fillId="0" borderId="2" xfId="7" applyBorder="1" applyAlignment="1" applyProtection="1">
      <alignment horizontal="left"/>
    </xf>
    <xf numFmtId="0" fontId="10" fillId="0" borderId="0" xfId="0" applyFont="1" applyAlignment="1" applyProtection="1">
      <alignment horizontal="right" vertical="center"/>
    </xf>
    <xf numFmtId="0" fontId="8" fillId="0" borderId="13" xfId="7" applyFont="1" applyBorder="1" applyAlignment="1" applyProtection="1">
      <alignment horizontal="center" vertical="center" wrapText="1"/>
    </xf>
    <xf numFmtId="0" fontId="8" fillId="0" borderId="14" xfId="7" applyFont="1" applyBorder="1" applyAlignment="1" applyProtection="1">
      <alignment horizontal="center" vertical="center" wrapText="1"/>
    </xf>
    <xf numFmtId="0" fontId="29" fillId="5" borderId="7" xfId="0" applyFont="1" applyFill="1" applyBorder="1" applyAlignment="1" applyProtection="1">
      <alignment horizontal="left" wrapText="1"/>
      <protection locked="0"/>
    </xf>
    <xf numFmtId="0" fontId="29" fillId="5" borderId="16" xfId="0" applyFont="1" applyFill="1" applyBorder="1" applyAlignment="1" applyProtection="1">
      <alignment horizontal="left" wrapText="1"/>
      <protection locked="0"/>
    </xf>
    <xf numFmtId="0" fontId="29" fillId="5" borderId="12" xfId="0" applyFont="1" applyFill="1" applyBorder="1" applyAlignment="1" applyProtection="1">
      <alignment horizontal="left" wrapText="1"/>
      <protection locked="0"/>
    </xf>
  </cellXfs>
  <cellStyles count="12">
    <cellStyle name="Comma 2" xfId="6" xr:uid="{00000000-0005-0000-0000-000000000000}"/>
    <cellStyle name="Comma 2 2" xfId="10" xr:uid="{00000000-0005-0000-0000-000001000000}"/>
    <cellStyle name="Hyperlink" xfId="7" builtinId="8"/>
    <cellStyle name="Normal" xfId="0" builtinId="0"/>
    <cellStyle name="Normal 10" xfId="4" xr:uid="{00000000-0005-0000-0000-000005000000}"/>
    <cellStyle name="Normal 17" xfId="2" xr:uid="{00000000-0005-0000-0000-000006000000}"/>
    <cellStyle name="Normal 2" xfId="1" xr:uid="{00000000-0005-0000-0000-000007000000}"/>
    <cellStyle name="Normal 2 2" xfId="3" xr:uid="{00000000-0005-0000-0000-000008000000}"/>
    <cellStyle name="Normal 2 3" xfId="5" xr:uid="{00000000-0005-0000-0000-000009000000}"/>
    <cellStyle name="Normal 3" xfId="9" xr:uid="{00000000-0005-0000-0000-00000A000000}"/>
    <cellStyle name="Normal 3 2" xfId="11" xr:uid="{00000000-0005-0000-0000-00000B000000}"/>
    <cellStyle name="Normal 4" xfId="8" xr:uid="{00000000-0005-0000-0000-00000C000000}"/>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33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ill>
        <patternFill>
          <bgColor rgb="FFFF0000"/>
        </patternFill>
      </fill>
    </dxf>
    <dxf>
      <font>
        <color theme="1"/>
      </font>
      <fill>
        <patternFill>
          <bgColor rgb="FFFF0000"/>
        </patternFill>
      </fill>
    </dxf>
  </dxfs>
  <tableStyles count="0" defaultTableStyle="TableStyleMedium2" defaultPivotStyle="PivotStyleLight16"/>
  <colors>
    <mruColors>
      <color rgb="FFFF3300"/>
      <color rgb="FF0000FF"/>
      <color rgb="FF99FF66"/>
      <color rgb="FF00FF00"/>
      <color rgb="FF1B10B0"/>
      <color rgb="FF99FF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AF14"/>
  <sheetViews>
    <sheetView zoomScale="85" zoomScaleNormal="85" zoomScaleSheetLayoutView="100" workbookViewId="0"/>
  </sheetViews>
  <sheetFormatPr defaultColWidth="9.140625" defaultRowHeight="12.75" x14ac:dyDescent="0.2"/>
  <cols>
    <col min="10" max="10" width="11.85546875" customWidth="1"/>
    <col min="11" max="11" width="6.5703125" customWidth="1"/>
  </cols>
  <sheetData>
    <row r="1" spans="1:32" ht="18.75" thickBot="1" x14ac:dyDescent="0.3">
      <c r="A1" s="18" t="s">
        <v>28</v>
      </c>
    </row>
    <row r="2" spans="1:32" ht="15" customHeight="1" thickBot="1" x14ac:dyDescent="0.25">
      <c r="A2" s="69" t="s">
        <v>63</v>
      </c>
      <c r="B2" s="69"/>
      <c r="C2" s="69"/>
      <c r="D2" s="69"/>
      <c r="E2" s="69"/>
      <c r="F2" s="69"/>
      <c r="G2" s="69"/>
      <c r="H2" s="69"/>
      <c r="I2" s="69"/>
      <c r="J2" s="69"/>
      <c r="AF2" s="68" t="s">
        <v>62</v>
      </c>
    </row>
    <row r="3" spans="1:32" ht="15.75" customHeight="1" x14ac:dyDescent="0.2">
      <c r="A3" s="69"/>
      <c r="B3" s="69"/>
      <c r="C3" s="69"/>
      <c r="D3" s="69"/>
      <c r="E3" s="69"/>
      <c r="F3" s="69"/>
      <c r="G3" s="69"/>
      <c r="H3" s="69"/>
      <c r="I3" s="69"/>
      <c r="J3" s="69"/>
    </row>
    <row r="5" spans="1:32" s="19" customFormat="1" ht="50.25" customHeight="1" x14ac:dyDescent="0.2">
      <c r="A5" s="70" t="s">
        <v>46</v>
      </c>
      <c r="B5" s="70"/>
      <c r="C5" s="70"/>
      <c r="D5" s="70"/>
      <c r="E5" s="70"/>
      <c r="F5" s="70"/>
      <c r="G5" s="70"/>
      <c r="H5" s="70"/>
      <c r="I5" s="70"/>
      <c r="J5" s="70"/>
    </row>
    <row r="6" spans="1:32" s="19" customFormat="1" ht="35.25" customHeight="1" x14ac:dyDescent="0.2">
      <c r="A6" s="70" t="s">
        <v>47</v>
      </c>
      <c r="B6" s="70"/>
      <c r="C6" s="70"/>
      <c r="D6" s="70"/>
      <c r="E6" s="70"/>
      <c r="F6" s="70"/>
      <c r="G6" s="70"/>
      <c r="H6" s="70"/>
      <c r="I6" s="70"/>
      <c r="J6" s="70"/>
    </row>
    <row r="7" spans="1:32" s="19" customFormat="1" ht="105.75" customHeight="1" x14ac:dyDescent="0.2">
      <c r="A7" s="70" t="s">
        <v>65</v>
      </c>
      <c r="B7" s="70"/>
      <c r="C7" s="70"/>
      <c r="D7" s="70"/>
      <c r="E7" s="70"/>
      <c r="F7" s="70"/>
      <c r="G7" s="70"/>
      <c r="H7" s="70"/>
      <c r="I7" s="70"/>
      <c r="J7" s="70"/>
    </row>
    <row r="8" spans="1:32" s="19" customFormat="1" ht="175.5" customHeight="1" x14ac:dyDescent="0.2">
      <c r="A8" s="71" t="s">
        <v>64</v>
      </c>
      <c r="B8" s="71"/>
      <c r="C8" s="71"/>
      <c r="D8" s="71"/>
      <c r="E8" s="71"/>
      <c r="F8" s="71"/>
      <c r="G8" s="71"/>
      <c r="H8" s="71"/>
      <c r="I8" s="71"/>
      <c r="J8" s="71"/>
    </row>
    <row r="9" spans="1:32" s="19" customFormat="1" ht="129" customHeight="1" x14ac:dyDescent="0.2">
      <c r="A9" s="70" t="s">
        <v>48</v>
      </c>
      <c r="B9" s="70"/>
      <c r="C9" s="70"/>
      <c r="D9" s="70"/>
      <c r="E9" s="70"/>
      <c r="F9" s="70"/>
      <c r="G9" s="70"/>
      <c r="H9" s="70"/>
      <c r="I9" s="70"/>
      <c r="J9" s="70"/>
    </row>
    <row r="10" spans="1:32" s="19" customFormat="1" ht="71.25" customHeight="1" x14ac:dyDescent="0.2">
      <c r="A10" s="70" t="s">
        <v>70</v>
      </c>
      <c r="B10" s="70"/>
      <c r="C10" s="70"/>
      <c r="D10" s="70"/>
      <c r="E10" s="70"/>
      <c r="F10" s="70"/>
      <c r="G10" s="70"/>
      <c r="H10" s="70"/>
      <c r="I10" s="70"/>
      <c r="J10" s="70"/>
    </row>
    <row r="11" spans="1:32" s="19" customFormat="1" ht="63" customHeight="1" x14ac:dyDescent="0.2">
      <c r="A11" s="70" t="s">
        <v>25</v>
      </c>
      <c r="B11" s="70"/>
      <c r="C11" s="70"/>
      <c r="D11" s="70"/>
      <c r="E11" s="70"/>
      <c r="F11" s="70"/>
      <c r="G11" s="70"/>
      <c r="H11" s="70"/>
      <c r="I11" s="70"/>
      <c r="J11" s="70"/>
    </row>
    <row r="12" spans="1:32" s="19" customFormat="1" ht="61.5" customHeight="1" x14ac:dyDescent="0.2">
      <c r="A12" s="70" t="s">
        <v>49</v>
      </c>
      <c r="B12" s="70"/>
      <c r="C12" s="70"/>
      <c r="D12" s="70"/>
      <c r="E12" s="70"/>
      <c r="F12" s="70"/>
      <c r="G12" s="70"/>
      <c r="H12" s="70"/>
      <c r="I12" s="70"/>
      <c r="J12" s="70"/>
    </row>
    <row r="13" spans="1:32" s="19" customFormat="1" ht="41.25" customHeight="1" x14ac:dyDescent="0.2">
      <c r="A13" s="72" t="s">
        <v>45</v>
      </c>
      <c r="B13" s="72"/>
      <c r="C13" s="72"/>
      <c r="D13" s="72"/>
      <c r="E13" s="72"/>
      <c r="F13" s="72"/>
      <c r="G13" s="72"/>
      <c r="H13" s="72"/>
      <c r="I13" s="72"/>
      <c r="J13" s="72"/>
    </row>
    <row r="14" spans="1:32" ht="78.75" customHeight="1" x14ac:dyDescent="0.2">
      <c r="A14" s="72" t="s">
        <v>71</v>
      </c>
      <c r="B14" s="72"/>
      <c r="C14" s="72"/>
      <c r="D14" s="72"/>
      <c r="E14" s="72"/>
      <c r="F14" s="72"/>
      <c r="G14" s="72"/>
      <c r="H14" s="72"/>
      <c r="I14" s="72"/>
      <c r="J14" s="72"/>
    </row>
  </sheetData>
  <mergeCells count="11">
    <mergeCell ref="A9:J9"/>
    <mergeCell ref="A14:J14"/>
    <mergeCell ref="A10:J10"/>
    <mergeCell ref="A11:J11"/>
    <mergeCell ref="A12:J12"/>
    <mergeCell ref="A13:J13"/>
    <mergeCell ref="A2:J3"/>
    <mergeCell ref="A5:J5"/>
    <mergeCell ref="A6:J6"/>
    <mergeCell ref="A7:J7"/>
    <mergeCell ref="A8:J8"/>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FF00"/>
    <pageSetUpPr fitToPage="1"/>
  </sheetPr>
  <dimension ref="A1:BR39"/>
  <sheetViews>
    <sheetView tabSelected="1" topLeftCell="B1" zoomScale="85" zoomScaleNormal="85" zoomScaleSheetLayoutView="100" workbookViewId="0">
      <selection activeCell="B1" sqref="B1:C1"/>
    </sheetView>
  </sheetViews>
  <sheetFormatPr defaultColWidth="9.140625" defaultRowHeight="12.75" x14ac:dyDescent="0.2"/>
  <cols>
    <col min="1" max="1" width="19.5703125" style="7" hidden="1" customWidth="1"/>
    <col min="2" max="2" width="9.140625" style="1"/>
    <col min="3" max="3" width="58" style="1" customWidth="1"/>
    <col min="4" max="12" width="14.42578125" style="1" customWidth="1"/>
    <col min="13" max="13" width="14.85546875" style="1" customWidth="1"/>
    <col min="14" max="20" width="14.42578125" style="1" customWidth="1"/>
    <col min="21" max="16384" width="9.140625" style="1"/>
  </cols>
  <sheetData>
    <row r="1" spans="1:20" ht="42" customHeight="1" thickBot="1" x14ac:dyDescent="0.35">
      <c r="A1" s="65" t="s">
        <v>61</v>
      </c>
      <c r="B1" s="76" t="s">
        <v>50</v>
      </c>
      <c r="C1" s="77"/>
      <c r="D1" s="2"/>
      <c r="F1" s="75" t="s">
        <v>27</v>
      </c>
      <c r="G1" s="75"/>
      <c r="H1" s="78" t="s">
        <v>60</v>
      </c>
      <c r="I1" s="79"/>
      <c r="J1" s="80"/>
    </row>
    <row r="2" spans="1:20" ht="18" customHeight="1" x14ac:dyDescent="0.3">
      <c r="A2" s="66"/>
      <c r="C2" s="4"/>
      <c r="D2" s="2"/>
      <c r="F2" s="75" t="s">
        <v>22</v>
      </c>
      <c r="G2" s="75"/>
      <c r="H2" s="36">
        <v>45382</v>
      </c>
      <c r="I2" s="49" t="s">
        <v>59</v>
      </c>
      <c r="J2" s="3"/>
    </row>
    <row r="3" spans="1:20" x14ac:dyDescent="0.2">
      <c r="A3" s="66"/>
      <c r="C3" s="20" t="s">
        <v>69</v>
      </c>
      <c r="H3" s="41"/>
    </row>
    <row r="4" spans="1:20" ht="15.75" x14ac:dyDescent="0.25">
      <c r="A4" s="66"/>
      <c r="B4" s="9" t="s">
        <v>23</v>
      </c>
      <c r="C4" s="10"/>
      <c r="D4" s="61"/>
    </row>
    <row r="5" spans="1:20" x14ac:dyDescent="0.2">
      <c r="A5" s="66"/>
      <c r="B5" s="25" t="s">
        <v>0</v>
      </c>
      <c r="C5" s="26"/>
      <c r="D5" s="50">
        <v>2007</v>
      </c>
      <c r="E5" s="50">
        <f>D5+1</f>
        <v>2008</v>
      </c>
      <c r="F5" s="50">
        <f t="shared" ref="F5:T5" si="0">E5+1</f>
        <v>2009</v>
      </c>
      <c r="G5" s="50">
        <f t="shared" si="0"/>
        <v>2010</v>
      </c>
      <c r="H5" s="50">
        <f t="shared" si="0"/>
        <v>2011</v>
      </c>
      <c r="I5" s="50">
        <f t="shared" si="0"/>
        <v>2012</v>
      </c>
      <c r="J5" s="50">
        <f t="shared" si="0"/>
        <v>2013</v>
      </c>
      <c r="K5" s="50">
        <f t="shared" si="0"/>
        <v>2014</v>
      </c>
      <c r="L5" s="50">
        <f t="shared" si="0"/>
        <v>2015</v>
      </c>
      <c r="M5" s="50">
        <f t="shared" si="0"/>
        <v>2016</v>
      </c>
      <c r="N5" s="50">
        <f t="shared" si="0"/>
        <v>2017</v>
      </c>
      <c r="O5" s="50">
        <f t="shared" si="0"/>
        <v>2018</v>
      </c>
      <c r="P5" s="50">
        <f t="shared" si="0"/>
        <v>2019</v>
      </c>
      <c r="Q5" s="50">
        <f t="shared" si="0"/>
        <v>2020</v>
      </c>
      <c r="R5" s="50">
        <f t="shared" si="0"/>
        <v>2021</v>
      </c>
      <c r="S5" s="50">
        <f t="shared" si="0"/>
        <v>2022</v>
      </c>
      <c r="T5" s="50">
        <f t="shared" si="0"/>
        <v>2023</v>
      </c>
    </row>
    <row r="6" spans="1:20" x14ac:dyDescent="0.2">
      <c r="A6" s="66" t="e">
        <f>CountryCode &amp; ".FC.OTR.S13.MNAC." &amp; RefVintage</f>
        <v>#REF!</v>
      </c>
      <c r="B6" s="11" t="s">
        <v>8</v>
      </c>
      <c r="C6" s="55" t="s">
        <v>20</v>
      </c>
      <c r="D6" s="35">
        <f t="shared" ref="D6:L6" si="1">IF(AND(D7="0",D8="0",D9="0",D10="0"),"0",IF(AND(D7="M",D8="M",D9="M",D10="M"),"M",IF(AND(D7="L",D8="L",D9="L",D10="L"),"L",IF(AND(ISTEXT(D7),ISTEXT(D8),ISTEXT(D9),ISTEXT(D10)),"L",SUM(D7:D10)))))</f>
        <v>0</v>
      </c>
      <c r="E6" s="35">
        <f t="shared" si="1"/>
        <v>9</v>
      </c>
      <c r="F6" s="35">
        <f t="shared" si="1"/>
        <v>901</v>
      </c>
      <c r="G6" s="35">
        <f t="shared" si="1"/>
        <v>1317</v>
      </c>
      <c r="H6" s="35">
        <f t="shared" si="1"/>
        <v>1927</v>
      </c>
      <c r="I6" s="35">
        <f t="shared" si="1"/>
        <v>1295</v>
      </c>
      <c r="J6" s="35">
        <f t="shared" si="1"/>
        <v>2640</v>
      </c>
      <c r="K6" s="35">
        <f t="shared" si="1"/>
        <v>1535</v>
      </c>
      <c r="L6" s="38">
        <f t="shared" si="1"/>
        <v>1186</v>
      </c>
      <c r="M6" s="38">
        <f t="shared" ref="M6:N6" si="2">IF(AND(M7="0",M8="0",M9="0",M10="0"),"0",IF(AND(M7="M",M8="M",M9="M",M10="M"),"M",IF(AND(M7="L",M8="L",M9="L",M10="L"),"L",IF(AND(ISTEXT(M7),ISTEXT(M8),ISTEXT(M9),ISTEXT(M10)),"L",SUM(M7:M10)))))</f>
        <v>1012</v>
      </c>
      <c r="N6" s="38">
        <f t="shared" si="2"/>
        <v>824</v>
      </c>
      <c r="O6" s="38">
        <f t="shared" ref="O6:Q6" si="3">IF(AND(O7="0",O8="0",O9="0",O10="0"),"0",IF(AND(O7="M",O8="M",O9="M",O10="M"),"M",IF(AND(O7="L",O8="L",O9="L",O10="L"),"L",IF(AND(ISTEXT(O7),ISTEXT(O8),ISTEXT(O9),ISTEXT(O10)),"L",SUM(O7:O10)))))</f>
        <v>655</v>
      </c>
      <c r="P6" s="38">
        <f t="shared" si="3"/>
        <v>495</v>
      </c>
      <c r="Q6" s="38">
        <f t="shared" si="3"/>
        <v>406</v>
      </c>
      <c r="R6" s="38">
        <f t="shared" ref="R6:S6" si="4">IF(AND(R7="0",R8="0",R9="0",R10="0"),"0",IF(AND(R7="M",R8="M",R9="M",R10="M"),"M",IF(AND(R7="L",R8="L",R9="L",R10="L"),"L",IF(AND(ISTEXT(R7),ISTEXT(R8),ISTEXT(R9),ISTEXT(R10)),"L",SUM(R7:R10)))))</f>
        <v>825</v>
      </c>
      <c r="S6" s="38">
        <f t="shared" si="4"/>
        <v>459</v>
      </c>
      <c r="T6" s="38">
        <f t="shared" ref="T6" si="5">IF(AND(T7="0",T8="0",T9="0",T10="0"),"0",IF(AND(T7="M",T8="M",T9="M",T10="M"),"M",IF(AND(T7="L",T8="L",T9="L",T10="L"),"L",IF(AND(ISTEXT(T7),ISTEXT(T8),ISTEXT(T9),ISTEXT(T10)),"L",SUM(T7:T10)))))</f>
        <v>1012</v>
      </c>
    </row>
    <row r="7" spans="1:20" x14ac:dyDescent="0.2">
      <c r="A7" s="66" t="e">
        <f>CountryCode &amp; ".FC.OGF.S13.MNAC." &amp; RefVintage</f>
        <v>#REF!</v>
      </c>
      <c r="B7" s="12" t="s">
        <v>12</v>
      </c>
      <c r="C7" s="53" t="s">
        <v>2</v>
      </c>
      <c r="D7" s="28">
        <v>0</v>
      </c>
      <c r="E7" s="28">
        <v>0</v>
      </c>
      <c r="F7" s="28">
        <v>268</v>
      </c>
      <c r="G7" s="28">
        <v>512</v>
      </c>
      <c r="H7" s="28">
        <v>599</v>
      </c>
      <c r="I7" s="28">
        <v>910</v>
      </c>
      <c r="J7" s="28">
        <v>533</v>
      </c>
      <c r="K7" s="28">
        <v>227</v>
      </c>
      <c r="L7" s="28">
        <v>21</v>
      </c>
      <c r="M7" s="28">
        <v>0</v>
      </c>
      <c r="N7" s="28">
        <v>0</v>
      </c>
      <c r="O7" s="28">
        <v>0</v>
      </c>
      <c r="P7" s="28">
        <v>0</v>
      </c>
      <c r="Q7" s="28">
        <v>0</v>
      </c>
      <c r="R7" s="28">
        <v>0</v>
      </c>
      <c r="S7" s="28">
        <v>0</v>
      </c>
      <c r="T7" s="28">
        <v>0</v>
      </c>
    </row>
    <row r="8" spans="1:20" x14ac:dyDescent="0.2">
      <c r="A8" s="66" t="e">
        <f>CountryCode &amp; ".FC.D41_R.S13.MNAC." &amp; RefVintage</f>
        <v>#REF!</v>
      </c>
      <c r="B8" s="12" t="s">
        <v>13</v>
      </c>
      <c r="C8" s="53" t="s">
        <v>5</v>
      </c>
      <c r="D8" s="28">
        <v>0</v>
      </c>
      <c r="E8" s="28">
        <v>9</v>
      </c>
      <c r="F8" s="28">
        <v>633</v>
      </c>
      <c r="G8" s="28">
        <v>805</v>
      </c>
      <c r="H8" s="28">
        <v>1328</v>
      </c>
      <c r="I8" s="28">
        <v>385</v>
      </c>
      <c r="J8" s="28">
        <v>1892</v>
      </c>
      <c r="K8" s="28">
        <v>1217</v>
      </c>
      <c r="L8" s="28">
        <v>983</v>
      </c>
      <c r="M8" s="28">
        <v>754</v>
      </c>
      <c r="N8" s="28">
        <v>545</v>
      </c>
      <c r="O8" s="28">
        <v>391</v>
      </c>
      <c r="P8" s="28">
        <v>192</v>
      </c>
      <c r="Q8" s="28">
        <v>125</v>
      </c>
      <c r="R8" s="28">
        <v>114</v>
      </c>
      <c r="S8" s="28">
        <v>58</v>
      </c>
      <c r="T8" s="28">
        <v>129</v>
      </c>
    </row>
    <row r="9" spans="1:20" x14ac:dyDescent="0.2">
      <c r="A9" s="66" t="e">
        <f>CountryCode &amp; ".FC.D421.S13.MNAC." &amp; RefVintage</f>
        <v>#REF!</v>
      </c>
      <c r="B9" s="12" t="s">
        <v>14</v>
      </c>
      <c r="C9" s="53" t="s">
        <v>4</v>
      </c>
      <c r="D9" s="28">
        <v>0</v>
      </c>
      <c r="E9" s="28">
        <v>0</v>
      </c>
      <c r="F9" s="28">
        <v>0</v>
      </c>
      <c r="G9" s="28">
        <v>0</v>
      </c>
      <c r="H9" s="28">
        <v>0</v>
      </c>
      <c r="I9" s="28">
        <v>0</v>
      </c>
      <c r="J9" s="28">
        <v>145</v>
      </c>
      <c r="K9" s="28">
        <v>54</v>
      </c>
      <c r="L9" s="28">
        <v>129</v>
      </c>
      <c r="M9" s="28">
        <v>195</v>
      </c>
      <c r="N9" s="28">
        <v>211</v>
      </c>
      <c r="O9" s="28">
        <v>208</v>
      </c>
      <c r="P9" s="28">
        <v>219</v>
      </c>
      <c r="Q9" s="28">
        <v>220</v>
      </c>
      <c r="R9" s="28">
        <v>35</v>
      </c>
      <c r="S9" s="28">
        <v>190</v>
      </c>
      <c r="T9" s="28">
        <v>300</v>
      </c>
    </row>
    <row r="10" spans="1:20" x14ac:dyDescent="0.2">
      <c r="A10" s="66" t="e">
        <f>CountryCode &amp; ".FC.OOR.S13.MNAC." &amp; RefVintage</f>
        <v>#REF!</v>
      </c>
      <c r="B10" s="58" t="s">
        <v>15</v>
      </c>
      <c r="C10" s="32" t="s">
        <v>6</v>
      </c>
      <c r="D10" s="28">
        <v>0</v>
      </c>
      <c r="E10" s="28">
        <v>0</v>
      </c>
      <c r="F10" s="28">
        <v>0</v>
      </c>
      <c r="G10" s="28">
        <v>0</v>
      </c>
      <c r="H10" s="28">
        <v>0</v>
      </c>
      <c r="I10" s="28">
        <v>0</v>
      </c>
      <c r="J10" s="28">
        <v>70</v>
      </c>
      <c r="K10" s="28">
        <v>37</v>
      </c>
      <c r="L10" s="28">
        <v>53</v>
      </c>
      <c r="M10" s="28">
        <v>63</v>
      </c>
      <c r="N10" s="28">
        <v>68</v>
      </c>
      <c r="O10" s="28">
        <v>56</v>
      </c>
      <c r="P10" s="28">
        <v>84</v>
      </c>
      <c r="Q10" s="28">
        <v>61</v>
      </c>
      <c r="R10" s="28">
        <v>676</v>
      </c>
      <c r="S10" s="28">
        <v>211</v>
      </c>
      <c r="T10" s="28">
        <v>583</v>
      </c>
    </row>
    <row r="11" spans="1:20" x14ac:dyDescent="0.2">
      <c r="A11" s="66" t="e">
        <f>CountryCode &amp; ".FC.OTE.S13.MNAC." &amp; RefVintage</f>
        <v>#REF!</v>
      </c>
      <c r="B11" s="13" t="s">
        <v>9</v>
      </c>
      <c r="C11" s="56" t="s">
        <v>39</v>
      </c>
      <c r="D11" s="35">
        <f t="shared" ref="D11:L11" si="6">IF(AND(D12="0",D13="0",D14="0",D15="0",D16="0"),"0",IF(AND(D12="M",D13="M",D14="M",D15="M",D16="M"),"M",IF(AND(D12="L",D13="L",D14="L",D15="L",D16="L"),"L",IF(AND(ISTEXT(D12),ISTEXT(D13),ISTEXT(D14),ISTEXT(D15),ISTEXT(D16)),"L",SUM(D12:D16)))))</f>
        <v>0</v>
      </c>
      <c r="E11" s="35">
        <f t="shared" si="6"/>
        <v>21</v>
      </c>
      <c r="F11" s="35">
        <f t="shared" si="6"/>
        <v>205</v>
      </c>
      <c r="G11" s="35">
        <f t="shared" si="6"/>
        <v>545.4</v>
      </c>
      <c r="H11" s="35">
        <f t="shared" si="6"/>
        <v>5442</v>
      </c>
      <c r="I11" s="35">
        <f t="shared" si="6"/>
        <v>47988</v>
      </c>
      <c r="J11" s="35">
        <f t="shared" si="6"/>
        <v>10964</v>
      </c>
      <c r="K11" s="35">
        <f t="shared" si="6"/>
        <v>4926</v>
      </c>
      <c r="L11" s="38">
        <f t="shared" si="6"/>
        <v>3187</v>
      </c>
      <c r="M11" s="38">
        <f t="shared" ref="M11:N11" si="7">IF(AND(M12="0",M13="0",M14="0",M15="0",M16="0"),"0",IF(AND(M12="M",M13="M",M14="M",M15="M",M16="M"),"M",IF(AND(M12="L",M13="L",M14="L",M15="L",M16="L"),"L",IF(AND(ISTEXT(M12),ISTEXT(M13),ISTEXT(M14),ISTEXT(M15),ISTEXT(M16)),"L",SUM(M12:M16)))))</f>
        <v>3339</v>
      </c>
      <c r="N11" s="38">
        <f t="shared" si="7"/>
        <v>2286</v>
      </c>
      <c r="O11" s="38">
        <f t="shared" ref="O11:Q11" si="8">IF(AND(O12="0",O13="0",O14="0",O15="0",O16="0"),"0",IF(AND(O12="M",O13="M",O14="M",O15="M",O16="M"),"M",IF(AND(O12="L",O13="L",O14="L",O15="L",O16="L"),"L",IF(AND(ISTEXT(O12),ISTEXT(O13),ISTEXT(O14),ISTEXT(O15),ISTEXT(O16)),"L",SUM(O12:O16)))))</f>
        <v>1902</v>
      </c>
      <c r="P11" s="38">
        <f t="shared" si="8"/>
        <v>2863</v>
      </c>
      <c r="Q11" s="38">
        <f t="shared" si="8"/>
        <v>2540</v>
      </c>
      <c r="R11" s="38">
        <f t="shared" ref="R11:S11" si="9">IF(AND(R12="0",R13="0",R14="0",R15="0",R16="0"),"0",IF(AND(R12="M",R13="M",R14="M",R15="M",R16="M"),"M",IF(AND(R12="L",R13="L",R14="L",R15="L",R16="L"),"L",IF(AND(ISTEXT(R12),ISTEXT(R13),ISTEXT(R14),ISTEXT(R15),ISTEXT(R16)),"L",SUM(R12:R16)))))</f>
        <v>2083</v>
      </c>
      <c r="S11" s="38">
        <f t="shared" si="9"/>
        <v>1295</v>
      </c>
      <c r="T11" s="38">
        <f t="shared" ref="T11" si="10">IF(AND(T12="0",T13="0",T14="0",T15="0",T16="0"),"0",IF(AND(T12="M",T13="M",T14="M",T15="M",T16="M"),"M",IF(AND(T12="L",T13="L",T14="L",T15="L",T16="L"),"L",IF(AND(ISTEXT(T12),ISTEXT(T13),ISTEXT(T14),ISTEXT(T15),ISTEXT(T16)),"L",SUM(T12:T16)))))</f>
        <v>779</v>
      </c>
    </row>
    <row r="12" spans="1:20" x14ac:dyDescent="0.2">
      <c r="A12" s="66" t="e">
        <f>CountryCode &amp; ".FC.D41_P.S13.MNAC." &amp; RefVintage</f>
        <v>#REF!</v>
      </c>
      <c r="B12" s="12" t="s">
        <v>16</v>
      </c>
      <c r="C12" s="54" t="s">
        <v>51</v>
      </c>
      <c r="D12" s="28">
        <v>0</v>
      </c>
      <c r="E12" s="28">
        <v>21</v>
      </c>
      <c r="F12" s="28">
        <v>202</v>
      </c>
      <c r="G12" s="28">
        <v>148.4</v>
      </c>
      <c r="H12" s="28">
        <v>297</v>
      </c>
      <c r="I12" s="28">
        <v>492</v>
      </c>
      <c r="J12" s="28">
        <v>2816</v>
      </c>
      <c r="K12" s="28">
        <v>1821</v>
      </c>
      <c r="L12" s="28">
        <v>878</v>
      </c>
      <c r="M12" s="28">
        <v>330</v>
      </c>
      <c r="N12" s="28">
        <v>163</v>
      </c>
      <c r="O12" s="28">
        <v>136</v>
      </c>
      <c r="P12" s="28">
        <v>111</v>
      </c>
      <c r="Q12" s="28">
        <v>87</v>
      </c>
      <c r="R12" s="28">
        <v>86</v>
      </c>
      <c r="S12" s="28">
        <v>130</v>
      </c>
      <c r="T12" s="28">
        <v>919</v>
      </c>
    </row>
    <row r="13" spans="1:20" x14ac:dyDescent="0.2">
      <c r="A13" s="66" t="e">
        <f>CountryCode &amp; ".FC.D99CI.S13.MNAC." &amp; RefVintage</f>
        <v>#REF!</v>
      </c>
      <c r="B13" s="21" t="s">
        <v>17</v>
      </c>
      <c r="C13" s="53" t="s">
        <v>1</v>
      </c>
      <c r="D13" s="28">
        <v>0</v>
      </c>
      <c r="E13" s="28">
        <v>0</v>
      </c>
      <c r="F13" s="28">
        <v>0</v>
      </c>
      <c r="G13" s="28">
        <v>0</v>
      </c>
      <c r="H13" s="28">
        <v>5136</v>
      </c>
      <c r="I13" s="28">
        <v>39068</v>
      </c>
      <c r="J13" s="28">
        <v>3019</v>
      </c>
      <c r="K13" s="28">
        <v>525</v>
      </c>
      <c r="L13" s="28">
        <v>0</v>
      </c>
      <c r="M13" s="28">
        <v>0</v>
      </c>
      <c r="N13" s="28">
        <v>0</v>
      </c>
      <c r="O13" s="28">
        <v>0</v>
      </c>
      <c r="P13" s="28">
        <v>0</v>
      </c>
      <c r="Q13" s="28">
        <v>0</v>
      </c>
      <c r="R13" s="28">
        <v>0</v>
      </c>
      <c r="S13" s="28">
        <v>0</v>
      </c>
      <c r="T13" s="28">
        <v>0</v>
      </c>
    </row>
    <row r="14" spans="1:20" x14ac:dyDescent="0.2">
      <c r="A14" s="66" t="e">
        <f>CountryCode &amp; ".FC.D99_AP.S13.MNAC." &amp; RefVintage</f>
        <v>#REF!</v>
      </c>
      <c r="B14" s="21" t="s">
        <v>35</v>
      </c>
      <c r="C14" s="53" t="s">
        <v>36</v>
      </c>
      <c r="D14" s="28">
        <v>0</v>
      </c>
      <c r="E14" s="28">
        <v>0</v>
      </c>
      <c r="F14" s="28">
        <v>0</v>
      </c>
      <c r="G14" s="28">
        <v>0</v>
      </c>
      <c r="H14" s="28">
        <v>0</v>
      </c>
      <c r="I14" s="28">
        <v>0</v>
      </c>
      <c r="J14" s="28">
        <v>2128</v>
      </c>
      <c r="K14" s="28">
        <v>1744</v>
      </c>
      <c r="L14" s="28">
        <v>773</v>
      </c>
      <c r="M14" s="28">
        <v>1912</v>
      </c>
      <c r="N14" s="28">
        <v>1365</v>
      </c>
      <c r="O14" s="28">
        <v>719</v>
      </c>
      <c r="P14" s="28">
        <v>967</v>
      </c>
      <c r="Q14" s="28">
        <v>289</v>
      </c>
      <c r="R14" s="28">
        <v>43</v>
      </c>
      <c r="S14" s="28">
        <v>220</v>
      </c>
      <c r="T14" s="28">
        <v>18</v>
      </c>
    </row>
    <row r="15" spans="1:20" x14ac:dyDescent="0.2">
      <c r="A15" s="66" t="e">
        <f>CountryCode &amp; ".FC.D99CG.S13.MNAC." &amp; RefVintage</f>
        <v>#REF!</v>
      </c>
      <c r="B15" s="21" t="s">
        <v>18</v>
      </c>
      <c r="C15" s="53" t="s">
        <v>3</v>
      </c>
      <c r="D15" s="28">
        <v>0</v>
      </c>
      <c r="E15" s="28">
        <v>0</v>
      </c>
      <c r="F15" s="28">
        <v>0</v>
      </c>
      <c r="G15" s="28">
        <v>0</v>
      </c>
      <c r="H15" s="28">
        <v>0</v>
      </c>
      <c r="I15" s="28">
        <v>0</v>
      </c>
      <c r="J15" s="28">
        <v>1</v>
      </c>
      <c r="K15" s="28">
        <v>517</v>
      </c>
      <c r="L15" s="28">
        <v>334</v>
      </c>
      <c r="M15" s="28">
        <v>64</v>
      </c>
      <c r="N15" s="28">
        <v>140</v>
      </c>
      <c r="O15" s="28">
        <v>63</v>
      </c>
      <c r="P15" s="28">
        <v>94</v>
      </c>
      <c r="Q15" s="28">
        <v>101</v>
      </c>
      <c r="R15" s="28">
        <v>31</v>
      </c>
      <c r="S15" s="28">
        <v>78</v>
      </c>
      <c r="T15" s="28">
        <v>4</v>
      </c>
    </row>
    <row r="16" spans="1:20" x14ac:dyDescent="0.2">
      <c r="A16" s="66" t="e">
        <f>CountryCode &amp; ".FC.OOE.S13.MNAC." &amp; RefVintage</f>
        <v>#REF!</v>
      </c>
      <c r="B16" s="21" t="s">
        <v>19</v>
      </c>
      <c r="C16" s="53" t="s">
        <v>6</v>
      </c>
      <c r="D16" s="28">
        <v>0</v>
      </c>
      <c r="E16" s="28">
        <v>0</v>
      </c>
      <c r="F16" s="28">
        <v>3</v>
      </c>
      <c r="G16" s="28">
        <v>397</v>
      </c>
      <c r="H16" s="28">
        <v>9</v>
      </c>
      <c r="I16" s="28">
        <v>8428</v>
      </c>
      <c r="J16" s="28">
        <v>3000</v>
      </c>
      <c r="K16" s="28">
        <v>319</v>
      </c>
      <c r="L16" s="28">
        <v>1202</v>
      </c>
      <c r="M16" s="28">
        <v>1033</v>
      </c>
      <c r="N16" s="28">
        <v>618</v>
      </c>
      <c r="O16" s="28">
        <v>984</v>
      </c>
      <c r="P16" s="28">
        <v>1691</v>
      </c>
      <c r="Q16" s="28">
        <v>2063</v>
      </c>
      <c r="R16" s="28">
        <v>1923</v>
      </c>
      <c r="S16" s="28">
        <v>867</v>
      </c>
      <c r="T16" s="28">
        <v>-162</v>
      </c>
    </row>
    <row r="17" spans="1:20" s="27" customFormat="1" x14ac:dyDescent="0.2">
      <c r="A17" s="66" t="e">
        <f>CountryCode &amp; ".FC.OOE_NA.S13.MNAC." &amp; RefVintage</f>
        <v>#REF!</v>
      </c>
      <c r="B17" s="34"/>
      <c r="C17" s="59" t="s">
        <v>44</v>
      </c>
      <c r="D17" s="31">
        <v>0</v>
      </c>
      <c r="E17" s="31">
        <v>0</v>
      </c>
      <c r="F17" s="31">
        <v>0</v>
      </c>
      <c r="G17" s="31">
        <v>0</v>
      </c>
      <c r="H17" s="31">
        <v>0</v>
      </c>
      <c r="I17" s="31">
        <v>8396</v>
      </c>
      <c r="J17" s="31">
        <v>2582</v>
      </c>
      <c r="K17" s="31">
        <v>-141</v>
      </c>
      <c r="L17" s="31">
        <v>630</v>
      </c>
      <c r="M17" s="31">
        <v>426</v>
      </c>
      <c r="N17" s="31">
        <v>-12</v>
      </c>
      <c r="O17" s="31">
        <v>380</v>
      </c>
      <c r="P17" s="31">
        <v>1132</v>
      </c>
      <c r="Q17" s="31">
        <v>1577</v>
      </c>
      <c r="R17" s="31">
        <v>1368</v>
      </c>
      <c r="S17" s="31">
        <v>363</v>
      </c>
      <c r="T17" s="31">
        <v>-555</v>
      </c>
    </row>
    <row r="18" spans="1:20" x14ac:dyDescent="0.2">
      <c r="A18" s="66" t="e">
        <f>CountryCode &amp; ".FC.OTRE.S13.MNAC." &amp; RefVintage</f>
        <v>#REF!</v>
      </c>
      <c r="B18" s="14" t="s">
        <v>10</v>
      </c>
      <c r="C18" s="57" t="s">
        <v>21</v>
      </c>
      <c r="D18" s="39">
        <f t="shared" ref="D18:L18" si="11">IF(AND(D6="0",D11="0"),"0",IF(AND(D6="M",D11="M"),"M",IF(AND(D6="L",D11="L"),"L",IF(AND(ISTEXT(D6),ISTEXT(D11)),"L",SUM(D6,-D11)))))</f>
        <v>0</v>
      </c>
      <c r="E18" s="39">
        <f t="shared" si="11"/>
        <v>-12</v>
      </c>
      <c r="F18" s="39">
        <f t="shared" si="11"/>
        <v>696</v>
      </c>
      <c r="G18" s="39">
        <f t="shared" si="11"/>
        <v>771.6</v>
      </c>
      <c r="H18" s="39">
        <f t="shared" si="11"/>
        <v>-3515</v>
      </c>
      <c r="I18" s="39">
        <f t="shared" si="11"/>
        <v>-46693</v>
      </c>
      <c r="J18" s="39">
        <f t="shared" si="11"/>
        <v>-8324</v>
      </c>
      <c r="K18" s="39">
        <f t="shared" si="11"/>
        <v>-3391</v>
      </c>
      <c r="L18" s="40">
        <f t="shared" si="11"/>
        <v>-2001</v>
      </c>
      <c r="M18" s="40">
        <f t="shared" ref="M18:N18" si="12">IF(AND(M6="0",M11="0"),"0",IF(AND(M6="M",M11="M"),"M",IF(AND(M6="L",M11="L"),"L",IF(AND(ISTEXT(M6),ISTEXT(M11)),"L",SUM(M6,-M11)))))</f>
        <v>-2327</v>
      </c>
      <c r="N18" s="40">
        <f t="shared" si="12"/>
        <v>-1462</v>
      </c>
      <c r="O18" s="40">
        <f t="shared" ref="O18:Q18" si="13">IF(AND(O6="0",O11="0"),"0",IF(AND(O6="M",O11="M"),"M",IF(AND(O6="L",O11="L"),"L",IF(AND(ISTEXT(O6),ISTEXT(O11)),"L",SUM(O6,-O11)))))</f>
        <v>-1247</v>
      </c>
      <c r="P18" s="40">
        <f t="shared" si="13"/>
        <v>-2368</v>
      </c>
      <c r="Q18" s="40">
        <f t="shared" si="13"/>
        <v>-2134</v>
      </c>
      <c r="R18" s="40">
        <f t="shared" ref="R18:S18" si="14">IF(AND(R6="0",R11="0"),"0",IF(AND(R6="M",R11="M"),"M",IF(AND(R6="L",R11="L"),"L",IF(AND(ISTEXT(R6),ISTEXT(R11)),"L",SUM(R6,-R11)))))</f>
        <v>-1258</v>
      </c>
      <c r="S18" s="40">
        <f t="shared" si="14"/>
        <v>-836</v>
      </c>
      <c r="T18" s="40">
        <f t="shared" ref="T18" si="15">IF(AND(T6="0",T11="0"),"0",IF(AND(T6="M",T11="M"),"M",IF(AND(T6="L",T11="L"),"L",IF(AND(ISTEXT(T6),ISTEXT(T11)),"L",SUM(T6,-T11)))))</f>
        <v>233</v>
      </c>
    </row>
    <row r="19" spans="1:20" x14ac:dyDescent="0.2">
      <c r="A19" s="66"/>
      <c r="B19" s="8"/>
      <c r="C19" s="47"/>
      <c r="D19" s="5"/>
    </row>
    <row r="20" spans="1:20" ht="15.75" x14ac:dyDescent="0.25">
      <c r="A20" s="66"/>
      <c r="B20" s="9" t="s">
        <v>29</v>
      </c>
      <c r="C20" s="9"/>
      <c r="D20" s="5"/>
    </row>
    <row r="21" spans="1:20" ht="12.75" customHeight="1" x14ac:dyDescent="0.2">
      <c r="A21" s="66"/>
      <c r="B21" s="73" t="s">
        <v>52</v>
      </c>
      <c r="C21" s="74"/>
      <c r="D21" s="60"/>
      <c r="E21" s="60"/>
      <c r="F21" s="60"/>
      <c r="G21" s="60"/>
      <c r="H21" s="60"/>
      <c r="I21" s="60"/>
      <c r="J21" s="60"/>
      <c r="K21" s="60"/>
      <c r="L21" s="63"/>
      <c r="M21" s="63"/>
      <c r="N21" s="63"/>
      <c r="O21" s="63"/>
      <c r="P21" s="63"/>
      <c r="Q21" s="63"/>
      <c r="R21" s="63"/>
      <c r="S21" s="63"/>
      <c r="T21" s="63"/>
    </row>
    <row r="22" spans="1:20" x14ac:dyDescent="0.2">
      <c r="A22" s="66"/>
      <c r="B22" s="23"/>
      <c r="C22" s="24" t="s">
        <v>31</v>
      </c>
      <c r="D22" s="51">
        <v>2007</v>
      </c>
      <c r="E22" s="51">
        <f>D22+1</f>
        <v>2008</v>
      </c>
      <c r="F22" s="51">
        <f t="shared" ref="F22:T22" si="16">E22+1</f>
        <v>2009</v>
      </c>
      <c r="G22" s="51">
        <f t="shared" si="16"/>
        <v>2010</v>
      </c>
      <c r="H22" s="51">
        <f t="shared" si="16"/>
        <v>2011</v>
      </c>
      <c r="I22" s="51">
        <f t="shared" si="16"/>
        <v>2012</v>
      </c>
      <c r="J22" s="51">
        <f t="shared" si="16"/>
        <v>2013</v>
      </c>
      <c r="K22" s="51">
        <f t="shared" si="16"/>
        <v>2014</v>
      </c>
      <c r="L22" s="64">
        <f t="shared" si="16"/>
        <v>2015</v>
      </c>
      <c r="M22" s="64">
        <f t="shared" si="16"/>
        <v>2016</v>
      </c>
      <c r="N22" s="64">
        <f t="shared" si="16"/>
        <v>2017</v>
      </c>
      <c r="O22" s="64">
        <f t="shared" si="16"/>
        <v>2018</v>
      </c>
      <c r="P22" s="64">
        <f t="shared" si="16"/>
        <v>2019</v>
      </c>
      <c r="Q22" s="64">
        <f t="shared" si="16"/>
        <v>2020</v>
      </c>
      <c r="R22" s="64">
        <f t="shared" si="16"/>
        <v>2021</v>
      </c>
      <c r="S22" s="64">
        <f t="shared" si="16"/>
        <v>2022</v>
      </c>
      <c r="T22" s="64">
        <f t="shared" si="16"/>
        <v>2023</v>
      </c>
    </row>
    <row r="23" spans="1:20" x14ac:dyDescent="0.2">
      <c r="A23" s="67" t="e">
        <f>CountryCode &amp; ".FC.F_A.S13.MNAC." &amp; RefVintage</f>
        <v>#REF!</v>
      </c>
      <c r="B23" s="11" t="s">
        <v>11</v>
      </c>
      <c r="C23" s="52" t="s">
        <v>32</v>
      </c>
      <c r="D23" s="35">
        <f t="shared" ref="D23:L23" si="17">IF(AND(D24="0",D25="0",D26="0",D27="0"),"0",IF(AND(D24="M",D25="M",D26="M",D27="M"),"M",IF(AND(D24="L",D25="L",D26="L",D27="L"),"L",IF(AND(ISTEXT(D24),ISTEXT(D25),ISTEXT(D26),ISTEXT(D27)),"L",SUM(D24:D27)))))</f>
        <v>0</v>
      </c>
      <c r="E23" s="35">
        <f t="shared" si="17"/>
        <v>9337</v>
      </c>
      <c r="F23" s="35">
        <f t="shared" si="17"/>
        <v>19335</v>
      </c>
      <c r="G23" s="35">
        <f t="shared" si="17"/>
        <v>25918</v>
      </c>
      <c r="H23" s="35">
        <f t="shared" si="17"/>
        <v>19200</v>
      </c>
      <c r="I23" s="35">
        <f t="shared" si="17"/>
        <v>48633</v>
      </c>
      <c r="J23" s="35">
        <f t="shared" si="17"/>
        <v>56683.271000000001</v>
      </c>
      <c r="K23" s="35">
        <f t="shared" si="17"/>
        <v>57998</v>
      </c>
      <c r="L23" s="38">
        <f t="shared" si="17"/>
        <v>54551.453999999998</v>
      </c>
      <c r="M23" s="38">
        <f t="shared" ref="M23:N23" si="18">IF(AND(M24="0",M25="0",M26="0",M27="0"),"0",IF(AND(M24="M",M25="M",M26="M",M27="M"),"M",IF(AND(M24="L",M25="L",M26="L",M27="L"),"L",IF(AND(ISTEXT(M24),ISTEXT(M25),ISTEXT(M26),ISTEXT(M27)),"L",SUM(M24:M27)))))</f>
        <v>50831.252</v>
      </c>
      <c r="N23" s="38">
        <f t="shared" si="18"/>
        <v>46547</v>
      </c>
      <c r="O23" s="38">
        <f t="shared" ref="O23:Q23" si="19">IF(AND(O24="0",O25="0",O26="0",O27="0"),"0",IF(AND(O24="M",O25="M",O26="M",O27="M"),"M",IF(AND(O24="L",O25="L",O26="L",O27="L"),"L",IF(AND(ISTEXT(O24),ISTEXT(O25),ISTEXT(O26),ISTEXT(O27)),"L",SUM(O24:O27)))))</f>
        <v>39831</v>
      </c>
      <c r="P23" s="38">
        <f t="shared" si="19"/>
        <v>34905</v>
      </c>
      <c r="Q23" s="38">
        <f t="shared" si="19"/>
        <v>30213</v>
      </c>
      <c r="R23" s="38">
        <f t="shared" ref="R23:S23" si="20">IF(AND(R24="0",R25="0",R26="0",R27="0"),"0",IF(AND(R24="M",R25="M",R26="M",R27="M"),"M",IF(AND(R24="L",R25="L",R26="L",R27="L"),"L",IF(AND(ISTEXT(R24),ISTEXT(R25),ISTEXT(R26),ISTEXT(R27)),"L",SUM(R24:R27)))))</f>
        <v>28054</v>
      </c>
      <c r="S23" s="38">
        <f t="shared" si="20"/>
        <v>22624</v>
      </c>
      <c r="T23" s="38">
        <f t="shared" ref="T23" si="21">IF(AND(T24="0",T25="0",T26="0",T27="0"),"0",IF(AND(T24="M",T25="M",T26="M",T27="M"),"M",IF(AND(T24="L",T25="L",T26="L",T27="L"),"L",IF(AND(ISTEXT(T24),ISTEXT(T25),ISTEXT(T26),ISTEXT(T27)),"L",SUM(T24:T27)))))</f>
        <v>20612</v>
      </c>
    </row>
    <row r="24" spans="1:20" x14ac:dyDescent="0.2">
      <c r="A24" s="67" t="e">
        <f>CountryCode &amp; ".FC.F4_A.S13.MNAC." &amp; RefVintage</f>
        <v>#REF!</v>
      </c>
      <c r="B24" s="12" t="s">
        <v>12</v>
      </c>
      <c r="C24" s="53" t="s">
        <v>7</v>
      </c>
      <c r="D24" s="28">
        <v>0</v>
      </c>
      <c r="E24" s="28">
        <v>0</v>
      </c>
      <c r="F24" s="28">
        <v>0</v>
      </c>
      <c r="G24" s="28">
        <v>0</v>
      </c>
      <c r="H24" s="28">
        <v>3906</v>
      </c>
      <c r="I24" s="28">
        <v>0</v>
      </c>
      <c r="J24" s="28">
        <v>0</v>
      </c>
      <c r="K24" s="28">
        <v>0</v>
      </c>
      <c r="L24" s="28">
        <v>0</v>
      </c>
      <c r="M24" s="28">
        <v>0</v>
      </c>
      <c r="N24" s="28">
        <v>0</v>
      </c>
      <c r="O24" s="28">
        <v>0</v>
      </c>
      <c r="P24" s="28">
        <v>0</v>
      </c>
      <c r="Q24" s="28">
        <v>0</v>
      </c>
      <c r="R24" s="28">
        <v>0</v>
      </c>
      <c r="S24" s="28">
        <v>0</v>
      </c>
      <c r="T24" s="28">
        <v>0</v>
      </c>
    </row>
    <row r="25" spans="1:20" x14ac:dyDescent="0.2">
      <c r="A25" s="67" t="e">
        <f>CountryCode &amp; ".FC.F3_A.S13.MNAC." &amp; RefVintage</f>
        <v>#REF!</v>
      </c>
      <c r="B25" s="15" t="s">
        <v>13</v>
      </c>
      <c r="C25" s="53" t="s">
        <v>66</v>
      </c>
      <c r="D25" s="28">
        <v>0</v>
      </c>
      <c r="E25" s="28">
        <v>9337</v>
      </c>
      <c r="F25" s="28">
        <v>19335</v>
      </c>
      <c r="G25" s="28">
        <v>17221</v>
      </c>
      <c r="H25" s="28">
        <v>6000</v>
      </c>
      <c r="I25" s="28">
        <v>0</v>
      </c>
      <c r="J25" s="28">
        <v>0</v>
      </c>
      <c r="K25" s="28">
        <v>0</v>
      </c>
      <c r="L25" s="28">
        <v>0</v>
      </c>
      <c r="M25" s="28">
        <v>0</v>
      </c>
      <c r="N25" s="28">
        <v>0</v>
      </c>
      <c r="O25" s="28">
        <v>0</v>
      </c>
      <c r="P25" s="28">
        <v>0</v>
      </c>
      <c r="Q25" s="28">
        <v>0</v>
      </c>
      <c r="R25" s="28">
        <v>0</v>
      </c>
      <c r="S25" s="28">
        <v>0</v>
      </c>
      <c r="T25" s="28">
        <v>0</v>
      </c>
    </row>
    <row r="26" spans="1:20" x14ac:dyDescent="0.2">
      <c r="A26" s="67" t="e">
        <f>CountryCode &amp; ".FC.F5_A.S13.MNAC." &amp; RefVintage</f>
        <v>#REF!</v>
      </c>
      <c r="B26" s="15" t="s">
        <v>14</v>
      </c>
      <c r="C26" s="53" t="s">
        <v>24</v>
      </c>
      <c r="D26" s="28">
        <v>0</v>
      </c>
      <c r="E26" s="28">
        <v>0</v>
      </c>
      <c r="F26" s="28">
        <v>0</v>
      </c>
      <c r="G26" s="28">
        <v>8697</v>
      </c>
      <c r="H26" s="28">
        <v>9294</v>
      </c>
      <c r="I26" s="28">
        <v>8120</v>
      </c>
      <c r="J26" s="28">
        <v>2688.2710000000006</v>
      </c>
      <c r="K26" s="28">
        <v>9262</v>
      </c>
      <c r="L26" s="28">
        <v>8352.4539999999979</v>
      </c>
      <c r="M26" s="28">
        <v>7594.2520000000004</v>
      </c>
      <c r="N26" s="28">
        <v>6966</v>
      </c>
      <c r="O26" s="28">
        <v>4848</v>
      </c>
      <c r="P26" s="28">
        <v>3609</v>
      </c>
      <c r="Q26" s="28">
        <v>2750</v>
      </c>
      <c r="R26" s="28">
        <v>3136</v>
      </c>
      <c r="S26" s="28">
        <v>4778</v>
      </c>
      <c r="T26" s="28">
        <v>4848</v>
      </c>
    </row>
    <row r="27" spans="1:20" ht="13.5" customHeight="1" x14ac:dyDescent="0.2">
      <c r="A27" s="67" t="e">
        <f>CountryCode &amp; ".FC.FO_A.S13.MNAC." &amp; RefVintage</f>
        <v>#REF!</v>
      </c>
      <c r="B27" s="16" t="s">
        <v>15</v>
      </c>
      <c r="C27" s="54" t="s">
        <v>53</v>
      </c>
      <c r="D27" s="28">
        <v>0</v>
      </c>
      <c r="E27" s="28">
        <v>0</v>
      </c>
      <c r="F27" s="28">
        <v>0</v>
      </c>
      <c r="G27" s="28">
        <v>0</v>
      </c>
      <c r="H27" s="28">
        <v>0</v>
      </c>
      <c r="I27" s="28">
        <v>40513</v>
      </c>
      <c r="J27" s="28">
        <v>53995</v>
      </c>
      <c r="K27" s="28">
        <v>48736</v>
      </c>
      <c r="L27" s="28">
        <v>46199</v>
      </c>
      <c r="M27" s="28">
        <v>43237</v>
      </c>
      <c r="N27" s="28">
        <v>39581</v>
      </c>
      <c r="O27" s="28">
        <v>34983</v>
      </c>
      <c r="P27" s="28">
        <v>31296</v>
      </c>
      <c r="Q27" s="28">
        <v>27463</v>
      </c>
      <c r="R27" s="28">
        <v>24918</v>
      </c>
      <c r="S27" s="28">
        <v>17846</v>
      </c>
      <c r="T27" s="28">
        <v>15764</v>
      </c>
    </row>
    <row r="28" spans="1:20" x14ac:dyDescent="0.2">
      <c r="A28" s="66" t="e">
        <f>CountryCode &amp; ".FC.F_L.S13.MNAC." &amp; RefVintage</f>
        <v>#REF!</v>
      </c>
      <c r="B28" s="48" t="s">
        <v>30</v>
      </c>
      <c r="C28" s="37" t="s">
        <v>67</v>
      </c>
      <c r="D28" s="35">
        <f t="shared" ref="D28:L28" si="22">IF(AND(D29="0",D30="0",D32="0"),"0",IF(AND(D29="M",D30="M",D32="M"),"M",IF(AND(D29="L",D30="L",D32="L"),"L",IF(AND(ISTEXT(D29),ISTEXT(D30),ISTEXT(D32)),"L",SUM(D29,D30,D32)))))</f>
        <v>0</v>
      </c>
      <c r="E28" s="35">
        <f t="shared" si="22"/>
        <v>9349</v>
      </c>
      <c r="F28" s="35">
        <f t="shared" si="22"/>
        <v>18651</v>
      </c>
      <c r="G28" s="35">
        <f t="shared" si="22"/>
        <v>24462</v>
      </c>
      <c r="H28" s="35">
        <f t="shared" si="22"/>
        <v>21260</v>
      </c>
      <c r="I28" s="35">
        <f t="shared" si="22"/>
        <v>88076.9</v>
      </c>
      <c r="J28" s="35">
        <f t="shared" si="22"/>
        <v>98950</v>
      </c>
      <c r="K28" s="35">
        <f t="shared" si="22"/>
        <v>95224</v>
      </c>
      <c r="L28" s="38">
        <f t="shared" si="22"/>
        <v>93855</v>
      </c>
      <c r="M28" s="38">
        <f t="shared" ref="M28:N28" si="23">IF(AND(M29="0",M30="0",M32="0"),"0",IF(AND(M29="M",M30="M",M32="M"),"M",IF(AND(M29="L",M30="L",M32="L"),"L",IF(AND(ISTEXT(M29),ISTEXT(M30),ISTEXT(M32)),"L",SUM(M29,M30,M32)))))</f>
        <v>92025</v>
      </c>
      <c r="N28" s="38">
        <f t="shared" si="23"/>
        <v>89310</v>
      </c>
      <c r="O28" s="38">
        <f t="shared" ref="O28:P28" si="24">IF(AND(O29="0",O30="0",O32="0"),"0",IF(AND(O29="M",O30="M",O32="M"),"M",IF(AND(O29="L",O30="L",O32="L"),"L",IF(AND(ISTEXT(O29),ISTEXT(O30),ISTEXT(O32)),"L",SUM(O29,O30,O32)))))</f>
        <v>86576.291960000002</v>
      </c>
      <c r="P28" s="38">
        <f t="shared" si="24"/>
        <v>85582.191959999996</v>
      </c>
      <c r="Q28" s="38">
        <f t="shared" ref="Q28:R28" si="25">IF(AND(Q29="0",Q30="0",Q32="0"),"0",IF(AND(Q29="M",Q30="M",Q32="M"),"M",IF(AND(Q29="L",Q30="L",Q32="L"),"L",IF(AND(ISTEXT(Q29),ISTEXT(Q30),ISTEXT(Q32)),"L",SUM(Q29,Q30,Q32)))))</f>
        <v>85233.391960000008</v>
      </c>
      <c r="R28" s="38">
        <f t="shared" si="25"/>
        <v>85156</v>
      </c>
      <c r="S28" s="38">
        <f t="shared" ref="S28:T28" si="26">IF(AND(S29="0",S30="0",S32="0"),"0",IF(AND(S29="M",S30="M",S32="M"),"M",IF(AND(S29="L",S30="L",S32="L"),"L",IF(AND(ISTEXT(S29),ISTEXT(S30),ISTEXT(S32)),"L",SUM(S29,S30,S32)))))</f>
        <v>78703</v>
      </c>
      <c r="T28" s="38">
        <f t="shared" si="26"/>
        <v>73591.199114340008</v>
      </c>
    </row>
    <row r="29" spans="1:20" x14ac:dyDescent="0.2">
      <c r="A29" s="66" t="e">
        <f>CountryCode &amp; ".FC.F4_L.S13.MNAC." &amp; RefVintage</f>
        <v>#REF!</v>
      </c>
      <c r="B29" s="21" t="s">
        <v>16</v>
      </c>
      <c r="C29" s="53" t="s">
        <v>7</v>
      </c>
      <c r="D29" s="28">
        <v>0</v>
      </c>
      <c r="E29" s="30">
        <v>0</v>
      </c>
      <c r="F29" s="28">
        <v>0</v>
      </c>
      <c r="G29" s="28">
        <v>0</v>
      </c>
      <c r="H29" s="28">
        <v>0</v>
      </c>
      <c r="I29" s="28">
        <v>39468</v>
      </c>
      <c r="J29" s="28">
        <v>41333</v>
      </c>
      <c r="K29" s="28">
        <v>39721</v>
      </c>
      <c r="L29" s="28">
        <v>35721</v>
      </c>
      <c r="M29" s="28">
        <v>34721</v>
      </c>
      <c r="N29" s="28">
        <v>31721</v>
      </c>
      <c r="O29" s="28">
        <v>23721</v>
      </c>
      <c r="P29" s="28">
        <v>23721</v>
      </c>
      <c r="Q29" s="28">
        <v>23721</v>
      </c>
      <c r="R29" s="28">
        <v>23721</v>
      </c>
      <c r="S29" s="28">
        <v>20079</v>
      </c>
      <c r="T29" s="28">
        <v>16435.97333334</v>
      </c>
    </row>
    <row r="30" spans="1:20" x14ac:dyDescent="0.2">
      <c r="A30" s="66" t="e">
        <f>CountryCode &amp; ".FC.F3_L.S13.MNAC." &amp; RefVintage</f>
        <v>#REF!</v>
      </c>
      <c r="B30" s="16" t="s">
        <v>17</v>
      </c>
      <c r="C30" s="53" t="s">
        <v>68</v>
      </c>
      <c r="D30" s="28">
        <v>0</v>
      </c>
      <c r="E30" s="30">
        <v>9349</v>
      </c>
      <c r="F30" s="28">
        <v>18651</v>
      </c>
      <c r="G30" s="28">
        <v>24462</v>
      </c>
      <c r="H30" s="28">
        <v>21260</v>
      </c>
      <c r="I30" s="28">
        <v>10705</v>
      </c>
      <c r="J30" s="28">
        <v>9274</v>
      </c>
      <c r="K30" s="28">
        <v>10046</v>
      </c>
      <c r="L30" s="28">
        <v>14598</v>
      </c>
      <c r="M30" s="28">
        <v>16808</v>
      </c>
      <c r="N30" s="28">
        <v>19275</v>
      </c>
      <c r="O30" s="28">
        <v>27345</v>
      </c>
      <c r="P30" s="28">
        <v>27345</v>
      </c>
      <c r="Q30" s="28">
        <v>27345</v>
      </c>
      <c r="R30" s="28">
        <v>27345</v>
      </c>
      <c r="S30" s="28">
        <v>27345</v>
      </c>
      <c r="T30" s="28">
        <v>27345</v>
      </c>
    </row>
    <row r="31" spans="1:20" x14ac:dyDescent="0.2">
      <c r="A31" s="66" t="e">
        <f>CountryCode &amp; ".FC.F3_I_L.S13.MNAC." &amp; RefVintage</f>
        <v>#REF!</v>
      </c>
      <c r="B31" s="16"/>
      <c r="C31" s="54" t="s">
        <v>54</v>
      </c>
      <c r="D31" s="31">
        <v>0</v>
      </c>
      <c r="E31" s="31">
        <v>0</v>
      </c>
      <c r="F31" s="31">
        <v>0</v>
      </c>
      <c r="G31" s="31">
        <v>0.3999999999996362</v>
      </c>
      <c r="H31" s="31">
        <v>-0.6000000000003638</v>
      </c>
      <c r="I31" s="31">
        <v>11012.499999999998</v>
      </c>
      <c r="J31" s="31">
        <v>17001.400000000001</v>
      </c>
      <c r="K31" s="31">
        <v>25308.400000000001</v>
      </c>
      <c r="L31" s="31">
        <v>25231.4</v>
      </c>
      <c r="M31" s="31">
        <v>24672.400000000001</v>
      </c>
      <c r="N31" s="31">
        <v>20760</v>
      </c>
      <c r="O31" s="31">
        <v>18025</v>
      </c>
      <c r="P31" s="31">
        <v>17700</v>
      </c>
      <c r="Q31" s="31">
        <v>16350</v>
      </c>
      <c r="R31" s="31">
        <v>15140</v>
      </c>
      <c r="S31" s="31">
        <v>15357</v>
      </c>
      <c r="T31" s="31">
        <v>18154</v>
      </c>
    </row>
    <row r="32" spans="1:20" x14ac:dyDescent="0.2">
      <c r="A32" s="66" t="e">
        <f>CountryCode &amp; ".FC.FO_L.S13.MNAC." &amp; RefVintage</f>
        <v>#REF!</v>
      </c>
      <c r="B32" s="22" t="s">
        <v>18</v>
      </c>
      <c r="C32" s="54" t="s">
        <v>55</v>
      </c>
      <c r="D32" s="29">
        <v>0</v>
      </c>
      <c r="E32" s="30">
        <v>0</v>
      </c>
      <c r="F32" s="28">
        <v>0</v>
      </c>
      <c r="G32" s="28">
        <v>0</v>
      </c>
      <c r="H32" s="28">
        <v>0</v>
      </c>
      <c r="I32" s="28">
        <v>37903.9</v>
      </c>
      <c r="J32" s="28">
        <v>48343</v>
      </c>
      <c r="K32" s="28">
        <v>45457</v>
      </c>
      <c r="L32" s="28">
        <v>43536</v>
      </c>
      <c r="M32" s="28">
        <v>40496</v>
      </c>
      <c r="N32" s="28">
        <v>38314</v>
      </c>
      <c r="O32" s="28">
        <v>35510.291960000002</v>
      </c>
      <c r="P32" s="28">
        <v>34516.191959999996</v>
      </c>
      <c r="Q32" s="28">
        <v>34167.391960000001</v>
      </c>
      <c r="R32" s="28">
        <v>34090</v>
      </c>
      <c r="S32" s="28">
        <v>31279</v>
      </c>
      <c r="T32" s="28">
        <v>29810.225781000001</v>
      </c>
    </row>
    <row r="33" spans="1:20" x14ac:dyDescent="0.2">
      <c r="A33" s="66" t="e">
        <f>CountryCode &amp; ".FC.F_CL.S13.MNAC." &amp; RefVintage</f>
        <v>#REF!</v>
      </c>
      <c r="B33" s="48" t="s">
        <v>26</v>
      </c>
      <c r="C33" s="33" t="s">
        <v>43</v>
      </c>
      <c r="D33" s="35">
        <f t="shared" ref="D33:L33" si="27">IF(AND(D34="0",D35="0",D36="0",D37="0"),"0",IF(AND(D34="M",D35="M",D36="M",D37="M"),"M",IF(AND(D34="L",D35="L",D36="L",D37="L"),"L",IF(AND(ISTEXT(D34),ISTEXT(D35),ISTEXT(D36),ISTEXT(D37)),"L",SUM(D34:D37)))))</f>
        <v>0</v>
      </c>
      <c r="E33" s="35">
        <f t="shared" si="27"/>
        <v>0</v>
      </c>
      <c r="F33" s="35">
        <f t="shared" si="27"/>
        <v>49008</v>
      </c>
      <c r="G33" s="35">
        <f t="shared" si="27"/>
        <v>59506</v>
      </c>
      <c r="H33" s="35">
        <f t="shared" si="27"/>
        <v>64659</v>
      </c>
      <c r="I33" s="35">
        <f t="shared" si="27"/>
        <v>68399</v>
      </c>
      <c r="J33" s="35">
        <f t="shared" si="27"/>
        <v>46607</v>
      </c>
      <c r="K33" s="35">
        <f t="shared" si="27"/>
        <v>8662</v>
      </c>
      <c r="L33" s="38">
        <f t="shared" si="27"/>
        <v>2888</v>
      </c>
      <c r="M33" s="38">
        <f t="shared" ref="M33:N33" si="28">IF(AND(M34="0",M35="0",M36="0",M37="0"),"0",IF(AND(M34="M",M35="M",M36="M",M37="M"),"M",IF(AND(M34="L",M35="L",M36="L",M37="L"),"L",IF(AND(ISTEXT(M34),ISTEXT(M35),ISTEXT(M36),ISTEXT(M37)),"L",SUM(M34:M37)))))</f>
        <v>1059</v>
      </c>
      <c r="N33" s="38">
        <f t="shared" si="28"/>
        <v>0</v>
      </c>
      <c r="O33" s="38">
        <f t="shared" ref="O33:P33" si="29">IF(AND(O34="0",O35="0",O36="0",O37="0"),"0",IF(AND(O34="M",O35="M",O36="M",O37="M"),"M",IF(AND(O34="L",O35="L",O36="L",O37="L"),"L",IF(AND(ISTEXT(O34),ISTEXT(O35),ISTEXT(O36),ISTEXT(O37)),"L",SUM(O34:O37)))))</f>
        <v>0</v>
      </c>
      <c r="P33" s="38">
        <f t="shared" si="29"/>
        <v>0</v>
      </c>
      <c r="Q33" s="38">
        <f t="shared" ref="Q33:R33" si="30">IF(AND(Q34="0",Q35="0",Q36="0",Q37="0"),"0",IF(AND(Q34="M",Q35="M",Q36="M",Q37="M"),"M",IF(AND(Q34="L",Q35="L",Q36="L",Q37="L"),"L",IF(AND(ISTEXT(Q34),ISTEXT(Q35),ISTEXT(Q36),ISTEXT(Q37)),"L",SUM(Q34:Q37)))))</f>
        <v>0</v>
      </c>
      <c r="R33" s="38">
        <f t="shared" si="30"/>
        <v>0</v>
      </c>
      <c r="S33" s="38">
        <f t="shared" ref="S33:T33" si="31">IF(AND(S34="0",S35="0",S36="0",S37="0"),"0",IF(AND(S34="M",S35="M",S36="M",S37="M"),"M",IF(AND(S34="L",S35="L",S36="L",S37="L"),"L",IF(AND(ISTEXT(S34),ISTEXT(S35),ISTEXT(S36),ISTEXT(S37)),"L",SUM(S34:S37)))))</f>
        <v>0</v>
      </c>
      <c r="T33" s="38">
        <f t="shared" si="31"/>
        <v>0</v>
      </c>
    </row>
    <row r="34" spans="1:20" x14ac:dyDescent="0.2">
      <c r="A34" s="66" t="e">
        <f>CountryCode &amp; ".FC.F_G_CL.S13.MNAC." &amp; RefVintage</f>
        <v>#REF!</v>
      </c>
      <c r="B34" s="21" t="s">
        <v>19</v>
      </c>
      <c r="C34" s="54" t="s">
        <v>56</v>
      </c>
      <c r="D34" s="28">
        <v>0</v>
      </c>
      <c r="E34" s="28">
        <v>0</v>
      </c>
      <c r="F34" s="28">
        <v>49008</v>
      </c>
      <c r="G34" s="28">
        <v>59506</v>
      </c>
      <c r="H34" s="28">
        <v>64659</v>
      </c>
      <c r="I34" s="28">
        <v>68399</v>
      </c>
      <c r="J34" s="28">
        <v>46607</v>
      </c>
      <c r="K34" s="28">
        <v>8662</v>
      </c>
      <c r="L34" s="28">
        <v>2888</v>
      </c>
      <c r="M34" s="28">
        <v>1059</v>
      </c>
      <c r="N34" s="28">
        <v>0</v>
      </c>
      <c r="O34" s="28">
        <v>0</v>
      </c>
      <c r="P34" s="28">
        <v>0</v>
      </c>
      <c r="Q34" s="28">
        <v>0</v>
      </c>
      <c r="R34" s="28">
        <v>0</v>
      </c>
      <c r="S34" s="28">
        <v>0</v>
      </c>
      <c r="T34" s="28">
        <v>0</v>
      </c>
    </row>
    <row r="35" spans="1:20" x14ac:dyDescent="0.2">
      <c r="A35" s="66" t="e">
        <f>CountryCode &amp; ".FC.F3LS_CL.S13.MNAC." &amp; RefVintage</f>
        <v>#REF!</v>
      </c>
      <c r="B35" s="21" t="s">
        <v>33</v>
      </c>
      <c r="C35" s="54" t="s">
        <v>57</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row>
    <row r="36" spans="1:20" x14ac:dyDescent="0.2">
      <c r="A36" s="66" t="e">
        <f>CountryCode &amp; ".FC.F_SPV_CL.S13.MNAC." &amp; RefVintage</f>
        <v>#REF!</v>
      </c>
      <c r="B36" s="21" t="s">
        <v>34</v>
      </c>
      <c r="C36" s="54" t="s">
        <v>58</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row>
    <row r="37" spans="1:20" x14ac:dyDescent="0.2">
      <c r="A37" s="66" t="e">
        <f>CountryCode &amp; ".FC.OO_CL.S13.MNAC." &amp; RefVintage</f>
        <v>#REF!</v>
      </c>
      <c r="B37" s="34" t="s">
        <v>37</v>
      </c>
      <c r="C37" s="32" t="s">
        <v>38</v>
      </c>
      <c r="D37" s="29">
        <v>0</v>
      </c>
      <c r="E37" s="29">
        <v>0</v>
      </c>
      <c r="F37" s="29">
        <v>0</v>
      </c>
      <c r="G37" s="29">
        <v>0</v>
      </c>
      <c r="H37" s="29">
        <v>0</v>
      </c>
      <c r="I37" s="29">
        <v>0</v>
      </c>
      <c r="J37" s="29">
        <v>0</v>
      </c>
      <c r="K37" s="29">
        <v>0</v>
      </c>
      <c r="L37" s="29">
        <v>0</v>
      </c>
      <c r="M37" s="29">
        <v>0</v>
      </c>
      <c r="N37" s="29">
        <v>0</v>
      </c>
      <c r="O37" s="29">
        <v>0</v>
      </c>
      <c r="P37" s="29">
        <v>0</v>
      </c>
      <c r="Q37" s="29">
        <v>0</v>
      </c>
      <c r="R37" s="29">
        <v>0</v>
      </c>
      <c r="S37" s="29">
        <v>0</v>
      </c>
      <c r="T37" s="29">
        <v>0</v>
      </c>
    </row>
    <row r="38" spans="1:20" x14ac:dyDescent="0.2">
      <c r="A38" s="66"/>
      <c r="B38" s="42"/>
      <c r="C38" s="43"/>
      <c r="D38" s="6"/>
      <c r="E38" s="6"/>
      <c r="F38" s="6"/>
      <c r="G38" s="6"/>
      <c r="H38" s="6"/>
      <c r="I38" s="6"/>
      <c r="J38" s="6"/>
    </row>
    <row r="39" spans="1:20" ht="25.5" customHeight="1" x14ac:dyDescent="0.2">
      <c r="A39" s="62"/>
      <c r="B39" s="17"/>
      <c r="C39" s="8"/>
      <c r="D39" s="8"/>
      <c r="E39" s="8"/>
      <c r="F39" s="8"/>
      <c r="G39" s="8"/>
      <c r="H39" s="10"/>
      <c r="I39" s="44" t="s">
        <v>41</v>
      </c>
      <c r="J39" s="45" t="s">
        <v>40</v>
      </c>
      <c r="K39" s="46" t="s">
        <v>42</v>
      </c>
      <c r="L39" s="10"/>
      <c r="M39" s="10"/>
      <c r="N39" s="10"/>
      <c r="O39" s="10"/>
      <c r="P39" s="10"/>
      <c r="Q39" s="10"/>
      <c r="R39" s="10"/>
      <c r="S39" s="10"/>
      <c r="T39" s="10"/>
    </row>
  </sheetData>
  <sheetProtection formatColumns="0" formatRows="0" insertHyperlinks="0" sort="0" autoFilter="0" pivotTables="0"/>
  <mergeCells count="5">
    <mergeCell ref="B21:C21"/>
    <mergeCell ref="F1:G1"/>
    <mergeCell ref="F2:G2"/>
    <mergeCell ref="B1:C1"/>
    <mergeCell ref="H1:J1"/>
  </mergeCells>
  <conditionalFormatting sqref="H3">
    <cfRule type="cellIs" dxfId="21" priority="55" operator="notEqual">
      <formula>""</formula>
    </cfRule>
  </conditionalFormatting>
  <conditionalFormatting sqref="H1">
    <cfRule type="cellIs" dxfId="20" priority="54" operator="equal">
      <formula>""</formula>
    </cfRule>
  </conditionalFormatting>
  <conditionalFormatting sqref="D12:Q17">
    <cfRule type="containsBlanks" dxfId="19" priority="36">
      <formula>LEN(TRIM(D12))=0</formula>
    </cfRule>
  </conditionalFormatting>
  <conditionalFormatting sqref="T7:T10">
    <cfRule type="containsBlanks" dxfId="18" priority="29">
      <formula>LEN(TRIM(T7))=0</formula>
    </cfRule>
  </conditionalFormatting>
  <conditionalFormatting sqref="R12:T17">
    <cfRule type="containsBlanks" dxfId="17" priority="28">
      <formula>LEN(TRIM(R12))=0</formula>
    </cfRule>
  </conditionalFormatting>
  <conditionalFormatting sqref="T24:T27">
    <cfRule type="containsBlanks" dxfId="16" priority="27">
      <formula>LEN(TRIM(T24))=0</formula>
    </cfRule>
  </conditionalFormatting>
  <conditionalFormatting sqref="T29:T32">
    <cfRule type="containsBlanks" dxfId="15" priority="26">
      <formula>LEN(TRIM(T29))=0</formula>
    </cfRule>
  </conditionalFormatting>
  <conditionalFormatting sqref="T34:T37">
    <cfRule type="containsBlanks" dxfId="14" priority="25">
      <formula>LEN(TRIM(T34))=0</formula>
    </cfRule>
  </conditionalFormatting>
  <conditionalFormatting sqref="D7:Q10">
    <cfRule type="containsBlanks" dxfId="13" priority="22">
      <formula>LEN(TRIM(D7))=0</formula>
    </cfRule>
  </conditionalFormatting>
  <conditionalFormatting sqref="R7:S10">
    <cfRule type="containsBlanks" dxfId="12" priority="21">
      <formula>LEN(TRIM(R7))=0</formula>
    </cfRule>
  </conditionalFormatting>
  <conditionalFormatting sqref="S24:S27">
    <cfRule type="containsBlanks" dxfId="11" priority="20">
      <formula>LEN(TRIM(S24))=0</formula>
    </cfRule>
  </conditionalFormatting>
  <conditionalFormatting sqref="R24:R25 R27">
    <cfRule type="containsBlanks" dxfId="10" priority="19">
      <formula>LEN(TRIM(R24))=0</formula>
    </cfRule>
  </conditionalFormatting>
  <conditionalFormatting sqref="D24:O25 D27:O27 D26:R26">
    <cfRule type="containsBlanks" dxfId="9" priority="18">
      <formula>LEN(TRIM(D24))=0</formula>
    </cfRule>
  </conditionalFormatting>
  <conditionalFormatting sqref="P24:Q25 P27:Q27">
    <cfRule type="containsBlanks" dxfId="8" priority="17">
      <formula>LEN(TRIM(P24))=0</formula>
    </cfRule>
  </conditionalFormatting>
  <conditionalFormatting sqref="S29:S32">
    <cfRule type="containsBlanks" dxfId="7" priority="16">
      <formula>LEN(TRIM(S29))=0</formula>
    </cfRule>
  </conditionalFormatting>
  <conditionalFormatting sqref="R29 R32">
    <cfRule type="containsBlanks" dxfId="6" priority="15">
      <formula>LEN(TRIM(R29))=0</formula>
    </cfRule>
  </conditionalFormatting>
  <conditionalFormatting sqref="D29:O29 D32:O32 D30:R31">
    <cfRule type="containsBlanks" dxfId="5" priority="14">
      <formula>LEN(TRIM(D29))=0</formula>
    </cfRule>
  </conditionalFormatting>
  <conditionalFormatting sqref="P29:Q29 P32:Q32">
    <cfRule type="containsBlanks" dxfId="4" priority="13">
      <formula>LEN(TRIM(P29))=0</formula>
    </cfRule>
  </conditionalFormatting>
  <conditionalFormatting sqref="S34:S37">
    <cfRule type="containsBlanks" dxfId="3" priority="12">
      <formula>LEN(TRIM(S34))=0</formula>
    </cfRule>
  </conditionalFormatting>
  <conditionalFormatting sqref="R34:R37">
    <cfRule type="containsBlanks" dxfId="2" priority="11">
      <formula>LEN(TRIM(R34))=0</formula>
    </cfRule>
  </conditionalFormatting>
  <conditionalFormatting sqref="D34:O37">
    <cfRule type="containsBlanks" dxfId="1" priority="10">
      <formula>LEN(TRIM(D34))=0</formula>
    </cfRule>
  </conditionalFormatting>
  <conditionalFormatting sqref="P34:Q37">
    <cfRule type="containsBlanks" dxfId="0" priority="9">
      <formula>LEN(TRIM(P34))=0</formula>
    </cfRule>
  </conditionalFormatting>
  <dataValidations disablePrompts="1" count="1">
    <dataValidation type="list" allowBlank="1" showInputMessage="1" showErrorMessage="1" errorTitle="Wrong input!" error="Please select from the drop-down list only!" promptTitle="Select from drop-down list only!" sqref="H1:J1" xr:uid="{00000000-0002-0000-0100-000000000000}">
      <formula1>#REF!</formula1>
    </dataValidation>
  </dataValidations>
  <hyperlinks>
    <hyperlink ref="B1" location="INSTRUCTIONS!A4" display="Supplementary table for the financial crisis (1)" xr:uid="{00000000-0004-0000-0100-000000000000}"/>
    <hyperlink ref="C12" location="INSTRUCTIONS!A6" display="Interest payable (2)" xr:uid="{00000000-0004-0000-0100-000001000000}"/>
    <hyperlink ref="B21" location="INSTRUCTIONS!A6" display="Millions of national currency (3)" xr:uid="{00000000-0004-0000-0100-000002000000}"/>
    <hyperlink ref="C28" location="INSTRUCTIONS!A8" display="Liabilities (4)      (E=e+f+g)" xr:uid="{00000000-0004-0000-0100-000003000000}"/>
    <hyperlink ref="C36" location="INSTRUCTIONS!A12" display="Special purpose entities (8)" xr:uid="{00000000-0004-0000-0100-000004000000}"/>
    <hyperlink ref="C35" location="INSTRUCTIONS!A11" display="Securities issued under liquidity schemes (7)" xr:uid="{00000000-0004-0000-0100-000005000000}"/>
    <hyperlink ref="C34" location="INSTRUCTIONS!A10" display="Liabilities and assets outside general government under guarantee (6)" xr:uid="{00000000-0004-0000-0100-000006000000}"/>
    <hyperlink ref="C32" location="INSTRUCTIONS!A9" display="Other liabilities of general government entities (5)" xr:uid="{00000000-0004-0000-0100-000007000000}"/>
    <hyperlink ref="C30" location="INSTRUCTIONS!A7" display="Debt securities (4)" xr:uid="{00000000-0004-0000-0100-000008000000}"/>
    <hyperlink ref="C27" location="INSTRUCTIONS!A9" display="Other assets of general government entities (5)" xr:uid="{00000000-0004-0000-0100-000009000000}"/>
    <hyperlink ref="C25" location="INSTRUCTIONS!A7" display="Debt securities (4)" xr:uid="{00000000-0004-0000-0100-00000A000000}"/>
    <hyperlink ref="C31" location="INSTRUCTIONS!A13" display="      of which indirect liabilities (9)" xr:uid="{00000000-0004-0000-0100-00000B000000}"/>
    <hyperlink ref="B1:C1" location="INSTRUCTIONS!A5" display="Supplementary table for reporting government interventions to support financial institutions (1)" xr:uid="{00000000-0004-0000-0100-00000C000000}"/>
    <hyperlink ref="B21:C21" location="INSTRUCTIONS!A7" display="Millions of national currency (3)" xr:uid="{00000000-0004-0000-0100-00000D000000}"/>
  </hyperlinks>
  <pageMargins left="0.25" right="0.25" top="0.75" bottom="0.75" header="0.3" footer="0.3"/>
  <pageSetup paperSize="9" scale="5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INSTRUCTIONS</vt:lpstr>
      <vt:lpstr>DATA</vt:lpstr>
      <vt:lpstr>DATA!CodeRng1</vt:lpstr>
      <vt:lpstr>DATA!CodeRng2</vt:lpstr>
      <vt:lpstr>DATA!DataRng1</vt:lpstr>
      <vt:lpstr>DATA!DataRng2</vt:lpstr>
      <vt:lpstr>DATA!Print_Area</vt:lpstr>
      <vt:lpstr>DATA!TimeRng1</vt:lpstr>
      <vt:lpstr>DATA!TimeRng2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dc:creator>
  <cp:lastModifiedBy>SZEKELY Levente (ESTAT)</cp:lastModifiedBy>
  <cp:lastPrinted>2017-06-28T12:18:29Z</cp:lastPrinted>
  <dcterms:created xsi:type="dcterms:W3CDTF">2009-06-22T15:37:11Z</dcterms:created>
  <dcterms:modified xsi:type="dcterms:W3CDTF">2024-04-19T12:08:49Z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2023-11-08T14:39:06Z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38bcf624-818f-4b19-a294-dcecf5c8c526</vt:lpwstr>
  </property>
  <property fmtid="{D5CDD505-2E9C-101B-9397-08002B2CF9AE}" pid="8" name="MSIP_Label_6bd9ddd1-4d20-43f6-abfa-fc3c07406f94_ContentBits">
    <vt:lpwstr>0</vt:lpwstr>
  </property>
</Properties>
</file>