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defaultThemeVersion="124226"/>
  <bookViews>
    <workbookView xWindow="65416" yWindow="65416" windowWidth="29040" windowHeight="15840" activeTab="2"/>
  </bookViews>
  <sheets>
    <sheet name="Information" sheetId="23" r:id="rId1"/>
    <sheet name="12.1" sheetId="24" r:id="rId2"/>
    <sheet name="13.2.1" sheetId="17" r:id="rId3"/>
    <sheet name="13.3.1.1" sheetId="11" r:id="rId4"/>
    <sheet name="13.3.3.1" sheetId="22" r:id="rId5"/>
    <sheet name="13.3.3.2" sheetId="14" r:id="rId6"/>
    <sheet name="14.2" sheetId="2" r:id="rId7"/>
    <sheet name="15.1" sheetId="3" r:id="rId8"/>
    <sheet name="15.2" sheetId="18" r:id="rId9"/>
    <sheet name="15.3" sheetId="19" r:id="rId10"/>
    <sheet name="18.1" sheetId="12" r:id="rId11"/>
    <sheet name="18.5.1" sheetId="15" r:id="rId12"/>
  </sheets>
  <definedNames>
    <definedName name="_xlnm.Print_Area" localSheetId="2">'13.2.1'!$A$1:$F$37</definedName>
    <definedName name="_xlnm.Print_Titles" localSheetId="2">'13.2.1'!$A:$A,'13.2.1'!$3:$3</definedName>
  </definedNames>
  <calcPr calcId="191029"/>
  <extLst/>
</workbook>
</file>

<file path=xl/sharedStrings.xml><?xml version="1.0" encoding="utf-8"?>
<sst xmlns="http://schemas.openxmlformats.org/spreadsheetml/2006/main" count="683" uniqueCount="365">
  <si>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</si>
  <si>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</si>
  <si>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</si>
  <si>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</si>
  <si>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</si>
  <si>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</si>
  <si>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</si>
  <si>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</si>
  <si>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</si>
  <si>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</si>
  <si>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</si>
  <si>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</si>
  <si>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</si>
  <si>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</si>
  <si>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</si>
  <si>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</si>
  <si>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</si>
  <si>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</si>
  <si>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Coefficient of variation</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</si>
  <si>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</si>
  <si>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</si>
  <si>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</si>
  <si>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</si>
  <si>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</si>
  <si>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</si>
  <si>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</si>
  <si>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</si>
  <si>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Types of unit non-response</t>
  </si>
  <si>
    <t>Rejected questionnaires</t>
  </si>
  <si>
    <t>Please specify the other types of non-response encountered.</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</si>
  <si>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</si>
  <si>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</si>
  <si>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</si>
  <si>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</si>
  <si>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</si>
  <si>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</si>
  <si>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</si>
  <si>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</si>
  <si>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</si>
  <si>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</si>
  <si>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</si>
  <si>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</si>
  <si>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</si>
  <si>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</si>
  <si>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</si>
  <si>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Population according to EU-LFS</t>
  </si>
  <si>
    <t>ISCED 0-2</t>
  </si>
  <si>
    <t>ISCED 3-4</t>
  </si>
  <si>
    <t>ISCED 5-8</t>
  </si>
  <si>
    <t>Age 25-34, total sex</t>
  </si>
  <si>
    <t>Age 35-54, total sex</t>
  </si>
  <si>
    <t>EU-LFS</t>
  </si>
  <si>
    <t>ISCED total</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</si>
  <si>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</si>
  <si>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</si>
  <si>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</si>
  <si>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</si>
  <si>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</si>
  <si>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</si>
  <si>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</si>
  <si>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</si>
  <si>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</si>
  <si>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</si>
  <si>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</si>
  <si>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</si>
  <si>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</si>
  <si>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</si>
  <si>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</si>
  <si>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</si>
  <si>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</si>
  <si>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</si>
  <si>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</si>
  <si>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</si>
  <si>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</si>
  <si>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</si>
  <si>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</si>
  <si>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r>
      <t xml:space="preserve">Total population
</t>
    </r>
    <r>
      <rPr>
        <i/>
        <sz val="10"/>
        <rFont val="Calibri"/>
        <family val="2"/>
        <scheme val="minor"/>
      </rPr>
      <t>(please indicate the source of the total population data, e.g. census, LFS, register, etc.)</t>
    </r>
  </si>
  <si>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</si>
  <si>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</si>
  <si>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</si>
  <si>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</si>
  <si>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</si>
  <si>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</si>
  <si>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</si>
  <si>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2022 AES quality report - annex</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</si>
  <si>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</si>
  <si>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</si>
  <si>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</si>
  <si>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</si>
  <si>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</si>
  <si>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</si>
  <si>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</si>
  <si>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</si>
  <si>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</si>
  <si>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</si>
  <si>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</si>
  <si>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</si>
  <si>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</si>
  <si>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</si>
  <si>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</si>
  <si>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</si>
  <si>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</si>
  <si>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</si>
  <si>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</si>
  <si>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</si>
  <si>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</si>
  <si>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</si>
  <si>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</si>
  <si>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</si>
  <si>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</si>
  <si>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</si>
  <si>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</si>
  <si>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</si>
  <si>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</si>
  <si>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</si>
  <si>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</si>
  <si>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</si>
  <si>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</si>
  <si>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</si>
  <si>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</si>
  <si>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</si>
  <si>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</si>
  <si>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</si>
  <si>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</si>
  <si>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</si>
  <si>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</si>
  <si>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</si>
  <si>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</si>
  <si>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</si>
  <si>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</si>
  <si>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</si>
  <si>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</si>
  <si>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</si>
  <si>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</si>
  <si>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variables
</t>
    </r>
    <r>
      <rPr>
        <i/>
        <sz val="10"/>
        <color theme="1"/>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</si>
  <si>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</si>
  <si>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</si>
  <si>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</si>
  <si>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</si>
  <si>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</si>
  <si>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</si>
  <si>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Table 15.3 Coherence - cross-domain</t>
  </si>
  <si>
    <t>Age 18-24, total sex</t>
  </si>
  <si>
    <t>Age 18-24, women</t>
  </si>
  <si>
    <t>Age 18-24, men</t>
  </si>
  <si>
    <t>Age 25-69, total sex</t>
  </si>
  <si>
    <t>Age 25-69, women</t>
  </si>
  <si>
    <t>Age 25-69, men</t>
  </si>
  <si>
    <t>Age 55-69, total sex</t>
  </si>
  <si>
    <t>For EU-LFS please use the reference period that is closest to your national 2022 AES data collection period.</t>
  </si>
  <si>
    <t>Population according to 2022 AES</t>
  </si>
  <si>
    <t>Difference between 2022 AES and EU-LFS (%)</t>
  </si>
  <si>
    <t>(EU-LFS - 2022 AES) / EU-LFS *100</t>
  </si>
  <si>
    <t>Reference period: 2022 (Eurostat data)</t>
  </si>
  <si>
    <r>
      <t xml:space="preserve">Eligible elements
</t>
    </r>
    <r>
      <rPr>
        <i/>
        <sz val="10"/>
        <color theme="1"/>
        <rFont val="Calibri"/>
        <family val="2"/>
        <scheme val="minor"/>
      </rPr>
      <t>(for definition see table 13.3.1.1)</t>
    </r>
  </si>
  <si>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</si>
  <si>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</si>
  <si>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</si>
  <si>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</si>
  <si>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</si>
  <si>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</si>
  <si>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</si>
  <si>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</si>
  <si>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</si>
  <si>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</si>
  <si>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</si>
  <si>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</si>
  <si>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</si>
  <si>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</si>
  <si>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</si>
  <si>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</si>
  <si>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</si>
  <si>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</si>
  <si>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</si>
  <si>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</si>
  <si>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</si>
  <si>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</si>
  <si>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</si>
  <si>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</si>
  <si>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</si>
  <si>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</si>
  <si>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</si>
  <si>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</si>
  <si>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</si>
  <si>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</si>
  <si>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</si>
  <si>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</si>
  <si>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</si>
  <si>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</si>
  <si>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</si>
  <si>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</si>
  <si>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</si>
  <si>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</si>
  <si>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Numerator / Average</t>
  </si>
  <si>
    <t>Population / Denominator</t>
  </si>
  <si>
    <t>N</t>
  </si>
  <si>
    <t>pop(1000)</t>
  </si>
  <si>
    <t xml:space="preserve">AGE = [18,24] </t>
  </si>
  <si>
    <t xml:space="preserve">AGE = [25,69] </t>
  </si>
  <si>
    <t>FED = 1</t>
  </si>
  <si>
    <t>13.2.1</t>
  </si>
  <si>
    <t>Participation rate in formal education and training, age 18-24 - %</t>
  </si>
  <si>
    <t>AGE = [18,24] and SEX = 2</t>
  </si>
  <si>
    <t>AGE = [18,24] and SEX = 1</t>
  </si>
  <si>
    <t>13.3.3.1</t>
  </si>
  <si>
    <t>NFE = 1</t>
  </si>
  <si>
    <t>Participation rate in non-formal education and training, age 25-69 - %</t>
  </si>
  <si>
    <t>AGE = [25,69] and SEX = 2</t>
  </si>
  <si>
    <t>AGE = [25,69] and SEX = 1</t>
  </si>
  <si>
    <t xml:space="preserve">AGE = [25,34] </t>
  </si>
  <si>
    <t>AGE = [25,69]</t>
  </si>
  <si>
    <t>AGE = [18,24]</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</si>
  <si>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</si>
  <si>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</si>
  <si>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</si>
  <si>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</si>
  <si>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</si>
  <si>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</si>
  <si>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</si>
  <si>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</si>
  <si>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</si>
  <si>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</si>
  <si>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AGE = [18,24] and NFENUM &gt; 0</t>
  </si>
  <si>
    <t>INF = 1</t>
  </si>
  <si>
    <t>NFEPAIDVALx</t>
  </si>
  <si>
    <t>AVG</t>
  </si>
  <si>
    <t>FEDNBHOURS</t>
  </si>
  <si>
    <t>NFENBHOURSx</t>
  </si>
  <si>
    <t>Calculation methods</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</si>
  <si>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</si>
  <si>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</si>
  <si>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</si>
  <si>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</si>
  <si>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</si>
  <si>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</si>
  <si>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</si>
  <si>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</si>
  <si>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</si>
  <si>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</si>
  <si>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</si>
  <si>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</si>
  <si>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Weight</t>
  </si>
  <si>
    <t>RESPWEIGHT</t>
  </si>
  <si>
    <t>-</t>
  </si>
  <si>
    <t>NFEACTWEIGHT_2</t>
  </si>
  <si>
    <t>NFEACTWEIGHT_5</t>
  </si>
  <si>
    <t>Notes:</t>
  </si>
  <si>
    <t>All rates and ratios are computed excluding no answers.</t>
  </si>
  <si>
    <t>AGE = [18,69]</t>
  </si>
  <si>
    <t xml:space="preserve">AGE = [18,69] and NFEPAIDVALx &gt; 0 </t>
  </si>
  <si>
    <t>AGE = [18,69] and FEDNBHOURS &gt; 0</t>
  </si>
  <si>
    <t xml:space="preserve">AGE = [18,69] and NFENBHOURSx &gt; 0 </t>
  </si>
  <si>
    <t>AGE = [25,64] and NFENUM &gt; 0</t>
  </si>
  <si>
    <t>AGE = [18,69] and INTMETHOD = 1</t>
  </si>
  <si>
    <t>AGE = [18,69] and INTMETHOD = 2</t>
  </si>
  <si>
    <t>AGE = [18,69] and INTMETHOD = 3</t>
  </si>
  <si>
    <t>AGE = [18,69] and INTMETHOD = 4</t>
  </si>
  <si>
    <t>AGE = [18,69] and INTMETHOD = 5</t>
  </si>
  <si>
    <t>FEDOUTCOMEMAIN</t>
  </si>
  <si>
    <t>NFEACT01_MAINSTAT</t>
  </si>
  <si>
    <t>NFEACT01_PURP</t>
  </si>
  <si>
    <t>NFEACT01_WORKTIME</t>
  </si>
  <si>
    <t>NFEACT01_PAIDBY</t>
  </si>
  <si>
    <t>NFEACT02_MAINSTAT</t>
  </si>
  <si>
    <t>NFEACT02_PURP</t>
  </si>
  <si>
    <t>NFEACT02_WORKTIME</t>
  </si>
  <si>
    <t>NFEACT02_PAIDBY</t>
  </si>
  <si>
    <t>NFEACT03_TYPE</t>
  </si>
  <si>
    <t>NFEACT03_MAINSTAT</t>
  </si>
  <si>
    <t>NFEACT03_PURP</t>
  </si>
  <si>
    <t>NFEACT03_WORKTIME</t>
  </si>
  <si>
    <t>NFEACT03_PAIDBY</t>
  </si>
  <si>
    <t>NFEACT04_TYPE</t>
  </si>
  <si>
    <t>NFEACT04_MAINSTAT</t>
  </si>
  <si>
    <t>NFEACT04_PURP</t>
  </si>
  <si>
    <t>NFEACT04_WORKTIME</t>
  </si>
  <si>
    <t>NFEACT04_PAIDBY</t>
  </si>
  <si>
    <t>NFESKILLSMAIN1</t>
  </si>
  <si>
    <t>NFEPLACE1</t>
  </si>
  <si>
    <t>NFEONMAT1</t>
  </si>
  <si>
    <t>NFEONTEA1</t>
  </si>
  <si>
    <t>NFEONPAR1</t>
  </si>
  <si>
    <t>NFENBHOURS1</t>
  </si>
  <si>
    <t>NFEPAID1</t>
  </si>
  <si>
    <t>NFEPROVIDER1</t>
  </si>
  <si>
    <t>NFECERT1</t>
  </si>
  <si>
    <t>NFEUSEA1</t>
  </si>
  <si>
    <t>NFEOUTCOME1_1</t>
  </si>
  <si>
    <t>NFEOUTCOME1_3</t>
  </si>
  <si>
    <t>NFEOUTCOME1_2</t>
  </si>
  <si>
    <t>NFEOUTCOME1_4</t>
  </si>
  <si>
    <t>NFEOUTCOME1_5</t>
  </si>
  <si>
    <t>NFEOUTCOME1_6</t>
  </si>
  <si>
    <t>NFEOUTCOME1_7</t>
  </si>
  <si>
    <t>NFEOUTCOME1</t>
  </si>
  <si>
    <t>NFESKILLSMAIN2</t>
  </si>
  <si>
    <t>NFEPLACE2</t>
  </si>
  <si>
    <t>NFEONMAT2</t>
  </si>
  <si>
    <t>NFEONTEA2</t>
  </si>
  <si>
    <t>NFEONPAR2</t>
  </si>
  <si>
    <t>NFENBHOURS2</t>
  </si>
  <si>
    <t>NFEPAID2</t>
  </si>
  <si>
    <t>NFEPROVIDER2</t>
  </si>
  <si>
    <t>NFECERT2</t>
  </si>
  <si>
    <t>NFEUSEA2</t>
  </si>
  <si>
    <t>NFEOUTCOME2_1</t>
  </si>
  <si>
    <t>NFEOUTCOME2_3</t>
  </si>
  <si>
    <t>NFEOUTCOME2_2</t>
  </si>
  <si>
    <t>NFEOUTCOME2_4</t>
  </si>
  <si>
    <t>NFEOUTCOME2_5</t>
  </si>
  <si>
    <t>NFEOUTCOME2_6</t>
  </si>
  <si>
    <t>NFEOUTCOME2_7</t>
  </si>
  <si>
    <t>NFEOUTCOME2</t>
  </si>
  <si>
    <t>NFEFIELD1</t>
  </si>
  <si>
    <t>NFEFIELD2</t>
  </si>
  <si>
    <t>NFEACT05_TYPE</t>
  </si>
  <si>
    <t>NFEACT05_PAIDBY</t>
  </si>
  <si>
    <t>GUIDEINTER_1</t>
  </si>
  <si>
    <t>GUIDEINTER_2</t>
  </si>
  <si>
    <t>GUIDEINTER</t>
  </si>
  <si>
    <t>NFEACT05_MAINSTAT</t>
  </si>
  <si>
    <t>NFEACT05_PURP</t>
  </si>
  <si>
    <t>NFEACT05_WORKTIME</t>
  </si>
  <si>
    <t>NFEPAIDVAL1</t>
  </si>
  <si>
    <t>NFEINITIA1</t>
  </si>
  <si>
    <t>NFEINITIA2</t>
  </si>
  <si>
    <t>individual</t>
  </si>
  <si>
    <t>NA</t>
  </si>
  <si>
    <t>Postcoding of JOBISCO, LOCNACE, HATFIELD, FEDFIELD and NFEFIELD where respondents were unable to choose a suitable category.</t>
  </si>
  <si>
    <t>X</t>
  </si>
  <si>
    <t>REGION, DEG_URB, HATLEVEL, HATFIELD, HATYEAR, 
SEX, BIRTHYEAR, BIRTHPASS, AGE, CITIZEN, BIRTHPLACE, 
RESTIME, HHINCOME, MARSTADEFACTO</t>
  </si>
  <si>
    <t>AES - main statistics</t>
  </si>
  <si>
    <t>Main user groups</t>
  </si>
  <si>
    <t>Most important main user group</t>
  </si>
  <si>
    <t>Main needs / interest of main user groups</t>
  </si>
  <si>
    <t>Please tick all main user groups</t>
  </si>
  <si>
    <t>Please tick the most important main user group</t>
  </si>
  <si>
    <t>Policy makers at European level (e.g. European Commission, European Parliament, other European agencies)</t>
  </si>
  <si>
    <t>Commission (DGs, Secretariat General), Council of the European Union, European Parliament, other European Agencies.</t>
  </si>
  <si>
    <t xml:space="preserve">(   ) Access to information on learning possibilities and guidance
(  X ) Participation in education and training by type, characteristics of the activity (field, distance learning, etc.)
(   ) Reason, use and outcomes of FED and NFE
(   ) Share of job-related or employer-sponsored NFE
( X  ) Volume of instruction hours for FED and NFE
( X  ) Cost of learning for NFE
(   ) Obstacles to participation in education and training
(   ) Self-reported language skills
(   ) Other, please specify: </t>
  </si>
  <si>
    <t>Policy makers at national level (e.g. ministries)</t>
  </si>
  <si>
    <t>Ministry of Education and Research,  FAFO, Skills Norway, NIFU, other Adult Learning Institutes and NSIs</t>
  </si>
  <si>
    <t xml:space="preserve">(  X ) Access to information on learning possibilities and guidance
(  X ) Participation in education and training by type, characteristics of the activity (field, distance learning, etc.)
( X  ) Reason, use and outcomes of FED and NFE
(   ) Share of job-related or employer-sponsored NFE
(   ) Volume of instruction hours for FED and NFE
(   ) Cost of learning for NFE
( X  ) Obstacles to participation in education and training
(   ) Self-reported language skills
(   ) Other, please specify: </t>
  </si>
  <si>
    <t>Social actors (e.g. employers' associations, trade unions)</t>
  </si>
  <si>
    <t>Norwegian Confederation of Trade Unions (LO), Confederation of Norwegian Enterprise (NHO), other business organisations</t>
  </si>
  <si>
    <t xml:space="preserve">(   ) Access to information on learning possibilities and guidance
( X  ) Participation in education and training by type, characteristics of the activity (field, distance learning, etc.)
(   ) Reason, use and outcomes of FED and NFE
(  X ) Share of job-related or employer-sponsored NFE
(  X ) Volume of instruction hours for FED and NFE
( X  ) Cost of learning for NFE
(   ) Obstacles to participation in education and training
(   ) Self-reported language skills
(   ) Other, please specify: </t>
  </si>
  <si>
    <t>Media</t>
  </si>
  <si>
    <t>Newspapers and other national media houses</t>
  </si>
  <si>
    <t xml:space="preserve">(   ) Access to information on learning possibilities and guidance
(  X ) Participation in education and training by type, characteristics of the activity (field, distance learning, etc.)
(   ) Reason, use and outcomes of FED and NFE
(   ) Share of job-related or employer-sponsored NFE
(   ) Volume of instruction hours for FED and NFE
(   ) Cost of learning for NFE
(   ) Obstacles to participation in education and training
(   ) Self-reported language skills
(   ) Other, please specify: </t>
  </si>
  <si>
    <t>Researchers, students</t>
  </si>
  <si>
    <t>Universities and colleges, research institutes</t>
  </si>
  <si>
    <t xml:space="preserve">(  X ) Access to information on learning possibilities and guidance
(   X) Participation in education and training by type, characteristics of the activity (field, distance learning, etc.)
(  X ) Reason, use and outcomes of FED and NFE
(   ) Share of job-related or employer-sponsored NFE
(   ) Volume of instruction hours for FED and NFE
(   ) Cost of learning for NFE
(  X ) Obstacles to participation in education and training
(   ) Self-reported language skills
(   ) Other, please specify: </t>
  </si>
  <si>
    <t>Enterprises: for own market research activities or for consultancy services in the information sector</t>
  </si>
  <si>
    <t>Private consultants</t>
  </si>
  <si>
    <t xml:space="preserve">(   ) Access to information on learning possibilities and guidance
(  X ) Participation in education and training by type, characteristics of the activity (field, distance learning, etc.)
(   ) Reason, use and outcomes of FED and NFE
( X  ) Share of job-related or employer-sponsored NFE
(  X ) Volume of instruction hours for FED and NFE
(  X ) Cost of learning for NFE
(   ) Obstacles to participation in education and training
(   ) Self-reported language skills
(   ) Other, please specify: </t>
  </si>
  <si>
    <t>International organisations (OECD, UN)</t>
  </si>
  <si>
    <t>OECD, UN, etc.</t>
  </si>
  <si>
    <t xml:space="preserve">( X  ) Access to information on learning possibilities and guidance
(  X ) Participation in education and training by type, characteristics of the activity (field, distance learning, etc.)
(   ) Reason, use and outcomes of FED and NFE
(   ) Share of job-related or employer-sponsored NFE
(   ) Volume of instruction hours for FED and NFE
(   ) Cost of learning for NFE
(   ) Obstacles to participation in education and training
(   ) Self-reported language skills
(   ) Other, please specify: </t>
  </si>
  <si>
    <t>For each user group identified at national level, please indicate their main needs / interest in AES statistics according to the topics provided below.
Please tick all topics that apply for each main user group identified nationally.
For needs not covered by the 2022 AES please tick 'other' and specify these needs.</t>
  </si>
  <si>
    <t>Precision threshold for standard error set in regulation</t>
  </si>
  <si>
    <t>Comment</t>
  </si>
  <si>
    <t>None.</t>
  </si>
  <si>
    <t>Deduction of NFEACTxx_TYPE, NFEACTxx_PURP, NFERANDx and NFERANDxTYPE to help the issue of non-response on NEFACTxx_TYPE. No information was estimated, only deduced based on previous answers and logic.</t>
  </si>
  <si>
    <t>NFEACT: Random selection of up to 5 activities from list of up to 20 (5 of each type) most recent activities.
NFEARAND: Random selection of NFEACT-variables.</t>
  </si>
  <si>
    <t>Table 12.1 User needs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</si>
</sst>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_);_(* \(#,##0.00\);_(* &quot;-&quot;??_);_(@_)"/>
  </numFmts>
  <fonts count="19">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b/>
      <vertAlign val="superscript"/>
      <sz val="10"/>
      <name val="Calibri"/>
      <family val="2"/>
      <scheme val="minor"/>
    </font>
    <font>
      <sz val="10"/>
      <color rgb="FFFF0000"/>
      <name val="Calibri"/>
      <family val="2"/>
      <scheme val="minor"/>
    </font>
    <font>
      <b/>
      <sz val="10"/>
      <name val="Arial"/>
      <family val="2"/>
    </font>
    <font>
      <sz val="10"/>
      <color indexed="8"/>
      <name val="Arial"/>
      <family val="2"/>
    </font>
    <font>
      <b/>
      <sz val="12"/>
      <name val="Arial"/>
      <family val="2"/>
    </font>
    <font>
      <sz val="9"/>
      <name val="Arial"/>
      <family val="2"/>
    </font>
    <font>
      <b/>
      <sz val="9"/>
      <name val="Arial"/>
      <family val="2"/>
    </font>
  </fonts>
  <fills count="6">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solid">
        <fgColor indexed="22"/>
        <bgColor indexed="64"/>
      </patternFill>
    </fill>
    <fill>
      <patternFill patternType="lightUp">
        <bgColor theme="8" tint="0.7999799847602844"/>
      </patternFill>
    </fill>
  </fills>
  <borders count="7">
    <border>
      <left/>
      <right/>
      <top/>
      <bottom/>
      <diagonal/>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style="thin"/>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cellStyleXfs>
  <cellXfs count="138">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164" fontId="2" fillId="0" borderId="0" xfId="0" applyNumberFormat="1" applyFont="1" applyAlignment="1">
      <alignment horizontal="left" vertical="center"/>
    </xf>
    <xf numFmtId="0" fontId="6" fillId="0" borderId="1" xfId="0" applyFont="1" applyBorder="1" applyAlignment="1">
      <alignment vertical="center" wrapText="1"/>
    </xf>
    <xf numFmtId="0" fontId="2" fillId="0" borderId="0" xfId="0" applyFont="1" applyAlignment="1">
      <alignment vertical="center"/>
    </xf>
    <xf numFmtId="0" fontId="2" fillId="2" borderId="1" xfId="0" applyFont="1" applyFill="1" applyBorder="1"/>
    <xf numFmtId="0" fontId="8" fillId="0" borderId="1" xfId="0" applyFont="1" applyBorder="1" applyAlignment="1">
      <alignment vertical="center"/>
    </xf>
    <xf numFmtId="0" fontId="3" fillId="0" borderId="1" xfId="0" applyFont="1" applyBorder="1" applyAlignment="1">
      <alignment vertical="center"/>
    </xf>
    <xf numFmtId="0" fontId="3"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5" fillId="3" borderId="1" xfId="0" applyFont="1" applyFill="1" applyBorder="1" applyAlignment="1">
      <alignment horizontal="left" vertical="center" wrapText="1"/>
    </xf>
    <xf numFmtId="0" fontId="2" fillId="0" borderId="0" xfId="0" applyFont="1" applyAlignment="1">
      <alignment vertical="center" wrapText="1"/>
    </xf>
    <xf numFmtId="0" fontId="6" fillId="0" borderId="1" xfId="0" applyFont="1" applyBorder="1" applyAlignment="1">
      <alignment horizontal="center" vertical="center"/>
    </xf>
    <xf numFmtId="164" fontId="6"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0" xfId="0" applyFont="1" applyAlignment="1">
      <alignment vertical="center" wrapText="1"/>
    </xf>
    <xf numFmtId="0" fontId="8" fillId="0" borderId="0" xfId="0" applyFont="1" applyAlignment="1">
      <alignment vertical="center"/>
    </xf>
    <xf numFmtId="0" fontId="3" fillId="0" borderId="1" xfId="0" applyFont="1" applyBorder="1" applyAlignment="1">
      <alignment horizontal="center" vertical="center" wrapText="1"/>
    </xf>
    <xf numFmtId="0" fontId="5" fillId="3" borderId="1" xfId="0" applyFont="1" applyFill="1" applyBorder="1" applyAlignment="1">
      <alignment vertical="center" wrapText="1"/>
    </xf>
    <xf numFmtId="0" fontId="3" fillId="0" borderId="0" xfId="0" applyFont="1" applyAlignment="1">
      <alignment vertical="center" wrapText="1"/>
    </xf>
    <xf numFmtId="0" fontId="5" fillId="3"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left" vertical="center"/>
    </xf>
    <xf numFmtId="0" fontId="6" fillId="0" borderId="0" xfId="0" applyFont="1" applyAlignment="1">
      <alignment horizontal="left" vertical="center" wrapText="1"/>
    </xf>
    <xf numFmtId="0" fontId="7" fillId="0" borderId="0" xfId="0" applyFont="1" applyAlignment="1">
      <alignment vertic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64" fontId="5" fillId="0" borderId="1" xfId="0" applyNumberFormat="1" applyFont="1" applyBorder="1" applyAlignment="1">
      <alignment horizontal="center" vertical="center" wrapText="1"/>
    </xf>
    <xf numFmtId="0" fontId="2"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6" fillId="2" borderId="1" xfId="0" applyFont="1" applyFill="1" applyBorder="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quotePrefix="1">
      <alignment vertical="center"/>
    </xf>
    <xf numFmtId="0" fontId="13" fillId="0" borderId="0" xfId="0" applyFont="1" applyAlignment="1">
      <alignment vertical="center" wrapText="1"/>
    </xf>
    <xf numFmtId="0" fontId="4" fillId="2" borderId="1" xfId="0" applyFont="1" applyFill="1" applyBorder="1" applyAlignment="1">
      <alignment horizontal="right" vertical="center"/>
    </xf>
    <xf numFmtId="164" fontId="2" fillId="2" borderId="1" xfId="0" applyNumberFormat="1" applyFont="1" applyFill="1" applyBorder="1" applyAlignment="1">
      <alignment horizontal="right" vertical="center"/>
    </xf>
    <xf numFmtId="0" fontId="1" fillId="0" borderId="1" xfId="20" applyBorder="1" applyAlignment="1">
      <alignment horizontal="center" vertical="center" wrapText="1"/>
      <protection/>
    </xf>
    <xf numFmtId="0" fontId="15" fillId="0" borderId="1" xfId="0" applyFont="1" applyBorder="1" applyAlignment="1">
      <alignment horizontal="center" vertical="center" wrapText="1"/>
    </xf>
    <xf numFmtId="0" fontId="14" fillId="0" borderId="1" xfId="20" applyFont="1" applyBorder="1" applyAlignment="1">
      <alignment horizontal="center" vertical="center" wrapText="1"/>
      <protection/>
    </xf>
    <xf numFmtId="0" fontId="1" fillId="0" borderId="1" xfId="20" applyBorder="1" applyAlignment="1" quotePrefix="1">
      <alignment horizontal="center" vertical="center" wrapText="1"/>
      <protection/>
    </xf>
    <xf numFmtId="0" fontId="14" fillId="4" borderId="1" xfId="20" applyFont="1" applyFill="1" applyBorder="1" applyAlignment="1">
      <alignment horizontal="center" vertical="center" wrapText="1"/>
      <protection/>
    </xf>
    <xf numFmtId="0" fontId="1" fillId="0" borderId="1" xfId="0" applyFont="1" applyBorder="1" applyAlignment="1">
      <alignment horizontal="center" vertical="center" wrapText="1"/>
    </xf>
    <xf numFmtId="0" fontId="14" fillId="0" borderId="1" xfId="20" applyFont="1" applyBorder="1" applyAlignment="1">
      <alignment vertical="top" wrapText="1"/>
      <protection/>
    </xf>
    <xf numFmtId="0" fontId="16" fillId="4" borderId="1" xfId="20" applyFont="1" applyFill="1" applyBorder="1" applyAlignment="1">
      <alignment wrapText="1"/>
      <protection/>
    </xf>
    <xf numFmtId="0" fontId="16" fillId="4" borderId="1" xfId="20" applyFont="1" applyFill="1" applyBorder="1" applyAlignment="1">
      <alignment horizontal="left" wrapText="1"/>
      <protection/>
    </xf>
    <xf numFmtId="0" fontId="17" fillId="0" borderId="1" xfId="20" applyFont="1" applyBorder="1" applyAlignment="1">
      <alignment horizontal="left" wrapText="1"/>
      <protection/>
    </xf>
    <xf numFmtId="0" fontId="17" fillId="0" borderId="1" xfId="20" applyFont="1" applyBorder="1" applyAlignment="1">
      <alignment horizontal="left" vertical="center" wrapText="1"/>
      <protection/>
    </xf>
    <xf numFmtId="1" fontId="2" fillId="2" borderId="1" xfId="0" applyNumberFormat="1" applyFont="1" applyFill="1" applyBorder="1" applyAlignment="1">
      <alignment horizontal="right" vertical="center"/>
    </xf>
    <xf numFmtId="0" fontId="18" fillId="0" borderId="0" xfId="20" applyFont="1">
      <alignment/>
      <protection/>
    </xf>
    <xf numFmtId="0" fontId="17" fillId="0" borderId="0" xfId="20" applyFont="1">
      <alignment/>
      <protection/>
    </xf>
    <xf numFmtId="0" fontId="1" fillId="0" borderId="1" xfId="20" applyBorder="1" applyAlignment="1" quotePrefix="1">
      <alignment horizontal="center"/>
      <protection/>
    </xf>
    <xf numFmtId="0" fontId="1" fillId="0" borderId="1" xfId="20" applyBorder="1" applyAlignment="1">
      <alignment horizontal="center"/>
      <protection/>
    </xf>
    <xf numFmtId="0" fontId="3" fillId="0" borderId="0" xfId="0" applyFont="1"/>
    <xf numFmtId="0" fontId="2" fillId="0" borderId="0" xfId="0" applyFont="1"/>
    <xf numFmtId="0" fontId="3" fillId="0" borderId="1" xfId="0" applyFont="1" applyBorder="1"/>
    <xf numFmtId="14" fontId="2" fillId="2" borderId="1" xfId="0" applyNumberFormat="1" applyFont="1" applyFill="1" applyBorder="1"/>
    <xf numFmtId="2" fontId="4" fillId="2" borderId="1" xfId="0" applyNumberFormat="1" applyFont="1" applyFill="1" applyBorder="1" applyAlignment="1">
      <alignment horizontal="right" vertical="center"/>
    </xf>
    <xf numFmtId="2" fontId="2" fillId="2" borderId="1" xfId="0" applyNumberFormat="1" applyFont="1" applyFill="1" applyBorder="1" applyAlignment="1">
      <alignment horizontal="right" vertical="center"/>
    </xf>
    <xf numFmtId="0" fontId="8" fillId="0" borderId="1" xfId="0" applyFont="1" applyBorder="1" applyAlignment="1">
      <alignment vertical="center" wrapText="1"/>
    </xf>
    <xf numFmtId="0" fontId="2" fillId="0" borderId="1" xfId="0" applyFont="1" applyBorder="1" applyAlignment="1">
      <alignment vertical="center" wrapText="1"/>
    </xf>
    <xf numFmtId="0" fontId="2" fillId="2" borderId="1" xfId="0" applyFont="1" applyFill="1" applyBorder="1" applyAlignment="1">
      <alignment vertical="center" wrapText="1"/>
    </xf>
    <xf numFmtId="2" fontId="4" fillId="2" borderId="1"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164" fontId="4" fillId="2" borderId="1" xfId="0" applyNumberFormat="1" applyFont="1" applyFill="1" applyBorder="1" applyAlignment="1">
      <alignment horizontal="right" vertical="center"/>
    </xf>
    <xf numFmtId="1" fontId="4" fillId="2" borderId="1" xfId="0" applyNumberFormat="1" applyFont="1" applyFill="1" applyBorder="1" applyAlignment="1">
      <alignment horizontal="right" vertical="center"/>
    </xf>
    <xf numFmtId="1" fontId="2" fillId="0" borderId="0" xfId="0" applyNumberFormat="1" applyFont="1" applyAlignment="1">
      <alignment horizontal="right" vertical="center"/>
    </xf>
    <xf numFmtId="0" fontId="2" fillId="0" borderId="0" xfId="0" applyFont="1" applyAlignment="1">
      <alignment horizontal="right" vertical="center"/>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center" vertical="center"/>
    </xf>
    <xf numFmtId="0" fontId="2" fillId="2" borderId="1" xfId="0" applyFont="1" applyFill="1" applyBorder="1" applyAlignment="1">
      <alignment horizontal="right" vertical="center"/>
    </xf>
    <xf numFmtId="0" fontId="0" fillId="2" borderId="1" xfId="0" applyFill="1" applyBorder="1"/>
    <xf numFmtId="164" fontId="0" fillId="2" borderId="1" xfId="0" applyNumberFormat="1" applyFill="1" applyBorder="1"/>
    <xf numFmtId="0" fontId="2" fillId="2" borderId="1" xfId="0" applyFont="1" applyFill="1" applyBorder="1" applyAlignment="1">
      <alignment horizontal="left" vertical="center" wrapText="1"/>
    </xf>
    <xf numFmtId="0" fontId="2" fillId="5" borderId="1" xfId="0" applyFont="1" applyFill="1" applyBorder="1" applyAlignment="1">
      <alignment horizontal="center" vertical="center"/>
    </xf>
    <xf numFmtId="0" fontId="3" fillId="2" borderId="4" xfId="0" applyFont="1" applyFill="1" applyBorder="1" applyAlignment="1">
      <alignment vertical="center"/>
    </xf>
    <xf numFmtId="164" fontId="4" fillId="2" borderId="1" xfId="0" applyNumberFormat="1" applyFont="1" applyFill="1" applyBorder="1" applyAlignment="1" quotePrefix="1">
      <alignment horizontal="right" vertical="center"/>
    </xf>
    <xf numFmtId="0" fontId="3"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6" fillId="3" borderId="1" xfId="0" applyFont="1" applyFill="1" applyBorder="1" applyAlignment="1">
      <alignment horizontal="lef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6" fillId="0" borderId="1" xfId="0" applyFont="1" applyBorder="1" applyAlignment="1">
      <alignment horizontal="left" vertical="center" wrapText="1"/>
    </xf>
    <xf numFmtId="0" fontId="6" fillId="3" borderId="1" xfId="0" applyFont="1" applyFill="1" applyBorder="1" applyAlignment="1">
      <alignment horizontal="left"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5"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4" fillId="2" borderId="4" xfId="0" applyFont="1" applyFill="1" applyBorder="1" applyAlignment="1">
      <alignment horizontal="left" vertical="center"/>
    </xf>
    <xf numFmtId="0" fontId="4" fillId="2" borderId="2" xfId="0" applyFont="1" applyFill="1" applyBorder="1" applyAlignment="1">
      <alignment horizontal="left"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 2" xfId="20"/>
    <cellStyle name="Comma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6"/>
  <sheetViews>
    <sheetView workbookViewId="0" topLeftCell="A1">
      <selection activeCell="C1" sqref="C1"/>
    </sheetView>
  </sheetViews>
  <sheetFormatPr defaultColWidth="15.7109375" defaultRowHeight="15"/>
  <cols>
    <col min="1" max="1" width="92.7109375" style="1" bestFit="1" customWidth="1"/>
    <col min="2" max="2" width="9.7109375" style="1" customWidth="1"/>
    <col min="3" max="3" width="30.00390625" style="1" customWidth="1"/>
    <col min="4" max="4" width="37.00390625" style="9" customWidth="1"/>
    <col min="5" max="5" width="19.421875" style="9" customWidth="1"/>
    <col min="6" max="16384" width="15.7109375" style="9" customWidth="1"/>
  </cols>
  <sheetData>
    <row r="1" ht="15">
      <c r="A1" s="6" t="s">
        <v>84</v>
      </c>
    </row>
    <row r="3" ht="15">
      <c r="A3" s="6" t="s">
        <v>228</v>
      </c>
    </row>
    <row r="4" spans="1:5" ht="15">
      <c r="A4" s="64"/>
      <c r="B4" s="60"/>
      <c r="C4" s="60" t="s">
        <v>193</v>
      </c>
      <c r="D4" s="60" t="s">
        <v>194</v>
      </c>
      <c r="E4" s="60" t="s">
        <v>241</v>
      </c>
    </row>
    <row r="5" spans="1:5" ht="15.75">
      <c r="A5" s="65" t="s">
        <v>200</v>
      </c>
      <c r="B5" s="62"/>
      <c r="C5" s="62"/>
      <c r="D5" s="62"/>
      <c r="E5" s="62"/>
    </row>
    <row r="6" spans="1:5" ht="15">
      <c r="A6" s="67" t="s">
        <v>201</v>
      </c>
      <c r="B6" s="58" t="s">
        <v>15</v>
      </c>
      <c r="C6" s="72" t="s">
        <v>199</v>
      </c>
      <c r="D6" s="59" t="s">
        <v>197</v>
      </c>
      <c r="E6" s="59" t="s">
        <v>242</v>
      </c>
    </row>
    <row r="7" spans="1:5" ht="15">
      <c r="A7" s="67" t="s">
        <v>119</v>
      </c>
      <c r="B7" s="58" t="s">
        <v>15</v>
      </c>
      <c r="C7" s="72" t="s">
        <v>199</v>
      </c>
      <c r="D7" s="59" t="s">
        <v>202</v>
      </c>
      <c r="E7" s="59" t="s">
        <v>242</v>
      </c>
    </row>
    <row r="8" spans="1:5" ht="15">
      <c r="A8" s="67" t="s">
        <v>120</v>
      </c>
      <c r="B8" s="58" t="s">
        <v>15</v>
      </c>
      <c r="C8" s="72" t="s">
        <v>199</v>
      </c>
      <c r="D8" s="59" t="s">
        <v>203</v>
      </c>
      <c r="E8" s="59" t="s">
        <v>242</v>
      </c>
    </row>
    <row r="9" spans="1:5" ht="15">
      <c r="A9" s="67" t="s">
        <v>182</v>
      </c>
      <c r="B9" s="58" t="s">
        <v>15</v>
      </c>
      <c r="C9" s="72" t="s">
        <v>199</v>
      </c>
      <c r="D9" s="59" t="s">
        <v>198</v>
      </c>
      <c r="E9" s="59" t="s">
        <v>242</v>
      </c>
    </row>
    <row r="10" spans="1:5" ht="15">
      <c r="A10" s="67" t="s">
        <v>206</v>
      </c>
      <c r="B10" s="58" t="s">
        <v>15</v>
      </c>
      <c r="C10" s="73" t="s">
        <v>205</v>
      </c>
      <c r="D10" s="59" t="s">
        <v>198</v>
      </c>
      <c r="E10" s="59" t="s">
        <v>242</v>
      </c>
    </row>
    <row r="11" spans="1:5" ht="15">
      <c r="A11" s="67" t="s">
        <v>118</v>
      </c>
      <c r="B11" s="58" t="s">
        <v>15</v>
      </c>
      <c r="C11" s="73" t="s">
        <v>205</v>
      </c>
      <c r="D11" s="59" t="s">
        <v>207</v>
      </c>
      <c r="E11" s="59" t="s">
        <v>242</v>
      </c>
    </row>
    <row r="12" spans="1:5" ht="15">
      <c r="A12" s="67" t="s">
        <v>160</v>
      </c>
      <c r="B12" s="58" t="s">
        <v>15</v>
      </c>
      <c r="C12" s="73" t="s">
        <v>205</v>
      </c>
      <c r="D12" s="59" t="s">
        <v>208</v>
      </c>
      <c r="E12" s="59" t="s">
        <v>242</v>
      </c>
    </row>
    <row r="13" spans="1:5" ht="15">
      <c r="A13" s="67" t="s">
        <v>184</v>
      </c>
      <c r="B13" s="58" t="s">
        <v>15</v>
      </c>
      <c r="C13" s="73" t="s">
        <v>205</v>
      </c>
      <c r="D13" s="59" t="s">
        <v>197</v>
      </c>
      <c r="E13" s="59" t="s">
        <v>242</v>
      </c>
    </row>
    <row r="14" spans="1:5" ht="15">
      <c r="A14" s="67" t="s">
        <v>185</v>
      </c>
      <c r="B14" s="58" t="s">
        <v>15</v>
      </c>
      <c r="C14" s="73" t="s">
        <v>205</v>
      </c>
      <c r="D14" s="59" t="s">
        <v>209</v>
      </c>
      <c r="E14" s="59" t="s">
        <v>242</v>
      </c>
    </row>
    <row r="15" spans="1:5" ht="15">
      <c r="A15" s="67" t="s">
        <v>186</v>
      </c>
      <c r="B15" s="58" t="s">
        <v>15</v>
      </c>
      <c r="C15" s="73" t="s">
        <v>205</v>
      </c>
      <c r="D15" s="59" t="s">
        <v>212</v>
      </c>
      <c r="E15" s="59" t="s">
        <v>242</v>
      </c>
    </row>
    <row r="16" spans="1:5" ht="15">
      <c r="A16" s="67" t="s">
        <v>187</v>
      </c>
      <c r="B16" s="58" t="s">
        <v>15</v>
      </c>
      <c r="C16" s="73" t="s">
        <v>205</v>
      </c>
      <c r="D16" s="59" t="s">
        <v>213</v>
      </c>
      <c r="E16" s="59" t="s">
        <v>242</v>
      </c>
    </row>
    <row r="17" spans="1:5" ht="12.75" customHeight="1">
      <c r="A17" s="67" t="s">
        <v>121</v>
      </c>
      <c r="B17" s="58" t="s">
        <v>15</v>
      </c>
      <c r="C17" s="73" t="s">
        <v>205</v>
      </c>
      <c r="D17" s="59" t="s">
        <v>214</v>
      </c>
      <c r="E17" s="59" t="s">
        <v>242</v>
      </c>
    </row>
    <row r="18" spans="1:5" ht="12.75" customHeight="1">
      <c r="A18" s="67" t="s">
        <v>122</v>
      </c>
      <c r="B18" s="58" t="s">
        <v>15</v>
      </c>
      <c r="C18" s="73" t="s">
        <v>205</v>
      </c>
      <c r="D18" s="59" t="s">
        <v>215</v>
      </c>
      <c r="E18" s="59" t="s">
        <v>242</v>
      </c>
    </row>
    <row r="19" spans="1:5" ht="12.75" customHeight="1">
      <c r="A19" s="67" t="s">
        <v>123</v>
      </c>
      <c r="B19" s="58" t="s">
        <v>15</v>
      </c>
      <c r="C19" s="73" t="s">
        <v>205</v>
      </c>
      <c r="D19" s="59" t="s">
        <v>216</v>
      </c>
      <c r="E19" s="59" t="s">
        <v>242</v>
      </c>
    </row>
    <row r="20" spans="1:5" ht="15">
      <c r="A20" s="67" t="s">
        <v>174</v>
      </c>
      <c r="B20" s="58" t="s">
        <v>15</v>
      </c>
      <c r="C20" s="73" t="s">
        <v>205</v>
      </c>
      <c r="D20" s="59" t="s">
        <v>217</v>
      </c>
      <c r="E20" s="59" t="s">
        <v>242</v>
      </c>
    </row>
    <row r="21" spans="1:5" ht="15">
      <c r="A21" s="67" t="s">
        <v>124</v>
      </c>
      <c r="B21" s="58" t="s">
        <v>15</v>
      </c>
      <c r="C21" s="73" t="s">
        <v>205</v>
      </c>
      <c r="D21" s="59" t="s">
        <v>218</v>
      </c>
      <c r="E21" s="59" t="s">
        <v>242</v>
      </c>
    </row>
    <row r="22" spans="1:5" ht="15">
      <c r="A22" s="67" t="s">
        <v>175</v>
      </c>
      <c r="B22" s="58" t="s">
        <v>15</v>
      </c>
      <c r="C22" s="73" t="s">
        <v>205</v>
      </c>
      <c r="D22" s="59" t="s">
        <v>219</v>
      </c>
      <c r="E22" s="59" t="s">
        <v>242</v>
      </c>
    </row>
    <row r="23" spans="1:5" ht="127.5">
      <c r="A23" s="68" t="s">
        <v>176</v>
      </c>
      <c r="B23" s="58" t="s">
        <v>15</v>
      </c>
      <c r="C23" s="58" t="s">
        <v>220</v>
      </c>
      <c r="D23" s="63" t="s">
        <v>221</v>
      </c>
      <c r="E23" s="59" t="s">
        <v>245</v>
      </c>
    </row>
    <row r="24" spans="1:5" ht="127.5">
      <c r="A24" s="68" t="s">
        <v>177</v>
      </c>
      <c r="B24" s="58" t="s">
        <v>15</v>
      </c>
      <c r="C24" s="58" t="s">
        <v>220</v>
      </c>
      <c r="D24" s="63" t="s">
        <v>222</v>
      </c>
      <c r="E24" s="59" t="s">
        <v>245</v>
      </c>
    </row>
    <row r="25" spans="1:5" ht="15">
      <c r="A25" s="67" t="s">
        <v>188</v>
      </c>
      <c r="B25" s="58" t="s">
        <v>15</v>
      </c>
      <c r="C25" s="58" t="s">
        <v>223</v>
      </c>
      <c r="D25" s="59" t="s">
        <v>248</v>
      </c>
      <c r="E25" s="59" t="s">
        <v>242</v>
      </c>
    </row>
    <row r="26" spans="1:5" ht="12.75" customHeight="1">
      <c r="A26" s="67" t="s">
        <v>180</v>
      </c>
      <c r="B26" s="58" t="s">
        <v>225</v>
      </c>
      <c r="C26" s="58" t="s">
        <v>224</v>
      </c>
      <c r="D26" s="63" t="s">
        <v>249</v>
      </c>
      <c r="E26" s="59" t="s">
        <v>244</v>
      </c>
    </row>
    <row r="27" spans="1:5" ht="24">
      <c r="A27" s="67" t="s">
        <v>178</v>
      </c>
      <c r="B27" s="58" t="s">
        <v>225</v>
      </c>
      <c r="C27" s="58" t="s">
        <v>226</v>
      </c>
      <c r="D27" s="63" t="s">
        <v>250</v>
      </c>
      <c r="E27" s="59" t="s">
        <v>242</v>
      </c>
    </row>
    <row r="28" spans="1:5" ht="15">
      <c r="A28" s="67" t="s">
        <v>179</v>
      </c>
      <c r="B28" s="58" t="s">
        <v>225</v>
      </c>
      <c r="C28" s="61" t="s">
        <v>227</v>
      </c>
      <c r="D28" s="63" t="s">
        <v>251</v>
      </c>
      <c r="E28" s="59" t="s">
        <v>244</v>
      </c>
    </row>
    <row r="29" spans="1:5" ht="15.75">
      <c r="A29" s="65" t="s">
        <v>204</v>
      </c>
      <c r="B29" s="62"/>
      <c r="C29" s="62"/>
      <c r="D29" s="62"/>
      <c r="E29" s="62"/>
    </row>
    <row r="30" spans="1:5" ht="15">
      <c r="A30" s="67" t="s">
        <v>104</v>
      </c>
      <c r="B30" s="58" t="s">
        <v>195</v>
      </c>
      <c r="C30" s="61"/>
      <c r="D30" s="59" t="s">
        <v>211</v>
      </c>
      <c r="E30" s="59" t="s">
        <v>243</v>
      </c>
    </row>
    <row r="31" spans="1:5" ht="15">
      <c r="A31" s="67" t="s">
        <v>106</v>
      </c>
      <c r="B31" s="58" t="s">
        <v>195</v>
      </c>
      <c r="C31" s="61"/>
      <c r="D31" s="59" t="s">
        <v>202</v>
      </c>
      <c r="E31" s="59" t="s">
        <v>243</v>
      </c>
    </row>
    <row r="32" spans="1:5" ht="15">
      <c r="A32" s="67" t="s">
        <v>107</v>
      </c>
      <c r="B32" s="58" t="s">
        <v>195</v>
      </c>
      <c r="C32" s="61"/>
      <c r="D32" s="59" t="s">
        <v>203</v>
      </c>
      <c r="E32" s="59" t="s">
        <v>243</v>
      </c>
    </row>
    <row r="33" spans="1:5" ht="15">
      <c r="A33" s="67" t="s">
        <v>101</v>
      </c>
      <c r="B33" s="58" t="s">
        <v>195</v>
      </c>
      <c r="C33" s="61"/>
      <c r="D33" s="59" t="s">
        <v>210</v>
      </c>
      <c r="E33" s="59" t="s">
        <v>243</v>
      </c>
    </row>
    <row r="34" spans="1:5" ht="15">
      <c r="A34" s="67" t="s">
        <v>102</v>
      </c>
      <c r="B34" s="58" t="s">
        <v>195</v>
      </c>
      <c r="C34" s="61"/>
      <c r="D34" s="59" t="s">
        <v>207</v>
      </c>
      <c r="E34" s="59" t="s">
        <v>243</v>
      </c>
    </row>
    <row r="35" spans="1:5" ht="15">
      <c r="A35" s="67" t="s">
        <v>103</v>
      </c>
      <c r="B35" s="58" t="s">
        <v>195</v>
      </c>
      <c r="C35" s="61"/>
      <c r="D35" s="59" t="s">
        <v>208</v>
      </c>
      <c r="E35" s="59" t="s">
        <v>243</v>
      </c>
    </row>
    <row r="36" spans="1:5" ht="15">
      <c r="A36" s="67" t="s">
        <v>54</v>
      </c>
      <c r="B36" s="58" t="s">
        <v>195</v>
      </c>
      <c r="C36" s="61"/>
      <c r="D36" s="59" t="s">
        <v>209</v>
      </c>
      <c r="E36" s="59" t="s">
        <v>243</v>
      </c>
    </row>
    <row r="37" spans="1:5" ht="15">
      <c r="A37" s="67" t="s">
        <v>55</v>
      </c>
      <c r="B37" s="58" t="s">
        <v>195</v>
      </c>
      <c r="C37" s="61"/>
      <c r="D37" s="59" t="s">
        <v>212</v>
      </c>
      <c r="E37" s="59" t="s">
        <v>243</v>
      </c>
    </row>
    <row r="38" spans="1:5" ht="15">
      <c r="A38" s="67" t="s">
        <v>105</v>
      </c>
      <c r="B38" s="58" t="s">
        <v>195</v>
      </c>
      <c r="C38" s="61"/>
      <c r="D38" s="59" t="s">
        <v>213</v>
      </c>
      <c r="E38" s="59" t="s">
        <v>243</v>
      </c>
    </row>
    <row r="39" spans="1:5" ht="12.75" customHeight="1">
      <c r="A39" s="67" t="s">
        <v>108</v>
      </c>
      <c r="B39" s="58" t="s">
        <v>195</v>
      </c>
      <c r="C39" s="61"/>
      <c r="D39" s="59" t="s">
        <v>229</v>
      </c>
      <c r="E39" s="59" t="s">
        <v>243</v>
      </c>
    </row>
    <row r="40" spans="1:5" ht="12.75" customHeight="1">
      <c r="A40" s="67" t="s">
        <v>109</v>
      </c>
      <c r="B40" s="58" t="s">
        <v>195</v>
      </c>
      <c r="C40" s="61"/>
      <c r="D40" s="59" t="s">
        <v>230</v>
      </c>
      <c r="E40" s="59" t="s">
        <v>243</v>
      </c>
    </row>
    <row r="41" spans="1:5" ht="12.75" customHeight="1">
      <c r="A41" s="67" t="s">
        <v>110</v>
      </c>
      <c r="B41" s="58" t="s">
        <v>195</v>
      </c>
      <c r="C41" s="61"/>
      <c r="D41" s="59" t="s">
        <v>231</v>
      </c>
      <c r="E41" s="59" t="s">
        <v>243</v>
      </c>
    </row>
    <row r="42" spans="1:5" ht="15">
      <c r="A42" s="67" t="s">
        <v>111</v>
      </c>
      <c r="B42" s="58" t="s">
        <v>195</v>
      </c>
      <c r="C42" s="61"/>
      <c r="D42" s="59" t="s">
        <v>232</v>
      </c>
      <c r="E42" s="59" t="s">
        <v>243</v>
      </c>
    </row>
    <row r="43" spans="1:5" ht="15">
      <c r="A43" s="67" t="s">
        <v>112</v>
      </c>
      <c r="B43" s="58" t="s">
        <v>195</v>
      </c>
      <c r="C43" s="61"/>
      <c r="D43" s="59" t="s">
        <v>233</v>
      </c>
      <c r="E43" s="59" t="s">
        <v>243</v>
      </c>
    </row>
    <row r="44" spans="1:5" ht="15">
      <c r="A44" s="67" t="s">
        <v>113</v>
      </c>
      <c r="B44" s="58" t="s">
        <v>195</v>
      </c>
      <c r="C44" s="61"/>
      <c r="D44" s="59" t="s">
        <v>234</v>
      </c>
      <c r="E44" s="59" t="s">
        <v>243</v>
      </c>
    </row>
    <row r="45" spans="1:5" ht="15">
      <c r="A45" s="67" t="s">
        <v>114</v>
      </c>
      <c r="B45" s="58" t="s">
        <v>195</v>
      </c>
      <c r="C45" s="61"/>
      <c r="D45" s="59" t="s">
        <v>235</v>
      </c>
      <c r="E45" s="59" t="s">
        <v>243</v>
      </c>
    </row>
    <row r="46" spans="1:5" ht="15">
      <c r="A46" s="67" t="s">
        <v>115</v>
      </c>
      <c r="B46" s="58" t="s">
        <v>195</v>
      </c>
      <c r="C46" s="61"/>
      <c r="D46" s="59" t="s">
        <v>236</v>
      </c>
      <c r="E46" s="59" t="s">
        <v>243</v>
      </c>
    </row>
    <row r="47" spans="1:5" ht="15">
      <c r="A47" s="67" t="s">
        <v>192</v>
      </c>
      <c r="B47" s="58" t="s">
        <v>195</v>
      </c>
      <c r="C47" s="61"/>
      <c r="D47" s="59" t="s">
        <v>237</v>
      </c>
      <c r="E47" s="59" t="s">
        <v>243</v>
      </c>
    </row>
    <row r="48" spans="1:5" ht="15.75">
      <c r="A48" s="66">
        <v>15.2</v>
      </c>
      <c r="B48" s="62"/>
      <c r="C48" s="62"/>
      <c r="D48" s="62"/>
      <c r="E48" s="62"/>
    </row>
    <row r="49" spans="1:5" ht="15">
      <c r="A49" s="67" t="s">
        <v>189</v>
      </c>
      <c r="B49" s="58" t="s">
        <v>15</v>
      </c>
      <c r="C49" s="61" t="s">
        <v>199</v>
      </c>
      <c r="D49" s="59" t="s">
        <v>238</v>
      </c>
      <c r="E49" s="59" t="s">
        <v>242</v>
      </c>
    </row>
    <row r="50" spans="1:5" ht="15">
      <c r="A50" s="67" t="s">
        <v>42</v>
      </c>
      <c r="B50" s="58" t="s">
        <v>15</v>
      </c>
      <c r="C50" s="61" t="s">
        <v>199</v>
      </c>
      <c r="D50" s="59" t="s">
        <v>239</v>
      </c>
      <c r="E50" s="59" t="s">
        <v>242</v>
      </c>
    </row>
    <row r="51" spans="1:5" ht="15">
      <c r="A51" s="67" t="s">
        <v>43</v>
      </c>
      <c r="B51" s="58" t="s">
        <v>15</v>
      </c>
      <c r="C51" s="61" t="s">
        <v>199</v>
      </c>
      <c r="D51" s="59" t="s">
        <v>240</v>
      </c>
      <c r="E51" s="59" t="s">
        <v>242</v>
      </c>
    </row>
    <row r="52" spans="1:5" ht="15">
      <c r="A52" s="67" t="s">
        <v>190</v>
      </c>
      <c r="B52" s="58" t="s">
        <v>15</v>
      </c>
      <c r="C52" s="61" t="s">
        <v>205</v>
      </c>
      <c r="D52" s="59" t="s">
        <v>238</v>
      </c>
      <c r="E52" s="59" t="s">
        <v>242</v>
      </c>
    </row>
    <row r="53" spans="1:5" ht="15">
      <c r="A53" s="67" t="s">
        <v>40</v>
      </c>
      <c r="B53" s="58" t="s">
        <v>15</v>
      </c>
      <c r="C53" s="61" t="s">
        <v>205</v>
      </c>
      <c r="D53" s="59" t="s">
        <v>239</v>
      </c>
      <c r="E53" s="59" t="s">
        <v>242</v>
      </c>
    </row>
    <row r="54" spans="1:5" ht="15">
      <c r="A54" s="67" t="s">
        <v>41</v>
      </c>
      <c r="B54" s="58" t="s">
        <v>15</v>
      </c>
      <c r="C54" s="61" t="s">
        <v>205</v>
      </c>
      <c r="D54" s="59" t="s">
        <v>240</v>
      </c>
      <c r="E54" s="59" t="s">
        <v>242</v>
      </c>
    </row>
    <row r="55" spans="1:5" ht="127.5">
      <c r="A55" s="68" t="s">
        <v>138</v>
      </c>
      <c r="B55" s="58" t="s">
        <v>15</v>
      </c>
      <c r="C55" s="58" t="s">
        <v>220</v>
      </c>
      <c r="D55" s="59" t="s">
        <v>252</v>
      </c>
      <c r="E55" s="59" t="s">
        <v>245</v>
      </c>
    </row>
    <row r="56" spans="1:5" ht="15">
      <c r="A56" s="67" t="s">
        <v>139</v>
      </c>
      <c r="B56" s="58" t="s">
        <v>15</v>
      </c>
      <c r="C56" s="61" t="s">
        <v>223</v>
      </c>
      <c r="D56" s="59" t="s">
        <v>238</v>
      </c>
      <c r="E56" s="59" t="s">
        <v>242</v>
      </c>
    </row>
    <row r="57" spans="1:5" ht="15.75">
      <c r="A57" s="66">
        <v>15.3</v>
      </c>
      <c r="B57" s="62"/>
      <c r="C57" s="62"/>
      <c r="D57" s="62"/>
      <c r="E57" s="62"/>
    </row>
    <row r="58" spans="1:5" ht="15">
      <c r="A58" s="67" t="s">
        <v>142</v>
      </c>
      <c r="B58" s="58" t="s">
        <v>196</v>
      </c>
      <c r="C58" s="61"/>
      <c r="D58" s="59" t="s">
        <v>211</v>
      </c>
      <c r="E58" s="59" t="s">
        <v>242</v>
      </c>
    </row>
    <row r="59" spans="1:5" ht="15">
      <c r="A59" s="67" t="s">
        <v>143</v>
      </c>
      <c r="B59" s="58" t="s">
        <v>196</v>
      </c>
      <c r="C59" s="61"/>
      <c r="D59" s="59" t="s">
        <v>202</v>
      </c>
      <c r="E59" s="59" t="s">
        <v>242</v>
      </c>
    </row>
    <row r="60" spans="1:5" ht="15">
      <c r="A60" s="67" t="s">
        <v>144</v>
      </c>
      <c r="B60" s="58" t="s">
        <v>196</v>
      </c>
      <c r="C60" s="61"/>
      <c r="D60" s="59" t="s">
        <v>203</v>
      </c>
      <c r="E60" s="59" t="s">
        <v>242</v>
      </c>
    </row>
    <row r="61" spans="1:5" ht="15">
      <c r="A61" s="67" t="s">
        <v>145</v>
      </c>
      <c r="B61" s="58" t="s">
        <v>196</v>
      </c>
      <c r="C61" s="61"/>
      <c r="D61" s="59" t="s">
        <v>210</v>
      </c>
      <c r="E61" s="59" t="s">
        <v>242</v>
      </c>
    </row>
    <row r="62" spans="1:5" ht="15">
      <c r="A62" s="67" t="s">
        <v>146</v>
      </c>
      <c r="B62" s="58" t="s">
        <v>196</v>
      </c>
      <c r="C62" s="61"/>
      <c r="D62" s="59" t="s">
        <v>207</v>
      </c>
      <c r="E62" s="59" t="s">
        <v>242</v>
      </c>
    </row>
    <row r="63" spans="1:5" ht="15">
      <c r="A63" s="67" t="s">
        <v>147</v>
      </c>
      <c r="B63" s="58" t="s">
        <v>196</v>
      </c>
      <c r="C63" s="61"/>
      <c r="D63" s="59" t="s">
        <v>208</v>
      </c>
      <c r="E63" s="59" t="s">
        <v>242</v>
      </c>
    </row>
    <row r="64" spans="1:5" ht="15">
      <c r="A64" s="67" t="s">
        <v>49</v>
      </c>
      <c r="B64" s="58" t="s">
        <v>196</v>
      </c>
      <c r="C64" s="61"/>
      <c r="D64" s="59" t="s">
        <v>209</v>
      </c>
      <c r="E64" s="59" t="s">
        <v>242</v>
      </c>
    </row>
    <row r="65" spans="1:5" ht="15">
      <c r="A65" s="67" t="s">
        <v>50</v>
      </c>
      <c r="B65" s="58" t="s">
        <v>196</v>
      </c>
      <c r="C65" s="61"/>
      <c r="D65" s="59" t="s">
        <v>212</v>
      </c>
      <c r="E65" s="59" t="s">
        <v>242</v>
      </c>
    </row>
    <row r="66" spans="1:5" ht="15">
      <c r="A66" s="67" t="s">
        <v>148</v>
      </c>
      <c r="B66" s="58" t="s">
        <v>196</v>
      </c>
      <c r="C66" s="61"/>
      <c r="D66" s="59" t="s">
        <v>213</v>
      </c>
      <c r="E66" s="59" t="s">
        <v>242</v>
      </c>
    </row>
    <row r="67" spans="1:5" ht="15.75">
      <c r="A67" s="66">
        <v>18.1</v>
      </c>
      <c r="B67" s="62"/>
      <c r="C67" s="62"/>
      <c r="D67" s="62"/>
      <c r="E67" s="62"/>
    </row>
    <row r="68" spans="1:5" ht="15">
      <c r="A68" s="67" t="s">
        <v>87</v>
      </c>
      <c r="B68" s="58" t="s">
        <v>195</v>
      </c>
      <c r="C68" s="61"/>
      <c r="D68" s="59" t="s">
        <v>253</v>
      </c>
      <c r="E68" s="59" t="s">
        <v>243</v>
      </c>
    </row>
    <row r="69" spans="1:5" ht="15">
      <c r="A69" s="67" t="s">
        <v>85</v>
      </c>
      <c r="B69" s="58" t="s">
        <v>195</v>
      </c>
      <c r="C69" s="61"/>
      <c r="D69" s="59" t="s">
        <v>254</v>
      </c>
      <c r="E69" s="59" t="s">
        <v>243</v>
      </c>
    </row>
    <row r="70" spans="1:5" ht="15">
      <c r="A70" s="67" t="s">
        <v>166</v>
      </c>
      <c r="B70" s="58" t="s">
        <v>195</v>
      </c>
      <c r="C70" s="61"/>
      <c r="D70" s="59" t="s">
        <v>255</v>
      </c>
      <c r="E70" s="59" t="s">
        <v>243</v>
      </c>
    </row>
    <row r="71" spans="1:5" ht="15">
      <c r="A71" s="67" t="s">
        <v>86</v>
      </c>
      <c r="B71" s="58" t="s">
        <v>195</v>
      </c>
      <c r="C71" s="61"/>
      <c r="D71" s="59" t="s">
        <v>256</v>
      </c>
      <c r="E71" s="59" t="s">
        <v>243</v>
      </c>
    </row>
    <row r="72" spans="1:5" ht="24">
      <c r="A72" s="67" t="s">
        <v>88</v>
      </c>
      <c r="B72" s="58" t="s">
        <v>195</v>
      </c>
      <c r="C72" s="61"/>
      <c r="D72" s="59" t="s">
        <v>257</v>
      </c>
      <c r="E72" s="59" t="s">
        <v>243</v>
      </c>
    </row>
    <row r="73" spans="1:5" ht="15">
      <c r="A73" s="67" t="s">
        <v>94</v>
      </c>
      <c r="B73" s="58" t="s">
        <v>195</v>
      </c>
      <c r="C73" s="61"/>
      <c r="D73" s="59" t="s">
        <v>248</v>
      </c>
      <c r="E73" s="59" t="s">
        <v>243</v>
      </c>
    </row>
    <row r="75" ht="15">
      <c r="A75" s="70" t="s">
        <v>246</v>
      </c>
    </row>
    <row r="76" ht="15">
      <c r="A76" s="71" t="s">
        <v>247</v>
      </c>
    </row>
  </sheetData>
  <printOptions/>
  <pageMargins left="0.7086614173228347" right="0.7086614173228347" top="0.7480314960629921" bottom="0.7480314960629921" header="0.31496062992125984" footer="0.31496062992125984"/>
  <pageSetup horizontalDpi="600" verticalDpi="600" orientation="landscape" paperSize="9" scale="94" r:id="rId1"/>
  <headerFooter>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41"/>
  <sheetViews>
    <sheetView workbookViewId="0" topLeftCell="A1">
      <selection activeCell="F1" sqref="F1"/>
    </sheetView>
  </sheetViews>
  <sheetFormatPr defaultColWidth="10.421875" defaultRowHeight="15"/>
  <cols>
    <col min="1" max="1" width="12.7109375" style="1" customWidth="1"/>
    <col min="2" max="2" width="18.7109375" style="1" customWidth="1"/>
    <col min="3" max="6" width="11.7109375" style="1" customWidth="1"/>
    <col min="7" max="7" width="3.7109375" style="1" customWidth="1"/>
    <col min="8" max="8" width="12.7109375" style="1" customWidth="1"/>
    <col min="9" max="9" width="18.7109375" style="1" customWidth="1"/>
    <col min="10" max="13" width="11.7109375" style="1" customWidth="1"/>
    <col min="14" max="16384" width="10.421875" style="1" customWidth="1"/>
  </cols>
  <sheetData>
    <row r="1" ht="15">
      <c r="A1" s="6" t="s">
        <v>141</v>
      </c>
    </row>
    <row r="3" ht="15">
      <c r="A3" s="1" t="s">
        <v>149</v>
      </c>
    </row>
    <row r="5" spans="1:6" ht="15">
      <c r="A5" s="12" t="s">
        <v>150</v>
      </c>
      <c r="B5" s="12"/>
      <c r="C5" s="12"/>
      <c r="D5" s="12"/>
      <c r="E5" s="12"/>
      <c r="F5" s="12"/>
    </row>
    <row r="6" spans="1:6" ht="15">
      <c r="A6" s="2"/>
      <c r="B6" s="2"/>
      <c r="C6" s="2" t="s">
        <v>46</v>
      </c>
      <c r="D6" s="2" t="s">
        <v>47</v>
      </c>
      <c r="E6" s="2" t="s">
        <v>48</v>
      </c>
      <c r="F6" s="2" t="s">
        <v>52</v>
      </c>
    </row>
    <row r="7" spans="1:6" ht="15" customHeight="1">
      <c r="A7" s="99" t="s">
        <v>140</v>
      </c>
      <c r="B7" s="2" t="s">
        <v>142</v>
      </c>
      <c r="C7" s="57">
        <v>120.736356</v>
      </c>
      <c r="D7" s="57">
        <v>269.465288</v>
      </c>
      <c r="E7" s="57">
        <v>67.390804</v>
      </c>
      <c r="F7" s="57">
        <v>461.794158</v>
      </c>
    </row>
    <row r="8" spans="1:6" ht="15">
      <c r="A8" s="99"/>
      <c r="B8" s="2" t="s">
        <v>143</v>
      </c>
      <c r="C8" s="57">
        <v>58.965492</v>
      </c>
      <c r="D8" s="57">
        <v>121.346537</v>
      </c>
      <c r="E8" s="57">
        <v>43.483493</v>
      </c>
      <c r="F8" s="57">
        <v>224.102996</v>
      </c>
    </row>
    <row r="9" spans="1:6" ht="15">
      <c r="A9" s="99"/>
      <c r="B9" s="2" t="s">
        <v>144</v>
      </c>
      <c r="C9" s="57">
        <v>61.770864</v>
      </c>
      <c r="D9" s="57">
        <v>148.118751</v>
      </c>
      <c r="E9" s="57">
        <v>23.907311</v>
      </c>
      <c r="F9" s="57">
        <v>237.691162</v>
      </c>
    </row>
    <row r="10" spans="1:6" ht="15">
      <c r="A10" s="99"/>
      <c r="B10" s="2" t="s">
        <v>145</v>
      </c>
      <c r="C10" s="57">
        <v>612.268976</v>
      </c>
      <c r="D10" s="57">
        <v>1130.272063</v>
      </c>
      <c r="E10" s="57">
        <v>1419.606028</v>
      </c>
      <c r="F10" s="57">
        <v>3171.140838</v>
      </c>
    </row>
    <row r="11" spans="1:6" ht="15">
      <c r="A11" s="99"/>
      <c r="B11" s="2" t="s">
        <v>146</v>
      </c>
      <c r="C11" s="57">
        <v>283.258578</v>
      </c>
      <c r="D11" s="57">
        <v>487.775464</v>
      </c>
      <c r="E11" s="57">
        <v>786.488002</v>
      </c>
      <c r="F11" s="57">
        <v>1557.910979</v>
      </c>
    </row>
    <row r="12" spans="1:6" ht="15">
      <c r="A12" s="99"/>
      <c r="B12" s="2" t="s">
        <v>147</v>
      </c>
      <c r="C12" s="57">
        <v>329.010398</v>
      </c>
      <c r="D12" s="57">
        <v>642.496599</v>
      </c>
      <c r="E12" s="57">
        <v>633.118026</v>
      </c>
      <c r="F12" s="57">
        <v>1613.229859</v>
      </c>
    </row>
    <row r="13" spans="1:6" ht="15">
      <c r="A13" s="99"/>
      <c r="B13" s="2" t="s">
        <v>49</v>
      </c>
      <c r="C13" s="57">
        <v>142.063934</v>
      </c>
      <c r="D13" s="57">
        <v>211.317912</v>
      </c>
      <c r="E13" s="57">
        <v>403.908991</v>
      </c>
      <c r="F13" s="57">
        <v>759.626459</v>
      </c>
    </row>
    <row r="14" spans="1:6" ht="15">
      <c r="A14" s="99"/>
      <c r="B14" s="2" t="s">
        <v>50</v>
      </c>
      <c r="C14" s="57">
        <v>254.940867</v>
      </c>
      <c r="D14" s="57">
        <v>505.758048</v>
      </c>
      <c r="E14" s="57">
        <v>686.993417</v>
      </c>
      <c r="F14" s="57">
        <v>1453.961546</v>
      </c>
    </row>
    <row r="15" spans="1:6" ht="15">
      <c r="A15" s="99"/>
      <c r="B15" s="2" t="s">
        <v>148</v>
      </c>
      <c r="C15" s="57">
        <v>215.264175</v>
      </c>
      <c r="D15" s="57">
        <v>413.196103</v>
      </c>
      <c r="E15" s="57">
        <v>328.70362</v>
      </c>
      <c r="F15" s="57">
        <v>957.552833</v>
      </c>
    </row>
    <row r="18" spans="1:6" ht="15">
      <c r="A18" s="12" t="s">
        <v>45</v>
      </c>
      <c r="B18" s="12"/>
      <c r="C18" s="12"/>
      <c r="D18" s="12"/>
      <c r="E18" s="12"/>
      <c r="F18" s="12"/>
    </row>
    <row r="19" spans="1:6" ht="15">
      <c r="A19" s="97" t="s">
        <v>153</v>
      </c>
      <c r="B19" s="49"/>
      <c r="C19" s="49"/>
      <c r="D19" s="49"/>
      <c r="E19" s="49"/>
      <c r="F19" s="48"/>
    </row>
    <row r="20" spans="1:6" ht="15">
      <c r="A20" s="2"/>
      <c r="B20" s="2"/>
      <c r="C20" s="2" t="s">
        <v>46</v>
      </c>
      <c r="D20" s="2" t="s">
        <v>47</v>
      </c>
      <c r="E20" s="2" t="s">
        <v>48</v>
      </c>
      <c r="F20" s="2" t="s">
        <v>52</v>
      </c>
    </row>
    <row r="21" spans="1:19" ht="15">
      <c r="A21" s="99" t="s">
        <v>51</v>
      </c>
      <c r="B21" s="2" t="s">
        <v>142</v>
      </c>
      <c r="C21" s="57">
        <v>182.323</v>
      </c>
      <c r="D21" s="57">
        <v>194.09</v>
      </c>
      <c r="E21" s="57">
        <v>73.101</v>
      </c>
      <c r="F21" s="57">
        <v>450.384</v>
      </c>
      <c r="O21" s="7"/>
      <c r="P21" s="7"/>
      <c r="Q21" s="7"/>
      <c r="R21" s="7"/>
      <c r="S21" s="7"/>
    </row>
    <row r="22" spans="1:19" ht="15">
      <c r="A22" s="99"/>
      <c r="B22" s="2" t="s">
        <v>143</v>
      </c>
      <c r="C22" s="57">
        <v>85.487</v>
      </c>
      <c r="D22" s="57">
        <v>93.572</v>
      </c>
      <c r="E22" s="57">
        <v>44.195</v>
      </c>
      <c r="F22" s="57">
        <v>223.753</v>
      </c>
      <c r="O22" s="7"/>
      <c r="P22" s="7"/>
      <c r="Q22" s="7"/>
      <c r="R22" s="7"/>
      <c r="S22" s="7"/>
    </row>
    <row r="23" spans="1:19" ht="15">
      <c r="A23" s="99"/>
      <c r="B23" s="2" t="s">
        <v>144</v>
      </c>
      <c r="C23" s="57">
        <v>96.836</v>
      </c>
      <c r="D23" s="57">
        <v>100.519</v>
      </c>
      <c r="E23" s="57">
        <v>28.906</v>
      </c>
      <c r="F23" s="57">
        <v>226.631</v>
      </c>
      <c r="O23" s="7"/>
      <c r="P23" s="7"/>
      <c r="Q23" s="7"/>
      <c r="R23" s="7"/>
      <c r="S23" s="7"/>
    </row>
    <row r="24" spans="1:19" ht="15">
      <c r="A24" s="99"/>
      <c r="B24" s="2" t="s">
        <v>145</v>
      </c>
      <c r="C24" s="57">
        <v>555.269</v>
      </c>
      <c r="D24" s="57">
        <v>1124.701</v>
      </c>
      <c r="E24" s="57">
        <v>1451.737</v>
      </c>
      <c r="F24" s="57">
        <v>3152.947</v>
      </c>
      <c r="O24" s="7"/>
      <c r="P24" s="7"/>
      <c r="Q24" s="7"/>
      <c r="R24" s="7"/>
      <c r="S24" s="7"/>
    </row>
    <row r="25" spans="1:19" ht="15">
      <c r="A25" s="99"/>
      <c r="B25" s="2" t="s">
        <v>146</v>
      </c>
      <c r="C25" s="57">
        <v>254.716</v>
      </c>
      <c r="D25" s="57">
        <v>483.005</v>
      </c>
      <c r="E25" s="57">
        <v>803.354</v>
      </c>
      <c r="F25" s="57">
        <v>1547.732</v>
      </c>
      <c r="O25" s="7"/>
      <c r="P25" s="7"/>
      <c r="Q25" s="7"/>
      <c r="R25" s="7"/>
      <c r="S25" s="7"/>
    </row>
    <row r="26" spans="1:19" ht="15">
      <c r="A26" s="99"/>
      <c r="B26" s="2" t="s">
        <v>147</v>
      </c>
      <c r="C26" s="57">
        <v>300.553</v>
      </c>
      <c r="D26" s="57">
        <v>641.696</v>
      </c>
      <c r="E26" s="57">
        <v>648.383</v>
      </c>
      <c r="F26" s="57">
        <v>1605.215</v>
      </c>
      <c r="O26" s="7"/>
      <c r="P26" s="7"/>
      <c r="Q26" s="7"/>
      <c r="R26" s="7"/>
      <c r="S26" s="7"/>
    </row>
    <row r="27" spans="1:19" ht="15">
      <c r="A27" s="99"/>
      <c r="B27" s="2" t="s">
        <v>49</v>
      </c>
      <c r="C27" s="57">
        <v>122.149</v>
      </c>
      <c r="D27" s="57">
        <v>209.572</v>
      </c>
      <c r="E27" s="57">
        <v>416.074</v>
      </c>
      <c r="F27" s="57">
        <v>754.768</v>
      </c>
      <c r="O27" s="7"/>
      <c r="P27" s="7"/>
      <c r="Q27" s="7"/>
      <c r="R27" s="7"/>
      <c r="S27" s="7"/>
    </row>
    <row r="28" spans="1:19" ht="15">
      <c r="A28" s="99"/>
      <c r="B28" s="2" t="s">
        <v>50</v>
      </c>
      <c r="C28" s="57">
        <v>230.02</v>
      </c>
      <c r="D28" s="57">
        <v>499.452</v>
      </c>
      <c r="E28" s="57">
        <v>711.019</v>
      </c>
      <c r="F28" s="57">
        <v>1452.187</v>
      </c>
      <c r="O28" s="7"/>
      <c r="P28" s="7"/>
      <c r="Q28" s="7"/>
      <c r="R28" s="7"/>
      <c r="S28" s="7"/>
    </row>
    <row r="29" spans="1:19" ht="15">
      <c r="A29" s="99"/>
      <c r="B29" s="2" t="s">
        <v>148</v>
      </c>
      <c r="C29" s="57">
        <v>203.101</v>
      </c>
      <c r="D29" s="57">
        <v>415.677</v>
      </c>
      <c r="E29" s="57">
        <v>324.645</v>
      </c>
      <c r="F29" s="57">
        <v>945.992</v>
      </c>
      <c r="O29" s="7"/>
      <c r="P29" s="7"/>
      <c r="Q29" s="7"/>
      <c r="R29" s="7"/>
      <c r="S29" s="7"/>
    </row>
    <row r="30" ht="15">
      <c r="A30" s="13"/>
    </row>
    <row r="31" spans="2:6" ht="15">
      <c r="B31" s="13"/>
      <c r="C31" s="13"/>
      <c r="D31" s="13"/>
      <c r="E31" s="13"/>
      <c r="F31" s="13"/>
    </row>
    <row r="32" spans="1:6" ht="15">
      <c r="A32" s="12" t="s">
        <v>151</v>
      </c>
      <c r="B32" s="2"/>
      <c r="C32" s="2" t="s">
        <v>46</v>
      </c>
      <c r="D32" s="2" t="s">
        <v>47</v>
      </c>
      <c r="E32" s="2" t="s">
        <v>48</v>
      </c>
      <c r="F32" s="2" t="s">
        <v>52</v>
      </c>
    </row>
    <row r="33" spans="1:6" ht="13.9" customHeight="1">
      <c r="A33" s="108" t="s">
        <v>152</v>
      </c>
      <c r="B33" s="2" t="s">
        <v>142</v>
      </c>
      <c r="C33" s="57">
        <f>((C21-C7)/C21)*100</f>
        <v>33.778867175287814</v>
      </c>
      <c r="D33" s="57">
        <f aca="true" t="shared" si="0" ref="D33:F33">((D21-D7)/D21)*100</f>
        <v>-38.83522489566695</v>
      </c>
      <c r="E33" s="57">
        <f t="shared" si="0"/>
        <v>7.811378777308104</v>
      </c>
      <c r="F33" s="57">
        <f t="shared" si="0"/>
        <v>-2.533428807417663</v>
      </c>
    </row>
    <row r="34" spans="1:6" ht="15">
      <c r="A34" s="108"/>
      <c r="B34" s="2" t="s">
        <v>143</v>
      </c>
      <c r="C34" s="57">
        <f aca="true" t="shared" si="1" ref="C34:F41">((C22-C8)/C22)*100</f>
        <v>31.024024705510776</v>
      </c>
      <c r="D34" s="57">
        <f t="shared" si="1"/>
        <v>-29.68253003035095</v>
      </c>
      <c r="E34" s="57">
        <f t="shared" si="1"/>
        <v>1.6099264622694818</v>
      </c>
      <c r="F34" s="57">
        <f t="shared" si="1"/>
        <v>-0.1564206960353624</v>
      </c>
    </row>
    <row r="35" spans="1:6" ht="15">
      <c r="A35" s="108"/>
      <c r="B35" s="2" t="s">
        <v>144</v>
      </c>
      <c r="C35" s="57">
        <f t="shared" si="1"/>
        <v>36.2108472055847</v>
      </c>
      <c r="D35" s="57">
        <f t="shared" si="1"/>
        <v>-47.353983823953676</v>
      </c>
      <c r="E35" s="57">
        <f t="shared" si="1"/>
        <v>17.29291150626167</v>
      </c>
      <c r="F35" s="57">
        <f t="shared" si="1"/>
        <v>-4.880251157167374</v>
      </c>
    </row>
    <row r="36" spans="1:6" ht="15">
      <c r="A36" s="108"/>
      <c r="B36" s="2" t="s">
        <v>145</v>
      </c>
      <c r="C36" s="57">
        <f t="shared" si="1"/>
        <v>-10.265290516848582</v>
      </c>
      <c r="D36" s="57">
        <f t="shared" si="1"/>
        <v>-0.49533724963344633</v>
      </c>
      <c r="E36" s="57">
        <f t="shared" si="1"/>
        <v>2.2132777493444165</v>
      </c>
      <c r="F36" s="57">
        <f t="shared" si="1"/>
        <v>-0.5770423035972279</v>
      </c>
    </row>
    <row r="37" spans="1:6" ht="15">
      <c r="A37" s="108"/>
      <c r="B37" s="2" t="s">
        <v>146</v>
      </c>
      <c r="C37" s="57">
        <f t="shared" si="1"/>
        <v>-11.20564785879175</v>
      </c>
      <c r="D37" s="57">
        <f t="shared" si="1"/>
        <v>-0.9876634817444963</v>
      </c>
      <c r="E37" s="57">
        <f t="shared" si="1"/>
        <v>2.0994478150354623</v>
      </c>
      <c r="F37" s="57">
        <f t="shared" si="1"/>
        <v>-0.6576706432379784</v>
      </c>
    </row>
    <row r="38" spans="1:6" ht="15">
      <c r="A38" s="108"/>
      <c r="B38" s="2" t="s">
        <v>147</v>
      </c>
      <c r="C38" s="57">
        <f t="shared" si="1"/>
        <v>-9.468346015511411</v>
      </c>
      <c r="D38" s="57">
        <f t="shared" si="1"/>
        <v>-0.12476297187452004</v>
      </c>
      <c r="E38" s="57">
        <f t="shared" si="1"/>
        <v>2.354314348155342</v>
      </c>
      <c r="F38" s="57">
        <f t="shared" si="1"/>
        <v>-0.49930127739898483</v>
      </c>
    </row>
    <row r="39" spans="1:6" ht="15">
      <c r="A39" s="108"/>
      <c r="B39" s="2" t="s">
        <v>49</v>
      </c>
      <c r="C39" s="57">
        <f t="shared" si="1"/>
        <v>-16.303804370072605</v>
      </c>
      <c r="D39" s="57">
        <f t="shared" si="1"/>
        <v>-0.8330845723665394</v>
      </c>
      <c r="E39" s="57">
        <f t="shared" si="1"/>
        <v>2.923760917529093</v>
      </c>
      <c r="F39" s="57">
        <f t="shared" si="1"/>
        <v>-0.6437023032242921</v>
      </c>
    </row>
    <row r="40" spans="1:6" ht="15">
      <c r="A40" s="108"/>
      <c r="B40" s="2" t="s">
        <v>50</v>
      </c>
      <c r="C40" s="57">
        <f t="shared" si="1"/>
        <v>-10.834217459351354</v>
      </c>
      <c r="D40" s="57">
        <f t="shared" si="1"/>
        <v>-1.2625934023689915</v>
      </c>
      <c r="E40" s="57">
        <f t="shared" si="1"/>
        <v>3.379035300041206</v>
      </c>
      <c r="F40" s="57">
        <f t="shared" si="1"/>
        <v>-0.1221981742020897</v>
      </c>
    </row>
    <row r="41" spans="1:6" ht="15">
      <c r="A41" s="108"/>
      <c r="B41" s="2" t="s">
        <v>148</v>
      </c>
      <c r="C41" s="57">
        <f t="shared" si="1"/>
        <v>-5.9887322071284705</v>
      </c>
      <c r="D41" s="57">
        <f t="shared" si="1"/>
        <v>0.596832877450527</v>
      </c>
      <c r="E41" s="57">
        <f t="shared" si="1"/>
        <v>-1.250171726039218</v>
      </c>
      <c r="F41" s="57">
        <f t="shared" si="1"/>
        <v>-1.2220857047416895</v>
      </c>
    </row>
  </sheetData>
  <mergeCells count="3">
    <mergeCell ref="A7:A15"/>
    <mergeCell ref="A33:A41"/>
    <mergeCell ref="A21:A29"/>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&amp;C&amp;A</oddHeader>
    <oddFooter>&amp;CPage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workbookViewId="0" topLeftCell="A1">
      <selection activeCell="C1" sqref="C1"/>
    </sheetView>
  </sheetViews>
  <sheetFormatPr defaultColWidth="8.8515625" defaultRowHeight="15" customHeight="1"/>
  <cols>
    <col min="1" max="1" width="75.421875" style="1" customWidth="1"/>
    <col min="2" max="2" width="15.7109375" style="1" customWidth="1"/>
    <col min="3" max="3" width="24.28125" style="1" customWidth="1"/>
    <col min="4" max="16384" width="8.8515625" style="9" customWidth="1"/>
  </cols>
  <sheetData>
    <row r="1" ht="15" customHeight="1">
      <c r="A1" s="6" t="s">
        <v>99</v>
      </c>
    </row>
    <row r="3" spans="1:3" ht="15" customHeight="1">
      <c r="A3" s="113" t="s">
        <v>9</v>
      </c>
      <c r="B3" s="114"/>
      <c r="C3" s="115"/>
    </row>
    <row r="4" spans="1:3" ht="15" customHeight="1">
      <c r="A4" s="37" t="s">
        <v>162</v>
      </c>
      <c r="B4" s="135" t="s">
        <v>329</v>
      </c>
      <c r="C4" s="53"/>
    </row>
    <row r="5" spans="1:3" ht="15" customHeight="1">
      <c r="A5" s="37" t="s">
        <v>163</v>
      </c>
      <c r="B5" s="135"/>
      <c r="C5" s="53"/>
    </row>
    <row r="6" spans="1:3" ht="60" customHeight="1">
      <c r="A6" s="38" t="s">
        <v>13</v>
      </c>
      <c r="B6" s="136"/>
      <c r="C6" s="137"/>
    </row>
    <row r="7" spans="1:3" ht="15" customHeight="1">
      <c r="A7" s="39" t="s">
        <v>164</v>
      </c>
      <c r="B7" s="135" t="s">
        <v>329</v>
      </c>
      <c r="C7" s="53"/>
    </row>
    <row r="8" spans="1:3" ht="60" customHeight="1">
      <c r="A8" s="38" t="s">
        <v>32</v>
      </c>
      <c r="B8" s="127" t="s">
        <v>330</v>
      </c>
      <c r="C8" s="134"/>
    </row>
    <row r="9" spans="1:3" ht="15" customHeight="1">
      <c r="A9" s="119" t="s">
        <v>165</v>
      </c>
      <c r="B9" s="129"/>
      <c r="C9" s="120"/>
    </row>
    <row r="10" spans="1:7" ht="15" customHeight="1">
      <c r="A10" s="37" t="s">
        <v>87</v>
      </c>
      <c r="B10" s="87">
        <v>0</v>
      </c>
      <c r="C10" s="4" t="s">
        <v>89</v>
      </c>
      <c r="G10" s="15"/>
    </row>
    <row r="11" spans="1:7" ht="15" customHeight="1">
      <c r="A11" s="37" t="s">
        <v>85</v>
      </c>
      <c r="B11" s="87">
        <v>0</v>
      </c>
      <c r="C11" s="4" t="s">
        <v>90</v>
      </c>
      <c r="G11" s="15"/>
    </row>
    <row r="12" spans="1:7" ht="15" customHeight="1">
      <c r="A12" s="37" t="s">
        <v>166</v>
      </c>
      <c r="B12" s="87">
        <v>717</v>
      </c>
      <c r="C12" s="4" t="s">
        <v>91</v>
      </c>
      <c r="G12" s="15"/>
    </row>
    <row r="13" spans="1:7" ht="15" customHeight="1">
      <c r="A13" s="37" t="s">
        <v>86</v>
      </c>
      <c r="B13" s="87">
        <v>2781</v>
      </c>
      <c r="C13" s="4" t="s">
        <v>92</v>
      </c>
      <c r="G13" s="14"/>
    </row>
    <row r="14" spans="1:7" ht="30" customHeight="1">
      <c r="A14" s="36" t="s">
        <v>88</v>
      </c>
      <c r="B14" s="87">
        <v>0</v>
      </c>
      <c r="C14" s="4" t="s">
        <v>93</v>
      </c>
      <c r="G14" s="14"/>
    </row>
    <row r="15" spans="1:7" ht="15" customHeight="1">
      <c r="A15" s="36" t="s">
        <v>94</v>
      </c>
      <c r="B15" s="87">
        <v>3498</v>
      </c>
      <c r="C15" s="4"/>
      <c r="G15" s="14"/>
    </row>
    <row r="16" spans="1:3" ht="15" customHeight="1">
      <c r="A16" s="119" t="s">
        <v>82</v>
      </c>
      <c r="B16" s="129"/>
      <c r="C16" s="120"/>
    </row>
    <row r="17" spans="1:3" ht="15" customHeight="1">
      <c r="A17" s="40" t="s">
        <v>83</v>
      </c>
      <c r="B17" s="133"/>
      <c r="C17" s="134"/>
    </row>
    <row r="18" spans="1:3" ht="15" customHeight="1">
      <c r="A18" s="119" t="s">
        <v>95</v>
      </c>
      <c r="B18" s="129"/>
      <c r="C18" s="120"/>
    </row>
    <row r="19" spans="1:3" ht="15" customHeight="1">
      <c r="A19" s="37" t="s">
        <v>10</v>
      </c>
      <c r="B19" s="135"/>
      <c r="C19" s="4"/>
    </row>
    <row r="20" spans="1:3" ht="15" customHeight="1">
      <c r="A20" s="37" t="s">
        <v>11</v>
      </c>
      <c r="B20" s="135" t="s">
        <v>329</v>
      </c>
      <c r="C20" s="4"/>
    </row>
    <row r="21" spans="1:3" ht="15" customHeight="1">
      <c r="A21" s="37" t="s">
        <v>12</v>
      </c>
      <c r="B21" s="135"/>
      <c r="C21" s="4"/>
    </row>
    <row r="22" spans="1:3" ht="15" customHeight="1">
      <c r="A22" s="130" t="s">
        <v>96</v>
      </c>
      <c r="B22" s="131"/>
      <c r="C22" s="132"/>
    </row>
    <row r="23" spans="1:3" ht="15" customHeight="1">
      <c r="A23" s="4" t="s">
        <v>10</v>
      </c>
      <c r="B23" s="135" t="s">
        <v>329</v>
      </c>
      <c r="C23" s="4"/>
    </row>
    <row r="24" spans="1:3" ht="15" customHeight="1">
      <c r="A24" s="4" t="s">
        <v>33</v>
      </c>
      <c r="B24" s="135"/>
      <c r="C24" s="4"/>
    </row>
    <row r="25" spans="1:3" ht="30" customHeight="1">
      <c r="A25" s="41" t="s">
        <v>34</v>
      </c>
      <c r="B25" s="98" t="s">
        <v>243</v>
      </c>
      <c r="C25" s="42" t="s">
        <v>97</v>
      </c>
    </row>
    <row r="26" spans="1:3" ht="15" customHeight="1">
      <c r="A26" s="130" t="s">
        <v>35</v>
      </c>
      <c r="B26" s="131"/>
      <c r="C26" s="132"/>
    </row>
    <row r="27" spans="1:3" ht="90" customHeight="1">
      <c r="A27" s="4" t="s">
        <v>98</v>
      </c>
      <c r="B27" s="127" t="s">
        <v>363</v>
      </c>
      <c r="C27" s="128"/>
    </row>
  </sheetData>
  <mergeCells count="10">
    <mergeCell ref="B27:C27"/>
    <mergeCell ref="A3:C3"/>
    <mergeCell ref="A9:C9"/>
    <mergeCell ref="A16:C16"/>
    <mergeCell ref="A18:C18"/>
    <mergeCell ref="A22:C22"/>
    <mergeCell ref="A26:C26"/>
    <mergeCell ref="B6:C6"/>
    <mergeCell ref="B8:C8"/>
    <mergeCell ref="B17:C1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rowBreaks count="1" manualBreakCount="1">
    <brk id="2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8"/>
  <sheetViews>
    <sheetView workbookViewId="0" topLeftCell="A1">
      <selection activeCell="C1" sqref="C1"/>
    </sheetView>
  </sheetViews>
  <sheetFormatPr defaultColWidth="8.8515625" defaultRowHeight="15" customHeight="1"/>
  <cols>
    <col min="1" max="2" width="25.7109375" style="9" customWidth="1"/>
    <col min="3" max="3" width="50.7109375" style="9" customWidth="1"/>
    <col min="4" max="16384" width="8.8515625" style="9" customWidth="1"/>
  </cols>
  <sheetData>
    <row r="1" ht="15" customHeight="1">
      <c r="A1" s="13" t="s">
        <v>130</v>
      </c>
    </row>
    <row r="2" ht="15" customHeight="1">
      <c r="A2" s="25" t="s">
        <v>31</v>
      </c>
    </row>
    <row r="3" ht="15" customHeight="1">
      <c r="A3" s="25" t="s">
        <v>131</v>
      </c>
    </row>
    <row r="5" spans="1:3" ht="30" customHeight="1">
      <c r="A5" s="8" t="s">
        <v>44</v>
      </c>
      <c r="B5" s="8" t="s">
        <v>30</v>
      </c>
      <c r="C5" s="11" t="s">
        <v>17</v>
      </c>
    </row>
    <row r="6" spans="1:3" ht="15" customHeight="1">
      <c r="A6" s="10" t="s">
        <v>361</v>
      </c>
      <c r="B6" s="10"/>
      <c r="C6" s="10"/>
    </row>
    <row r="7" spans="1:3" ht="15" customHeight="1">
      <c r="A7" s="10"/>
      <c r="B7" s="10"/>
      <c r="C7" s="10"/>
    </row>
    <row r="8" spans="1:3" ht="15" customHeight="1">
      <c r="A8" s="10"/>
      <c r="B8" s="10"/>
      <c r="C8" s="10"/>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9E66E-3D5A-47E0-9928-C17A167E5672}">
  <dimension ref="A1:D12"/>
  <sheetViews>
    <sheetView workbookViewId="0" topLeftCell="A1">
      <selection activeCell="C1" sqref="C1"/>
    </sheetView>
  </sheetViews>
  <sheetFormatPr defaultColWidth="8.8515625" defaultRowHeight="15"/>
  <cols>
    <col min="1" max="1" width="20.7109375" style="17" customWidth="1"/>
    <col min="2" max="3" width="15.7109375" style="9" customWidth="1"/>
    <col min="4" max="4" width="89.421875" style="9" customWidth="1"/>
    <col min="5" max="16384" width="8.8515625" style="9" customWidth="1"/>
  </cols>
  <sheetData>
    <row r="1" ht="15">
      <c r="A1" s="28" t="s">
        <v>364</v>
      </c>
    </row>
    <row r="3" spans="1:4" ht="15">
      <c r="A3" s="99" t="s">
        <v>331</v>
      </c>
      <c r="B3" s="99"/>
      <c r="C3" s="99"/>
      <c r="D3" s="99"/>
    </row>
    <row r="4" spans="1:4" ht="25.5">
      <c r="A4" s="100"/>
      <c r="B4" s="26" t="s">
        <v>332</v>
      </c>
      <c r="C4" s="26" t="s">
        <v>333</v>
      </c>
      <c r="D4" s="34" t="s">
        <v>334</v>
      </c>
    </row>
    <row r="5" spans="1:4" ht="51">
      <c r="A5" s="101"/>
      <c r="B5" s="80" t="s">
        <v>335</v>
      </c>
      <c r="C5" s="80" t="s">
        <v>336</v>
      </c>
      <c r="D5" s="80" t="s">
        <v>358</v>
      </c>
    </row>
    <row r="6" spans="1:4" ht="127.5">
      <c r="A6" s="81" t="s">
        <v>337</v>
      </c>
      <c r="B6" s="82" t="s">
        <v>338</v>
      </c>
      <c r="C6" s="82"/>
      <c r="D6" s="82" t="s">
        <v>339</v>
      </c>
    </row>
    <row r="7" spans="1:4" ht="127.5">
      <c r="A7" s="81" t="s">
        <v>340</v>
      </c>
      <c r="B7" s="82" t="s">
        <v>341</v>
      </c>
      <c r="C7" s="82"/>
      <c r="D7" s="82" t="s">
        <v>342</v>
      </c>
    </row>
    <row r="8" spans="1:4" ht="127.5">
      <c r="A8" s="81" t="s">
        <v>343</v>
      </c>
      <c r="B8" s="82" t="s">
        <v>344</v>
      </c>
      <c r="C8" s="82"/>
      <c r="D8" s="82" t="s">
        <v>345</v>
      </c>
    </row>
    <row r="9" spans="1:4" ht="127.5">
      <c r="A9" s="81" t="s">
        <v>346</v>
      </c>
      <c r="B9" s="82" t="s">
        <v>347</v>
      </c>
      <c r="C9" s="82"/>
      <c r="D9" s="82" t="s">
        <v>348</v>
      </c>
    </row>
    <row r="10" spans="1:4" ht="127.5">
      <c r="A10" s="81" t="s">
        <v>349</v>
      </c>
      <c r="B10" s="82" t="s">
        <v>350</v>
      </c>
      <c r="C10" s="82"/>
      <c r="D10" s="82" t="s">
        <v>351</v>
      </c>
    </row>
    <row r="11" spans="1:4" ht="127.5">
      <c r="A11" s="81" t="s">
        <v>352</v>
      </c>
      <c r="B11" s="82" t="s">
        <v>353</v>
      </c>
      <c r="C11" s="82"/>
      <c r="D11" s="82" t="s">
        <v>354</v>
      </c>
    </row>
    <row r="12" spans="1:4" ht="127.5">
      <c r="A12" s="81" t="s">
        <v>355</v>
      </c>
      <c r="B12" s="82" t="s">
        <v>356</v>
      </c>
      <c r="C12" s="82"/>
      <c r="D12" s="82" t="s">
        <v>357</v>
      </c>
    </row>
  </sheetData>
  <mergeCells count="2">
    <mergeCell ref="A3:D3"/>
    <mergeCell ref="A4:A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4"/>
  <sheetViews>
    <sheetView tabSelected="1" workbookViewId="0" topLeftCell="A1">
      <selection activeCell="D1" sqref="D1"/>
    </sheetView>
  </sheetViews>
  <sheetFormatPr defaultColWidth="15.7109375" defaultRowHeight="15" customHeight="1"/>
  <cols>
    <col min="1" max="1" width="45.7109375" style="9" customWidth="1"/>
    <col min="2" max="6" width="18.7109375" style="9" customWidth="1"/>
    <col min="7" max="16384" width="15.7109375" style="9" customWidth="1"/>
  </cols>
  <sheetData>
    <row r="1" spans="1:6" ht="15" customHeight="1">
      <c r="A1" s="13" t="s">
        <v>159</v>
      </c>
      <c r="F1" s="13"/>
    </row>
    <row r="3" spans="1:16" s="28" customFormat="1" ht="60" customHeight="1">
      <c r="A3" s="27" t="s">
        <v>58</v>
      </c>
      <c r="B3" s="29" t="s">
        <v>59</v>
      </c>
      <c r="C3" s="29" t="s">
        <v>18</v>
      </c>
      <c r="D3" s="29" t="s">
        <v>62</v>
      </c>
      <c r="E3" s="29" t="s">
        <v>63</v>
      </c>
      <c r="F3" s="29" t="s">
        <v>57</v>
      </c>
      <c r="G3" s="24"/>
      <c r="H3" s="29" t="s">
        <v>359</v>
      </c>
      <c r="I3" s="29" t="s">
        <v>360</v>
      </c>
      <c r="J3" s="24"/>
      <c r="K3" s="24"/>
      <c r="L3" s="24"/>
      <c r="M3" s="24"/>
      <c r="N3" s="24"/>
      <c r="O3" s="24"/>
      <c r="P3" s="24"/>
    </row>
    <row r="4" spans="1:16" s="46" customFormat="1" ht="30" customHeight="1">
      <c r="A4" s="102" t="s">
        <v>156</v>
      </c>
      <c r="B4" s="103"/>
      <c r="C4" s="103"/>
      <c r="D4" s="103"/>
      <c r="E4" s="103"/>
      <c r="F4" s="104"/>
      <c r="G4" s="45"/>
      <c r="H4" s="45"/>
      <c r="I4" s="45"/>
      <c r="J4" s="45"/>
      <c r="K4" s="45"/>
      <c r="L4" s="45"/>
      <c r="M4" s="45"/>
      <c r="N4" s="45"/>
      <c r="O4" s="45"/>
      <c r="P4" s="45"/>
    </row>
    <row r="5" spans="1:9" s="15" customFormat="1" ht="45" customHeight="1">
      <c r="A5" s="16" t="s">
        <v>181</v>
      </c>
      <c r="B5" s="86">
        <v>71.784175321</v>
      </c>
      <c r="C5" s="78">
        <f>D5/B5</f>
        <v>0.025214470904014078</v>
      </c>
      <c r="D5" s="78">
        <v>1.81</v>
      </c>
      <c r="E5" s="78">
        <f>D5*1.96</f>
        <v>3.5476</v>
      </c>
      <c r="F5" s="87">
        <v>621</v>
      </c>
      <c r="G5" s="55"/>
      <c r="H5" s="83">
        <v>1.11</v>
      </c>
      <c r="I5" s="84"/>
    </row>
    <row r="6" spans="1:16" ht="45" customHeight="1">
      <c r="A6" s="16" t="s">
        <v>119</v>
      </c>
      <c r="B6" s="57">
        <v>72.826850115</v>
      </c>
      <c r="C6" s="78">
        <f aca="true" t="shared" si="0" ref="C6:C8">D6/B6</f>
        <v>0.03377875050363216</v>
      </c>
      <c r="D6" s="79">
        <v>2.46</v>
      </c>
      <c r="E6" s="78">
        <f aca="true" t="shared" si="1" ref="E6:E8">D6*1.96</f>
        <v>4.8216</v>
      </c>
      <c r="F6" s="69">
        <v>328</v>
      </c>
      <c r="G6" s="15"/>
      <c r="H6" s="15"/>
      <c r="I6" s="15"/>
      <c r="J6" s="15"/>
      <c r="K6" s="15"/>
      <c r="L6" s="15"/>
      <c r="M6" s="15"/>
      <c r="N6" s="15"/>
      <c r="O6" s="15"/>
      <c r="P6" s="15"/>
    </row>
    <row r="7" spans="1:16" ht="45" customHeight="1">
      <c r="A7" s="16" t="s">
        <v>120</v>
      </c>
      <c r="B7" s="57">
        <v>70.801107447</v>
      </c>
      <c r="C7" s="78">
        <f t="shared" si="0"/>
        <v>0.03757003380196011</v>
      </c>
      <c r="D7" s="79">
        <v>2.66</v>
      </c>
      <c r="E7" s="78">
        <f t="shared" si="1"/>
        <v>5.2136000000000005</v>
      </c>
      <c r="F7" s="69">
        <v>293</v>
      </c>
      <c r="G7" s="15"/>
      <c r="H7" s="15"/>
      <c r="I7" s="15"/>
      <c r="J7" s="15"/>
      <c r="K7" s="15"/>
      <c r="L7" s="15"/>
      <c r="M7" s="15"/>
      <c r="N7" s="15"/>
      <c r="O7" s="15"/>
      <c r="P7" s="15"/>
    </row>
    <row r="8" spans="1:16" s="17" customFormat="1" ht="45" customHeight="1">
      <c r="A8" s="16" t="s">
        <v>182</v>
      </c>
      <c r="B8" s="57">
        <v>11.517540174</v>
      </c>
      <c r="C8" s="78">
        <f t="shared" si="0"/>
        <v>0.16843874392375963</v>
      </c>
      <c r="D8" s="79">
        <v>1.94</v>
      </c>
      <c r="E8" s="78">
        <f t="shared" si="1"/>
        <v>3.8024</v>
      </c>
      <c r="F8" s="69">
        <v>270</v>
      </c>
      <c r="G8" s="14"/>
      <c r="H8" s="14"/>
      <c r="I8" s="14"/>
      <c r="J8" s="14"/>
      <c r="K8" s="14"/>
      <c r="L8" s="14"/>
      <c r="M8" s="14"/>
      <c r="N8" s="14"/>
      <c r="O8" s="14"/>
      <c r="P8" s="14"/>
    </row>
    <row r="9" spans="1:16" s="17" customFormat="1" ht="30" customHeight="1">
      <c r="A9" s="102" t="s">
        <v>155</v>
      </c>
      <c r="B9" s="103"/>
      <c r="C9" s="103"/>
      <c r="D9" s="103"/>
      <c r="E9" s="103"/>
      <c r="F9" s="104"/>
      <c r="G9" s="14"/>
      <c r="H9" s="14"/>
      <c r="I9" s="14"/>
      <c r="J9" s="14"/>
      <c r="K9" s="14"/>
      <c r="L9" s="14"/>
      <c r="M9" s="14"/>
      <c r="N9" s="14"/>
      <c r="O9" s="14"/>
      <c r="P9" s="14"/>
    </row>
    <row r="10" spans="1:9" s="15" customFormat="1" ht="45" customHeight="1">
      <c r="A10" s="16" t="s">
        <v>183</v>
      </c>
      <c r="B10" s="86">
        <v>52.610916425</v>
      </c>
      <c r="C10" s="78">
        <f>D10/B10</f>
        <v>0.025279924593140178</v>
      </c>
      <c r="D10" s="78">
        <v>1.33</v>
      </c>
      <c r="E10" s="78">
        <f>D10*1.96</f>
        <v>2.6068000000000002</v>
      </c>
      <c r="F10" s="87">
        <v>1415</v>
      </c>
      <c r="G10" s="55"/>
      <c r="H10" s="83">
        <v>0.96</v>
      </c>
      <c r="I10" s="85"/>
    </row>
    <row r="11" spans="1:16" ht="45" customHeight="1">
      <c r="A11" s="16" t="s">
        <v>118</v>
      </c>
      <c r="B11" s="57">
        <v>53.724945987</v>
      </c>
      <c r="C11" s="78">
        <f aca="true" t="shared" si="2" ref="C11:C22">D11/B11</f>
        <v>0.03499305518994676</v>
      </c>
      <c r="D11" s="79">
        <v>1.88</v>
      </c>
      <c r="E11" s="78">
        <f aca="true" t="shared" si="3" ref="E11:E22">D11*1.96</f>
        <v>3.6847999999999996</v>
      </c>
      <c r="F11" s="69">
        <v>706</v>
      </c>
      <c r="G11" s="15"/>
      <c r="H11" s="15"/>
      <c r="I11" s="15"/>
      <c r="J11" s="15"/>
      <c r="K11" s="15"/>
      <c r="L11" s="15"/>
      <c r="M11" s="15"/>
      <c r="N11" s="15"/>
      <c r="O11" s="15"/>
      <c r="P11" s="15"/>
    </row>
    <row r="12" spans="1:16" ht="45" customHeight="1">
      <c r="A12" s="16" t="s">
        <v>160</v>
      </c>
      <c r="B12" s="57">
        <v>51.535087784</v>
      </c>
      <c r="C12" s="78">
        <f t="shared" si="2"/>
        <v>0.036479999954199746</v>
      </c>
      <c r="D12" s="79">
        <v>1.88</v>
      </c>
      <c r="E12" s="78">
        <f t="shared" si="3"/>
        <v>3.6847999999999996</v>
      </c>
      <c r="F12" s="69">
        <v>709</v>
      </c>
      <c r="G12" s="15"/>
      <c r="H12" s="15"/>
      <c r="I12" s="15"/>
      <c r="J12" s="15"/>
      <c r="K12" s="15"/>
      <c r="L12" s="15"/>
      <c r="M12" s="15"/>
      <c r="N12" s="15"/>
      <c r="O12" s="15"/>
      <c r="P12" s="15"/>
    </row>
    <row r="13" spans="1:16" ht="45" customHeight="1">
      <c r="A13" s="16" t="s">
        <v>184</v>
      </c>
      <c r="B13" s="57">
        <v>58.693262421</v>
      </c>
      <c r="C13" s="78">
        <f t="shared" si="2"/>
        <v>0.03663112104040661</v>
      </c>
      <c r="D13" s="79">
        <v>2.15</v>
      </c>
      <c r="E13" s="78">
        <f t="shared" si="3"/>
        <v>4.2139999999999995</v>
      </c>
      <c r="F13" s="69">
        <v>523</v>
      </c>
      <c r="G13" s="15"/>
      <c r="H13" s="15"/>
      <c r="I13" s="15"/>
      <c r="J13" s="15"/>
      <c r="K13" s="15"/>
      <c r="L13" s="15"/>
      <c r="M13" s="15"/>
      <c r="N13" s="15"/>
      <c r="O13" s="15"/>
      <c r="P13" s="15"/>
    </row>
    <row r="14" spans="1:16" ht="45" customHeight="1">
      <c r="A14" s="16" t="s">
        <v>185</v>
      </c>
      <c r="B14" s="57">
        <v>65.025385062</v>
      </c>
      <c r="C14" s="78">
        <f t="shared" si="2"/>
        <v>0.03813895139006689</v>
      </c>
      <c r="D14" s="79">
        <v>2.48</v>
      </c>
      <c r="E14" s="78">
        <f t="shared" si="3"/>
        <v>4.8608</v>
      </c>
      <c r="F14" s="69">
        <v>370</v>
      </c>
      <c r="G14" s="15"/>
      <c r="H14" s="15"/>
      <c r="I14" s="15"/>
      <c r="J14" s="15"/>
      <c r="K14" s="15"/>
      <c r="L14" s="15"/>
      <c r="M14" s="15"/>
      <c r="N14" s="15"/>
      <c r="O14" s="15"/>
      <c r="P14" s="15"/>
    </row>
    <row r="15" spans="1:16" ht="45" customHeight="1">
      <c r="A15" s="16" t="s">
        <v>186</v>
      </c>
      <c r="B15" s="57">
        <v>57.273566367</v>
      </c>
      <c r="C15" s="78">
        <f t="shared" si="2"/>
        <v>0.032824915912399374</v>
      </c>
      <c r="D15" s="79">
        <v>1.88</v>
      </c>
      <c r="E15" s="78">
        <f t="shared" si="3"/>
        <v>3.6847999999999996</v>
      </c>
      <c r="F15" s="69">
        <v>693</v>
      </c>
      <c r="G15" s="15"/>
      <c r="H15" s="15"/>
      <c r="I15" s="15"/>
      <c r="J15" s="15"/>
      <c r="K15" s="15"/>
      <c r="L15" s="15"/>
      <c r="M15" s="15"/>
      <c r="N15" s="15"/>
      <c r="O15" s="15"/>
      <c r="P15" s="15"/>
    </row>
    <row r="16" spans="1:6" ht="45" customHeight="1">
      <c r="A16" s="16" t="s">
        <v>187</v>
      </c>
      <c r="B16" s="57">
        <v>35.682688539</v>
      </c>
      <c r="C16" s="78">
        <f t="shared" si="2"/>
        <v>0.07146322500931886</v>
      </c>
      <c r="D16" s="79">
        <v>2.55</v>
      </c>
      <c r="E16" s="78">
        <f t="shared" si="3"/>
        <v>4.997999999999999</v>
      </c>
      <c r="F16" s="69">
        <v>352</v>
      </c>
    </row>
    <row r="17" spans="1:6" ht="45" customHeight="1">
      <c r="A17" s="16" t="s">
        <v>121</v>
      </c>
      <c r="B17" s="57">
        <v>32.506794857</v>
      </c>
      <c r="C17" s="78">
        <f t="shared" si="2"/>
        <v>0.1387402240005467</v>
      </c>
      <c r="D17" s="79">
        <v>4.51</v>
      </c>
      <c r="E17" s="78">
        <f t="shared" si="3"/>
        <v>8.839599999999999</v>
      </c>
      <c r="F17" s="69">
        <v>108</v>
      </c>
    </row>
    <row r="18" spans="1:6" ht="45" customHeight="1">
      <c r="A18" s="16" t="s">
        <v>122</v>
      </c>
      <c r="B18" s="57">
        <v>44.082058764</v>
      </c>
      <c r="C18" s="78">
        <f t="shared" si="2"/>
        <v>0.05761981339388607</v>
      </c>
      <c r="D18" s="79">
        <v>2.54</v>
      </c>
      <c r="E18" s="78">
        <f t="shared" si="3"/>
        <v>4.9784</v>
      </c>
      <c r="F18" s="69">
        <v>383</v>
      </c>
    </row>
    <row r="19" spans="1:6" ht="45" customHeight="1">
      <c r="A19" s="16" t="s">
        <v>123</v>
      </c>
      <c r="B19" s="57">
        <v>68.096630117</v>
      </c>
      <c r="C19" s="78">
        <f t="shared" si="2"/>
        <v>0.022614922314864245</v>
      </c>
      <c r="D19" s="79">
        <v>1.54</v>
      </c>
      <c r="E19" s="78">
        <f t="shared" si="3"/>
        <v>3.0184</v>
      </c>
      <c r="F19" s="69">
        <v>922</v>
      </c>
    </row>
    <row r="20" spans="1:6" ht="45" customHeight="1">
      <c r="A20" s="16" t="s">
        <v>174</v>
      </c>
      <c r="B20" s="57">
        <v>63.06036777</v>
      </c>
      <c r="C20" s="78">
        <f t="shared" si="2"/>
        <v>0.02156663603612853</v>
      </c>
      <c r="D20" s="79">
        <v>1.36</v>
      </c>
      <c r="E20" s="78">
        <f t="shared" si="3"/>
        <v>2.6656</v>
      </c>
      <c r="F20" s="69">
        <v>1262</v>
      </c>
    </row>
    <row r="21" spans="1:6" ht="45" customHeight="1">
      <c r="A21" s="16" t="s">
        <v>124</v>
      </c>
      <c r="B21" s="57">
        <v>36.368384727</v>
      </c>
      <c r="C21" s="78">
        <f t="shared" si="2"/>
        <v>0.26451545957327277</v>
      </c>
      <c r="D21" s="79">
        <v>9.62</v>
      </c>
      <c r="E21" s="78">
        <f t="shared" si="3"/>
        <v>18.855199999999996</v>
      </c>
      <c r="F21" s="69">
        <v>25</v>
      </c>
    </row>
    <row r="22" spans="1:6" ht="45" customHeight="1">
      <c r="A22" s="16" t="s">
        <v>175</v>
      </c>
      <c r="B22" s="57">
        <v>24.161107533</v>
      </c>
      <c r="C22" s="78">
        <f t="shared" si="2"/>
        <v>0.15644978173443239</v>
      </c>
      <c r="D22" s="79">
        <v>3.78</v>
      </c>
      <c r="E22" s="78">
        <f t="shared" si="3"/>
        <v>7.408799999999999</v>
      </c>
      <c r="F22" s="69">
        <v>128</v>
      </c>
    </row>
    <row r="23" spans="1:6" ht="30" customHeight="1">
      <c r="A23" s="102" t="s">
        <v>157</v>
      </c>
      <c r="B23" s="103"/>
      <c r="C23" s="103"/>
      <c r="D23" s="103"/>
      <c r="E23" s="103"/>
      <c r="F23" s="104"/>
    </row>
    <row r="24" spans="1:6" ht="45" customHeight="1">
      <c r="A24" s="16" t="s">
        <v>176</v>
      </c>
      <c r="B24" s="57">
        <v>62.422415096</v>
      </c>
      <c r="C24" s="79">
        <f>D24/B24</f>
        <v>0.02322883531132257</v>
      </c>
      <c r="D24" s="79">
        <v>1.45</v>
      </c>
      <c r="E24" s="79">
        <f>D24*1.96</f>
        <v>2.842</v>
      </c>
      <c r="F24" s="69">
        <v>1123</v>
      </c>
    </row>
    <row r="25" spans="1:6" ht="45" customHeight="1">
      <c r="A25" s="16" t="s">
        <v>177</v>
      </c>
      <c r="B25" s="57">
        <v>54.604314172</v>
      </c>
      <c r="C25" s="79">
        <f>D25/B25</f>
        <v>0.027287221213082136</v>
      </c>
      <c r="D25" s="79">
        <v>1.49</v>
      </c>
      <c r="E25" s="79">
        <f>D25*1.96</f>
        <v>2.9204</v>
      </c>
      <c r="F25" s="69">
        <v>390</v>
      </c>
    </row>
    <row r="26" spans="1:6" ht="30" customHeight="1">
      <c r="A26" s="102" t="s">
        <v>125</v>
      </c>
      <c r="B26" s="103"/>
      <c r="C26" s="103"/>
      <c r="D26" s="103"/>
      <c r="E26" s="103"/>
      <c r="F26" s="104"/>
    </row>
    <row r="27" spans="1:6" ht="45" customHeight="1">
      <c r="A27" s="16" t="s">
        <v>188</v>
      </c>
      <c r="B27" s="57">
        <v>77.958144974</v>
      </c>
      <c r="C27" s="79">
        <f>D27/B27</f>
        <v>0.010005368909946992</v>
      </c>
      <c r="D27" s="79">
        <v>0.78</v>
      </c>
      <c r="E27" s="79">
        <f>D27*1.96</f>
        <v>1.5288</v>
      </c>
      <c r="F27" s="69">
        <v>2794</v>
      </c>
    </row>
    <row r="28" spans="1:6" s="47" customFormat="1" ht="30" customHeight="1">
      <c r="A28" s="102" t="s">
        <v>158</v>
      </c>
      <c r="B28" s="103"/>
      <c r="C28" s="103"/>
      <c r="D28" s="103"/>
      <c r="E28" s="103"/>
      <c r="F28" s="104"/>
    </row>
    <row r="29" spans="1:6" ht="45" customHeight="1">
      <c r="A29" s="20" t="s">
        <v>180</v>
      </c>
      <c r="B29" s="57">
        <v>3061.7528404</v>
      </c>
      <c r="C29" s="79">
        <f>D29/B29</f>
        <v>0.13787527014912473</v>
      </c>
      <c r="D29" s="79">
        <v>422.14</v>
      </c>
      <c r="E29" s="57">
        <f>D29*1.96</f>
        <v>827.3943999999999</v>
      </c>
      <c r="F29" s="69">
        <v>211</v>
      </c>
    </row>
    <row r="30" spans="1:6" s="47" customFormat="1" ht="30" customHeight="1">
      <c r="A30" s="105" t="s">
        <v>126</v>
      </c>
      <c r="B30" s="106"/>
      <c r="C30" s="106"/>
      <c r="D30" s="106"/>
      <c r="E30" s="106"/>
      <c r="F30" s="107"/>
    </row>
    <row r="31" spans="1:6" ht="45" customHeight="1">
      <c r="A31" s="20" t="s">
        <v>178</v>
      </c>
      <c r="B31" s="57">
        <v>587.34702578</v>
      </c>
      <c r="C31" s="79">
        <f>D31/B31</f>
        <v>0.03418762523455984</v>
      </c>
      <c r="D31" s="79">
        <v>20.08</v>
      </c>
      <c r="E31" s="79">
        <f>D31*1.96</f>
        <v>39.35679999999999</v>
      </c>
      <c r="F31" s="69">
        <v>756</v>
      </c>
    </row>
    <row r="32" spans="1:6" ht="45" customHeight="1">
      <c r="A32" s="20" t="s">
        <v>179</v>
      </c>
      <c r="B32" s="57">
        <v>106.69681612</v>
      </c>
      <c r="C32" s="79">
        <f>D32/B32</f>
        <v>0.03514631585428418</v>
      </c>
      <c r="D32" s="79">
        <v>3.75</v>
      </c>
      <c r="E32" s="79">
        <f>D32*1.96</f>
        <v>7.35</v>
      </c>
      <c r="F32" s="69">
        <v>1482</v>
      </c>
    </row>
    <row r="34" ht="15" customHeight="1">
      <c r="A34" s="54" t="s">
        <v>173</v>
      </c>
    </row>
  </sheetData>
  <mergeCells count="6">
    <mergeCell ref="A9:F9"/>
    <mergeCell ref="A4:F4"/>
    <mergeCell ref="A30:F30"/>
    <mergeCell ref="A28:F28"/>
    <mergeCell ref="A26:F26"/>
    <mergeCell ref="A23:F23"/>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&amp;C&amp;A</oddHeader>
    <oddFooter>&amp;CPage &amp;P of &amp;N</oddFooter>
  </headerFooter>
  <rowBreaks count="2" manualBreakCount="2">
    <brk id="16" max="16383" man="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workbookViewId="0" topLeftCell="A1">
      <selection activeCell="C1" sqref="C1"/>
    </sheetView>
  </sheetViews>
  <sheetFormatPr defaultColWidth="8.8515625" defaultRowHeight="15"/>
  <cols>
    <col min="1" max="1" width="46.57421875" style="1" customWidth="1"/>
    <col min="2" max="3" width="20.7109375" style="1" customWidth="1"/>
    <col min="4" max="16384" width="8.8515625" style="1" customWidth="1"/>
  </cols>
  <sheetData>
    <row r="1" spans="1:2" ht="15">
      <c r="A1" s="6" t="s">
        <v>117</v>
      </c>
      <c r="B1" s="6"/>
    </row>
    <row r="2" spans="1:2" ht="15">
      <c r="A2" s="31" t="s">
        <v>77</v>
      </c>
      <c r="B2" s="6"/>
    </row>
    <row r="4" spans="1:3" s="44" customFormat="1" ht="25.5">
      <c r="A4" s="22"/>
      <c r="B4" s="22" t="s">
        <v>64</v>
      </c>
      <c r="C4" s="22" t="s">
        <v>69</v>
      </c>
    </row>
    <row r="5" spans="1:3" ht="51">
      <c r="A5" s="16" t="s">
        <v>191</v>
      </c>
      <c r="B5" s="56"/>
      <c r="C5" s="56">
        <v>0</v>
      </c>
    </row>
    <row r="6" spans="1:3" ht="51">
      <c r="A6" s="16" t="s">
        <v>36</v>
      </c>
      <c r="B6" s="56"/>
      <c r="C6" s="56">
        <v>0</v>
      </c>
    </row>
    <row r="7" spans="1:3" ht="25.5">
      <c r="A7" s="22" t="s">
        <v>81</v>
      </c>
      <c r="B7" s="56"/>
      <c r="C7" s="56">
        <v>7000</v>
      </c>
    </row>
    <row r="8" spans="1:3" ht="15">
      <c r="A8" s="2" t="s">
        <v>19</v>
      </c>
      <c r="B8" s="56"/>
      <c r="C8" s="56">
        <f>(C5+C6)/C7*100</f>
        <v>0</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6"/>
  <sheetViews>
    <sheetView workbookViewId="0" topLeftCell="A1">
      <selection activeCell="E1" sqref="E1"/>
    </sheetView>
  </sheetViews>
  <sheetFormatPr defaultColWidth="9.140625" defaultRowHeight="15"/>
  <cols>
    <col min="1" max="1" width="20.7109375" style="0" customWidth="1"/>
    <col min="2" max="11" width="10.7109375" style="0" customWidth="1"/>
  </cols>
  <sheetData>
    <row r="1" spans="1:11" ht="15">
      <c r="A1" s="6" t="s">
        <v>100</v>
      </c>
      <c r="B1" s="1"/>
      <c r="C1" s="1"/>
      <c r="D1" s="1"/>
      <c r="E1" s="1"/>
      <c r="F1" s="1"/>
      <c r="G1" s="1"/>
      <c r="H1" s="1"/>
      <c r="I1" s="1"/>
      <c r="J1" s="7"/>
      <c r="K1" s="1"/>
    </row>
    <row r="2" spans="1:11" ht="15">
      <c r="A2" s="31" t="s">
        <v>77</v>
      </c>
      <c r="B2" s="1"/>
      <c r="C2" s="1"/>
      <c r="D2" s="1"/>
      <c r="E2" s="1"/>
      <c r="F2" s="1"/>
      <c r="G2" s="1"/>
      <c r="H2" s="1"/>
      <c r="I2" s="1"/>
      <c r="J2" s="7"/>
      <c r="K2" s="1"/>
    </row>
    <row r="3" spans="1:11" ht="15">
      <c r="A3" s="31" t="s">
        <v>75</v>
      </c>
      <c r="B3" s="1"/>
      <c r="C3" s="1"/>
      <c r="D3" s="1"/>
      <c r="E3" s="1"/>
      <c r="F3" s="1"/>
      <c r="G3" s="1"/>
      <c r="H3" s="1"/>
      <c r="I3" s="1"/>
      <c r="J3" s="7"/>
      <c r="K3" s="1"/>
    </row>
    <row r="4" s="1" customFormat="1" ht="15" customHeight="1">
      <c r="F4" s="7"/>
    </row>
    <row r="5" spans="1:6" s="1" customFormat="1" ht="15" customHeight="1">
      <c r="A5" s="109"/>
      <c r="B5" s="109"/>
      <c r="C5" s="34" t="s">
        <v>70</v>
      </c>
      <c r="D5" s="34" t="s">
        <v>71</v>
      </c>
      <c r="F5" s="7"/>
    </row>
    <row r="6" spans="1:6" s="1" customFormat="1" ht="15" customHeight="1">
      <c r="A6" s="108" t="s">
        <v>74</v>
      </c>
      <c r="B6" s="108"/>
      <c r="C6" s="91">
        <v>50.02</v>
      </c>
      <c r="D6" s="91">
        <v>49.08</v>
      </c>
      <c r="F6" s="7"/>
    </row>
    <row r="7" spans="1:6" s="1" customFormat="1" ht="15" customHeight="1">
      <c r="A7" s="31"/>
      <c r="F7" s="7"/>
    </row>
    <row r="8" spans="1:6" s="1" customFormat="1" ht="15" customHeight="1">
      <c r="A8" s="113" t="s">
        <v>67</v>
      </c>
      <c r="B8" s="114"/>
      <c r="C8" s="114"/>
      <c r="D8" s="114"/>
      <c r="E8" s="115"/>
      <c r="F8" s="33"/>
    </row>
    <row r="9" spans="1:5" s="1" customFormat="1" ht="30" customHeight="1">
      <c r="A9" s="112" t="s">
        <v>68</v>
      </c>
      <c r="B9" s="112"/>
      <c r="C9" s="112"/>
      <c r="D9" s="112"/>
      <c r="E9" s="50" t="s">
        <v>326</v>
      </c>
    </row>
    <row r="10" spans="1:6" s="1" customFormat="1" ht="45" customHeight="1">
      <c r="A10" s="112" t="s">
        <v>72</v>
      </c>
      <c r="B10" s="112"/>
      <c r="C10" s="112"/>
      <c r="D10" s="112"/>
      <c r="E10" s="5"/>
      <c r="F10" s="7"/>
    </row>
    <row r="11" spans="1:6" s="1" customFormat="1" ht="15" customHeight="1">
      <c r="A11" s="32"/>
      <c r="B11" s="32"/>
      <c r="C11" s="32"/>
      <c r="D11" s="32"/>
      <c r="F11" s="7"/>
    </row>
    <row r="12" spans="1:6" s="1" customFormat="1" ht="45" customHeight="1">
      <c r="A12" s="108" t="s">
        <v>154</v>
      </c>
      <c r="B12" s="108"/>
      <c r="C12" s="26" t="s">
        <v>64</v>
      </c>
      <c r="D12" s="26" t="s">
        <v>69</v>
      </c>
      <c r="F12" s="7"/>
    </row>
    <row r="13" spans="1:6" s="1" customFormat="1" ht="15" customHeight="1">
      <c r="A13" s="109"/>
      <c r="B13" s="109"/>
      <c r="C13" s="90"/>
      <c r="D13" s="90">
        <v>7000</v>
      </c>
      <c r="F13" s="7"/>
    </row>
    <row r="14" spans="1:6" s="1" customFormat="1" ht="15" customHeight="1">
      <c r="A14" s="32"/>
      <c r="B14" s="32"/>
      <c r="C14" s="32"/>
      <c r="D14" s="32"/>
      <c r="F14" s="7"/>
    </row>
    <row r="15" spans="1:11" ht="15">
      <c r="A15" s="6"/>
      <c r="B15" s="1"/>
      <c r="C15" s="1"/>
      <c r="D15" s="1"/>
      <c r="E15" s="1"/>
      <c r="F15" s="1"/>
      <c r="G15" s="1"/>
      <c r="H15" s="1"/>
      <c r="I15" s="1"/>
      <c r="J15" s="7"/>
      <c r="K15" s="1"/>
    </row>
    <row r="16" spans="1:11" ht="124.15" customHeight="1">
      <c r="A16" s="117"/>
      <c r="B16" s="119" t="s">
        <v>76</v>
      </c>
      <c r="C16" s="120"/>
      <c r="D16" s="119" t="s">
        <v>116</v>
      </c>
      <c r="E16" s="120"/>
      <c r="F16" s="119" t="s">
        <v>53</v>
      </c>
      <c r="G16" s="120"/>
      <c r="H16" s="119" t="s">
        <v>80</v>
      </c>
      <c r="I16" s="120"/>
      <c r="J16" s="43" t="s">
        <v>78</v>
      </c>
      <c r="K16" s="26" t="s">
        <v>61</v>
      </c>
    </row>
    <row r="17" spans="1:11" ht="15">
      <c r="A17" s="118"/>
      <c r="B17" s="18" t="s">
        <v>14</v>
      </c>
      <c r="C17" s="18" t="s">
        <v>15</v>
      </c>
      <c r="D17" s="18" t="s">
        <v>14</v>
      </c>
      <c r="E17" s="18" t="s">
        <v>15</v>
      </c>
      <c r="F17" s="18" t="s">
        <v>14</v>
      </c>
      <c r="G17" s="18" t="s">
        <v>15</v>
      </c>
      <c r="H17" s="18" t="s">
        <v>14</v>
      </c>
      <c r="I17" s="18" t="s">
        <v>15</v>
      </c>
      <c r="J17" s="19" t="s">
        <v>15</v>
      </c>
      <c r="K17" s="30" t="s">
        <v>15</v>
      </c>
    </row>
    <row r="18" spans="1:11" ht="30" customHeight="1">
      <c r="A18" s="16" t="s">
        <v>104</v>
      </c>
      <c r="B18" s="69">
        <v>460694</v>
      </c>
      <c r="C18" s="57">
        <f>(B18/(B$18+B$21))*100</f>
        <v>12.68104163713361</v>
      </c>
      <c r="D18" s="69">
        <v>2000</v>
      </c>
      <c r="E18" s="57">
        <f aca="true" t="shared" si="0" ref="E18:E23">(D18/(D$18+D$21))*100</f>
        <v>28.57142857142857</v>
      </c>
      <c r="F18" s="92">
        <v>914</v>
      </c>
      <c r="G18" s="57">
        <f aca="true" t="shared" si="1" ref="G18:G23">(F18/(F$18+F$21))*100</f>
        <v>26.12921669525443</v>
      </c>
      <c r="H18" s="69">
        <f>D18-F18</f>
        <v>1086</v>
      </c>
      <c r="I18" s="57">
        <f>(H18/(H$18+H$21))*100</f>
        <v>31.010850942318672</v>
      </c>
      <c r="J18" s="57">
        <f aca="true" t="shared" si="2" ref="J18:J23">H18/D18*100</f>
        <v>54.300000000000004</v>
      </c>
      <c r="K18" s="57">
        <v>54.3</v>
      </c>
    </row>
    <row r="19" spans="1:11" ht="30" customHeight="1">
      <c r="A19" s="21" t="s">
        <v>106</v>
      </c>
      <c r="B19" s="69">
        <v>223748</v>
      </c>
      <c r="C19" s="57">
        <f aca="true" t="shared" si="3" ref="C19:C23">(B19/(B$18+B$21))*100</f>
        <v>6.15887705119965</v>
      </c>
      <c r="D19" s="69">
        <v>991</v>
      </c>
      <c r="E19" s="57">
        <f t="shared" si="0"/>
        <v>14.157142857142857</v>
      </c>
      <c r="F19" s="92">
        <v>469</v>
      </c>
      <c r="G19" s="57">
        <f t="shared" si="1"/>
        <v>13.407661520869068</v>
      </c>
      <c r="H19" s="69">
        <f aca="true" t="shared" si="4" ref="H19:H23">D19-F19</f>
        <v>522</v>
      </c>
      <c r="I19" s="57">
        <f aca="true" t="shared" si="5" ref="I19:I23">(H19/(H$18+H$21))*100</f>
        <v>14.905768132495718</v>
      </c>
      <c r="J19" s="57">
        <f t="shared" si="2"/>
        <v>52.67406659939455</v>
      </c>
      <c r="K19" s="57">
        <v>52.57</v>
      </c>
    </row>
    <row r="20" spans="1:11" ht="30" customHeight="1">
      <c r="A20" s="21" t="s">
        <v>107</v>
      </c>
      <c r="B20" s="69">
        <v>236946</v>
      </c>
      <c r="C20" s="57">
        <f t="shared" si="3"/>
        <v>6.522164585933962</v>
      </c>
      <c r="D20" s="69">
        <v>1009</v>
      </c>
      <c r="E20" s="57">
        <f t="shared" si="0"/>
        <v>14.414285714285716</v>
      </c>
      <c r="F20" s="92">
        <v>445</v>
      </c>
      <c r="G20" s="57">
        <f t="shared" si="1"/>
        <v>12.721555174385363</v>
      </c>
      <c r="H20" s="69">
        <f t="shared" si="4"/>
        <v>564</v>
      </c>
      <c r="I20" s="57">
        <f t="shared" si="5"/>
        <v>16.105082809822957</v>
      </c>
      <c r="J20" s="57">
        <f t="shared" si="2"/>
        <v>55.89692765113974</v>
      </c>
      <c r="K20" s="57">
        <v>56</v>
      </c>
    </row>
    <row r="21" spans="1:11" ht="30" customHeight="1">
      <c r="A21" s="16" t="s">
        <v>101</v>
      </c>
      <c r="B21" s="69">
        <v>3172241</v>
      </c>
      <c r="C21" s="57">
        <f t="shared" si="3"/>
        <v>87.31895836286638</v>
      </c>
      <c r="D21" s="69">
        <v>5000</v>
      </c>
      <c r="E21" s="57">
        <f t="shared" si="0"/>
        <v>71.42857142857143</v>
      </c>
      <c r="F21" s="92">
        <v>2584</v>
      </c>
      <c r="G21" s="57">
        <f t="shared" si="1"/>
        <v>73.87078330474557</v>
      </c>
      <c r="H21" s="69">
        <f t="shared" si="4"/>
        <v>2416</v>
      </c>
      <c r="I21" s="57">
        <f t="shared" si="5"/>
        <v>68.98914905768132</v>
      </c>
      <c r="J21" s="57">
        <f t="shared" si="2"/>
        <v>48.32</v>
      </c>
      <c r="K21" s="57">
        <f>48.32</f>
        <v>48.32</v>
      </c>
    </row>
    <row r="22" spans="1:11" ht="30" customHeight="1">
      <c r="A22" s="21" t="s">
        <v>102</v>
      </c>
      <c r="B22" s="69">
        <v>1558266</v>
      </c>
      <c r="C22" s="57">
        <f t="shared" si="3"/>
        <v>42.892757508736054</v>
      </c>
      <c r="D22" s="69">
        <v>2398</v>
      </c>
      <c r="E22" s="57">
        <f t="shared" si="0"/>
        <v>34.25714285714286</v>
      </c>
      <c r="F22" s="92">
        <v>1255</v>
      </c>
      <c r="G22" s="57">
        <f t="shared" si="1"/>
        <v>35.877644368210404</v>
      </c>
      <c r="H22" s="69">
        <f t="shared" si="4"/>
        <v>1143</v>
      </c>
      <c r="I22" s="57">
        <f t="shared" si="5"/>
        <v>32.63849229011993</v>
      </c>
      <c r="J22" s="57">
        <f t="shared" si="2"/>
        <v>47.66472060050042</v>
      </c>
      <c r="K22" s="57">
        <v>47.71</v>
      </c>
    </row>
    <row r="23" spans="1:11" ht="30" customHeight="1">
      <c r="A23" s="21" t="s">
        <v>103</v>
      </c>
      <c r="B23" s="69">
        <v>1613975</v>
      </c>
      <c r="C23" s="57">
        <f t="shared" si="3"/>
        <v>44.426200854130336</v>
      </c>
      <c r="D23" s="69">
        <v>2602</v>
      </c>
      <c r="E23" s="57">
        <f t="shared" si="0"/>
        <v>37.17142857142857</v>
      </c>
      <c r="F23" s="92">
        <v>1329</v>
      </c>
      <c r="G23" s="57">
        <f t="shared" si="1"/>
        <v>37.99313893653517</v>
      </c>
      <c r="H23" s="69">
        <f t="shared" si="4"/>
        <v>1273</v>
      </c>
      <c r="I23" s="57">
        <f t="shared" si="5"/>
        <v>36.3506567675614</v>
      </c>
      <c r="J23" s="57">
        <f t="shared" si="2"/>
        <v>48.923904688701</v>
      </c>
      <c r="K23" s="57">
        <v>48.9</v>
      </c>
    </row>
    <row r="24" spans="1:11" ht="30" customHeight="1">
      <c r="A24" s="51"/>
      <c r="B24" s="88">
        <f>B18+B21</f>
        <v>3632935</v>
      </c>
      <c r="C24" s="89"/>
      <c r="D24" s="88">
        <f>D18+D21</f>
        <v>7000</v>
      </c>
      <c r="E24" s="89"/>
      <c r="F24" s="88">
        <f>F18+F21</f>
        <v>3498</v>
      </c>
      <c r="G24" s="89"/>
      <c r="H24" s="88">
        <f>H18+H21</f>
        <v>3502</v>
      </c>
      <c r="I24" s="89"/>
      <c r="J24" s="89"/>
      <c r="K24" s="89"/>
    </row>
    <row r="25" spans="1:11" ht="124.15" customHeight="1">
      <c r="A25" s="111"/>
      <c r="B25" s="110" t="s">
        <v>76</v>
      </c>
      <c r="C25" s="110"/>
      <c r="D25" s="110" t="s">
        <v>116</v>
      </c>
      <c r="E25" s="110"/>
      <c r="F25" s="110" t="s">
        <v>53</v>
      </c>
      <c r="G25" s="110"/>
      <c r="H25" s="110" t="s">
        <v>80</v>
      </c>
      <c r="I25" s="110"/>
      <c r="J25" s="43" t="s">
        <v>78</v>
      </c>
      <c r="K25" s="26" t="s">
        <v>61</v>
      </c>
    </row>
    <row r="26" spans="1:11" ht="15">
      <c r="A26" s="111"/>
      <c r="B26" s="18" t="s">
        <v>14</v>
      </c>
      <c r="C26" s="18" t="s">
        <v>15</v>
      </c>
      <c r="D26" s="18" t="s">
        <v>14</v>
      </c>
      <c r="E26" s="18" t="s">
        <v>15</v>
      </c>
      <c r="F26" s="18" t="s">
        <v>14</v>
      </c>
      <c r="G26" s="18" t="s">
        <v>15</v>
      </c>
      <c r="H26" s="18" t="s">
        <v>14</v>
      </c>
      <c r="I26" s="18" t="s">
        <v>15</v>
      </c>
      <c r="J26" s="19" t="s">
        <v>15</v>
      </c>
      <c r="K26" s="30" t="s">
        <v>15</v>
      </c>
    </row>
    <row r="27" spans="1:11" ht="30" customHeight="1">
      <c r="A27" s="21" t="s">
        <v>54</v>
      </c>
      <c r="B27" s="69">
        <v>756985</v>
      </c>
      <c r="C27" s="57">
        <f aca="true" t="shared" si="6" ref="C27:E36">(B27/(B$18+B$21))*100</f>
        <v>20.836733935509443</v>
      </c>
      <c r="D27" s="69">
        <v>1193</v>
      </c>
      <c r="E27" s="57">
        <f t="shared" si="6"/>
        <v>17.042857142857144</v>
      </c>
      <c r="F27" s="92">
        <v>530</v>
      </c>
      <c r="G27" s="57">
        <f aca="true" t="shared" si="7" ref="G27:G38">(F27/(F$18+F$21))*100</f>
        <v>15.151515151515152</v>
      </c>
      <c r="H27" s="69">
        <f>D27-F27</f>
        <v>663</v>
      </c>
      <c r="I27" s="57">
        <f aca="true" t="shared" si="8" ref="I27:I36">(H27/(H$18+H$21))*100</f>
        <v>18.932038834951456</v>
      </c>
      <c r="J27" s="57">
        <f>H27/D27*100</f>
        <v>55.57418273260687</v>
      </c>
      <c r="K27" s="57">
        <v>55.75</v>
      </c>
    </row>
    <row r="28" spans="1:11" ht="30" customHeight="1">
      <c r="A28" s="21" t="s">
        <v>55</v>
      </c>
      <c r="B28" s="69">
        <v>1456931</v>
      </c>
      <c r="C28" s="57">
        <f t="shared" si="6"/>
        <v>40.10341500742513</v>
      </c>
      <c r="D28" s="69">
        <v>2297</v>
      </c>
      <c r="E28" s="57">
        <f t="shared" si="6"/>
        <v>32.81428571428571</v>
      </c>
      <c r="F28" s="92">
        <v>1153</v>
      </c>
      <c r="G28" s="57">
        <f t="shared" si="7"/>
        <v>32.961692395654666</v>
      </c>
      <c r="H28" s="69">
        <f aca="true" t="shared" si="9" ref="H28:H36">D28-F28</f>
        <v>1144</v>
      </c>
      <c r="I28" s="57">
        <f t="shared" si="8"/>
        <v>32.667047401484865</v>
      </c>
      <c r="J28" s="57">
        <f aca="true" t="shared" si="10" ref="J28:J36">H28/D28*100</f>
        <v>49.80409229429691</v>
      </c>
      <c r="K28" s="57">
        <v>49.76</v>
      </c>
    </row>
    <row r="29" spans="1:11" ht="30" customHeight="1">
      <c r="A29" s="21" t="s">
        <v>105</v>
      </c>
      <c r="B29" s="69">
        <v>958325</v>
      </c>
      <c r="C29" s="57">
        <f t="shared" si="6"/>
        <v>26.37880941993182</v>
      </c>
      <c r="D29" s="69">
        <v>1510</v>
      </c>
      <c r="E29" s="57">
        <f t="shared" si="6"/>
        <v>21.571428571428573</v>
      </c>
      <c r="F29" s="92">
        <v>901</v>
      </c>
      <c r="G29" s="57">
        <f t="shared" si="7"/>
        <v>25.757575757575758</v>
      </c>
      <c r="H29" s="69">
        <f t="shared" si="9"/>
        <v>609</v>
      </c>
      <c r="I29" s="57">
        <f t="shared" si="8"/>
        <v>17.390062821245003</v>
      </c>
      <c r="J29" s="57">
        <f t="shared" si="10"/>
        <v>40.33112582781457</v>
      </c>
      <c r="K29" s="57">
        <v>40.26</v>
      </c>
    </row>
    <row r="30" spans="1:11" ht="60" customHeight="1">
      <c r="A30" s="21" t="s">
        <v>108</v>
      </c>
      <c r="B30" s="69">
        <v>778014</v>
      </c>
      <c r="C30" s="57">
        <f t="shared" si="6"/>
        <v>21.41557721236411</v>
      </c>
      <c r="D30" s="69">
        <v>1804</v>
      </c>
      <c r="E30" s="57">
        <f t="shared" si="6"/>
        <v>25.771428571428572</v>
      </c>
      <c r="F30" s="92">
        <v>579</v>
      </c>
      <c r="G30" s="57">
        <f t="shared" si="7"/>
        <v>16.552315608919383</v>
      </c>
      <c r="H30" s="69">
        <f t="shared" si="9"/>
        <v>1225</v>
      </c>
      <c r="I30" s="57">
        <f t="shared" si="8"/>
        <v>34.98001142204454</v>
      </c>
      <c r="J30" s="57">
        <f t="shared" si="10"/>
        <v>67.90465631929047</v>
      </c>
      <c r="K30" s="57">
        <v>61.73</v>
      </c>
    </row>
    <row r="31" spans="1:11" ht="60" customHeight="1">
      <c r="A31" s="21" t="s">
        <v>109</v>
      </c>
      <c r="B31" s="69">
        <v>1275759</v>
      </c>
      <c r="C31" s="57">
        <f t="shared" si="6"/>
        <v>35.11648295386512</v>
      </c>
      <c r="D31" s="69">
        <v>2552</v>
      </c>
      <c r="E31" s="57">
        <f t="shared" si="6"/>
        <v>36.457142857142856</v>
      </c>
      <c r="F31" s="92">
        <v>1417</v>
      </c>
      <c r="G31" s="57">
        <f t="shared" si="7"/>
        <v>40.508862206975415</v>
      </c>
      <c r="H31" s="69">
        <f t="shared" si="9"/>
        <v>1135</v>
      </c>
      <c r="I31" s="57">
        <f t="shared" si="8"/>
        <v>32.410051399200455</v>
      </c>
      <c r="J31" s="57">
        <f t="shared" si="10"/>
        <v>44.474921630094045</v>
      </c>
      <c r="K31" s="57">
        <v>50.44</v>
      </c>
    </row>
    <row r="32" spans="1:11" ht="60" customHeight="1">
      <c r="A32" s="21" t="s">
        <v>110</v>
      </c>
      <c r="B32" s="69">
        <v>1395427</v>
      </c>
      <c r="C32" s="57">
        <f t="shared" si="6"/>
        <v>38.41045876130457</v>
      </c>
      <c r="D32" s="69">
        <v>2352</v>
      </c>
      <c r="E32" s="57">
        <f t="shared" si="6"/>
        <v>33.6</v>
      </c>
      <c r="F32" s="92">
        <v>1490</v>
      </c>
      <c r="G32" s="57">
        <f t="shared" si="7"/>
        <v>42.59576901086335</v>
      </c>
      <c r="H32" s="69">
        <f t="shared" si="9"/>
        <v>862</v>
      </c>
      <c r="I32" s="57">
        <f t="shared" si="8"/>
        <v>24.614505996573385</v>
      </c>
      <c r="J32" s="57">
        <f t="shared" si="10"/>
        <v>36.64965986394558</v>
      </c>
      <c r="K32" s="57">
        <v>38.53</v>
      </c>
    </row>
    <row r="33" spans="1:11" ht="30" customHeight="1">
      <c r="A33" s="16" t="s">
        <v>111</v>
      </c>
      <c r="B33" s="69">
        <v>1201823</v>
      </c>
      <c r="C33" s="57">
        <f t="shared" si="6"/>
        <v>33.081324053416864</v>
      </c>
      <c r="D33" s="69">
        <v>2372</v>
      </c>
      <c r="E33" s="57">
        <f t="shared" si="6"/>
        <v>33.885714285714286</v>
      </c>
      <c r="F33" s="92">
        <v>1235</v>
      </c>
      <c r="G33" s="57">
        <f t="shared" si="7"/>
        <v>35.305889079473985</v>
      </c>
      <c r="H33" s="69">
        <f t="shared" si="9"/>
        <v>1137</v>
      </c>
      <c r="I33" s="57">
        <f t="shared" si="8"/>
        <v>32.46716162193032</v>
      </c>
      <c r="J33" s="57">
        <f t="shared" si="10"/>
        <v>47.93423271500843</v>
      </c>
      <c r="K33" s="57">
        <v>47.07</v>
      </c>
    </row>
    <row r="34" spans="1:11" ht="30" customHeight="1">
      <c r="A34" s="16" t="s">
        <v>112</v>
      </c>
      <c r="B34" s="69">
        <v>1386297</v>
      </c>
      <c r="C34" s="57">
        <f t="shared" si="6"/>
        <v>38.159146805544275</v>
      </c>
      <c r="D34" s="69">
        <v>2653</v>
      </c>
      <c r="E34" s="57">
        <f t="shared" si="6"/>
        <v>37.9</v>
      </c>
      <c r="F34" s="92">
        <v>1285</v>
      </c>
      <c r="G34" s="57">
        <f t="shared" si="7"/>
        <v>36.73527730131504</v>
      </c>
      <c r="H34" s="69">
        <f t="shared" si="9"/>
        <v>1368</v>
      </c>
      <c r="I34" s="57">
        <f t="shared" si="8"/>
        <v>39.06339234723015</v>
      </c>
      <c r="J34" s="57">
        <f t="shared" si="10"/>
        <v>51.56426686769695</v>
      </c>
      <c r="K34" s="57">
        <v>50.15</v>
      </c>
    </row>
    <row r="35" spans="1:11" ht="30" customHeight="1">
      <c r="A35" s="16" t="s">
        <v>113</v>
      </c>
      <c r="B35" s="69">
        <v>1044813</v>
      </c>
      <c r="C35" s="57">
        <f t="shared" si="6"/>
        <v>28.759474089131793</v>
      </c>
      <c r="D35" s="69">
        <v>1975</v>
      </c>
      <c r="E35" s="57">
        <f t="shared" si="6"/>
        <v>28.214285714285715</v>
      </c>
      <c r="F35" s="92">
        <v>978</v>
      </c>
      <c r="G35" s="57">
        <f t="shared" si="7"/>
        <v>27.958833619210978</v>
      </c>
      <c r="H35" s="69">
        <f t="shared" si="9"/>
        <v>997</v>
      </c>
      <c r="I35" s="57">
        <f t="shared" si="8"/>
        <v>28.469446030839517</v>
      </c>
      <c r="J35" s="57">
        <f t="shared" si="10"/>
        <v>50.481012658227854</v>
      </c>
      <c r="K35" s="57">
        <v>50.03</v>
      </c>
    </row>
    <row r="36" spans="1:11" ht="60" customHeight="1">
      <c r="A36" s="16" t="s">
        <v>114</v>
      </c>
      <c r="B36" s="69">
        <v>2716160</v>
      </c>
      <c r="C36" s="57">
        <f t="shared" si="6"/>
        <v>74.76489394938253</v>
      </c>
      <c r="D36" s="69">
        <v>5124</v>
      </c>
      <c r="E36" s="57">
        <f t="shared" si="6"/>
        <v>73.2</v>
      </c>
      <c r="F36" s="92">
        <v>2283</v>
      </c>
      <c r="G36" s="57">
        <f t="shared" si="7"/>
        <v>65.26586620926244</v>
      </c>
      <c r="H36" s="69">
        <f t="shared" si="9"/>
        <v>2841</v>
      </c>
      <c r="I36" s="57">
        <f t="shared" si="8"/>
        <v>81.12507138777842</v>
      </c>
      <c r="J36" s="69">
        <f t="shared" si="10"/>
        <v>55.44496487119438</v>
      </c>
      <c r="K36" s="69">
        <v>46</v>
      </c>
    </row>
    <row r="37" spans="1:11" ht="60" customHeight="1">
      <c r="A37" s="16" t="s">
        <v>115</v>
      </c>
      <c r="B37" s="69" t="s">
        <v>327</v>
      </c>
      <c r="C37" s="57" t="s">
        <v>327</v>
      </c>
      <c r="D37" s="69" t="s">
        <v>327</v>
      </c>
      <c r="E37" s="57" t="s">
        <v>327</v>
      </c>
      <c r="F37" s="92">
        <v>105</v>
      </c>
      <c r="G37" s="57">
        <f t="shared" si="7"/>
        <v>3.0017152658662094</v>
      </c>
      <c r="H37" s="57" t="s">
        <v>327</v>
      </c>
      <c r="I37" s="57" t="s">
        <v>327</v>
      </c>
      <c r="J37" s="57" t="s">
        <v>327</v>
      </c>
      <c r="K37" s="57" t="s">
        <v>327</v>
      </c>
    </row>
    <row r="38" spans="1:11" ht="60" customHeight="1">
      <c r="A38" s="16" t="s">
        <v>192</v>
      </c>
      <c r="B38" s="69" t="s">
        <v>327</v>
      </c>
      <c r="C38" s="57" t="s">
        <v>327</v>
      </c>
      <c r="D38" s="69" t="s">
        <v>327</v>
      </c>
      <c r="E38" s="57" t="s">
        <v>327</v>
      </c>
      <c r="F38" s="92">
        <v>1108</v>
      </c>
      <c r="G38" s="57">
        <f t="shared" si="7"/>
        <v>31.675242995997717</v>
      </c>
      <c r="H38" s="57" t="s">
        <v>327</v>
      </c>
      <c r="I38" s="57" t="s">
        <v>327</v>
      </c>
      <c r="J38" s="57" t="s">
        <v>327</v>
      </c>
      <c r="K38" s="57" t="s">
        <v>327</v>
      </c>
    </row>
    <row r="39" spans="1:11" ht="15">
      <c r="A39" s="1"/>
      <c r="B39" s="1"/>
      <c r="C39" s="1"/>
      <c r="D39" s="1"/>
      <c r="E39" s="1"/>
      <c r="F39" s="1"/>
      <c r="G39" s="1"/>
      <c r="H39" s="1"/>
      <c r="I39" s="1"/>
      <c r="J39" s="1"/>
      <c r="K39" s="1"/>
    </row>
    <row r="40" spans="1:11" s="1" customFormat="1" ht="45" customHeight="1">
      <c r="A40" s="21" t="s">
        <v>27</v>
      </c>
      <c r="B40" s="35" t="s">
        <v>64</v>
      </c>
      <c r="C40" s="26" t="s">
        <v>69</v>
      </c>
      <c r="D40" s="110" t="s">
        <v>21</v>
      </c>
      <c r="E40" s="110"/>
      <c r="F40" s="110"/>
      <c r="G40" s="110"/>
      <c r="H40" s="110"/>
      <c r="I40" s="110"/>
      <c r="J40" s="110"/>
      <c r="K40" s="110"/>
    </row>
    <row r="41" spans="1:11" s="1" customFormat="1" ht="45" customHeight="1">
      <c r="A41" s="22" t="s">
        <v>26</v>
      </c>
      <c r="B41" s="3"/>
      <c r="C41" s="3"/>
      <c r="D41" s="121" t="s">
        <v>79</v>
      </c>
      <c r="E41" s="121"/>
      <c r="F41" s="121"/>
      <c r="G41" s="121"/>
      <c r="H41" s="121"/>
      <c r="I41" s="121"/>
      <c r="J41" s="121"/>
      <c r="K41" s="121"/>
    </row>
    <row r="42" spans="1:11" s="1" customFormat="1" ht="45" customHeight="1">
      <c r="A42" s="22" t="s">
        <v>22</v>
      </c>
      <c r="B42" s="3"/>
      <c r="C42" s="3"/>
      <c r="D42" s="122" t="s">
        <v>56</v>
      </c>
      <c r="E42" s="122"/>
      <c r="F42" s="122"/>
      <c r="G42" s="122"/>
      <c r="H42" s="122"/>
      <c r="I42" s="122"/>
      <c r="J42" s="122"/>
      <c r="K42" s="122"/>
    </row>
    <row r="43" spans="1:11" s="1" customFormat="1" ht="45" customHeight="1">
      <c r="A43" s="22" t="s">
        <v>23</v>
      </c>
      <c r="B43" s="3"/>
      <c r="C43" s="92">
        <v>3502</v>
      </c>
      <c r="D43" s="116" t="s">
        <v>65</v>
      </c>
      <c r="E43" s="116"/>
      <c r="F43" s="116"/>
      <c r="G43" s="116"/>
      <c r="H43" s="116"/>
      <c r="I43" s="116"/>
      <c r="J43" s="116"/>
      <c r="K43" s="116"/>
    </row>
    <row r="44" spans="1:11" s="1" customFormat="1" ht="45" customHeight="1">
      <c r="A44" s="22" t="s">
        <v>24</v>
      </c>
      <c r="B44" s="3"/>
      <c r="C44" s="3"/>
      <c r="D44" s="116" t="s">
        <v>66</v>
      </c>
      <c r="E44" s="116"/>
      <c r="F44" s="116"/>
      <c r="G44" s="116"/>
      <c r="H44" s="116"/>
      <c r="I44" s="116"/>
      <c r="J44" s="116"/>
      <c r="K44" s="116"/>
    </row>
    <row r="45" spans="1:11" s="1" customFormat="1" ht="45" customHeight="1">
      <c r="A45" s="22" t="s">
        <v>28</v>
      </c>
      <c r="B45" s="3"/>
      <c r="C45" s="3"/>
      <c r="D45" s="116" t="s">
        <v>73</v>
      </c>
      <c r="E45" s="116"/>
      <c r="F45" s="116"/>
      <c r="G45" s="116"/>
      <c r="H45" s="116"/>
      <c r="I45" s="116"/>
      <c r="J45" s="116"/>
      <c r="K45" s="116"/>
    </row>
    <row r="46" spans="1:11" s="1" customFormat="1" ht="45" customHeight="1">
      <c r="A46" s="22" t="s">
        <v>25</v>
      </c>
      <c r="B46" s="3"/>
      <c r="C46" s="3"/>
      <c r="D46" s="116" t="s">
        <v>29</v>
      </c>
      <c r="E46" s="116"/>
      <c r="F46" s="116"/>
      <c r="G46" s="116"/>
      <c r="H46" s="116"/>
      <c r="I46" s="116"/>
      <c r="J46" s="116"/>
      <c r="K46" s="116"/>
    </row>
  </sheetData>
  <mergeCells count="24">
    <mergeCell ref="D46:K46"/>
    <mergeCell ref="A16:A17"/>
    <mergeCell ref="B16:C16"/>
    <mergeCell ref="D16:E16"/>
    <mergeCell ref="F16:G16"/>
    <mergeCell ref="H16:I16"/>
    <mergeCell ref="D41:K41"/>
    <mergeCell ref="D42:K42"/>
    <mergeCell ref="D43:K43"/>
    <mergeCell ref="D44:K44"/>
    <mergeCell ref="D45:K45"/>
    <mergeCell ref="A6:B6"/>
    <mergeCell ref="A5:B5"/>
    <mergeCell ref="A12:B12"/>
    <mergeCell ref="A13:B13"/>
    <mergeCell ref="D40:K40"/>
    <mergeCell ref="A25:A26"/>
    <mergeCell ref="B25:C25"/>
    <mergeCell ref="D25:E25"/>
    <mergeCell ref="F25:G25"/>
    <mergeCell ref="H25:I25"/>
    <mergeCell ref="A9:D9"/>
    <mergeCell ref="A10:D10"/>
    <mergeCell ref="A8:E8"/>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ignoredErrors>
    <ignoredError sqref="C23 G19:G23 G28:G35 C18 E18 G18 I18 C19 E19 I23 I19 C20 E20 I20 C21 E21 I21 C22 E22 I22 E23 C27 E27 G27 I27 C28 E28 C29 E29 C30 E30 C31 E31 C32 E32 C33 E33 C34 E34 C35 E35 G38 G36 G37 I28:I35"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5"/>
  <sheetViews>
    <sheetView workbookViewId="0" topLeftCell="A1">
      <selection activeCell="B1" sqref="B1"/>
    </sheetView>
  </sheetViews>
  <sheetFormatPr defaultColWidth="8.8515625" defaultRowHeight="15" customHeight="1"/>
  <cols>
    <col min="1" max="1" width="45.7109375" style="1" customWidth="1"/>
    <col min="2" max="2" width="20.7109375" style="1" customWidth="1"/>
    <col min="3" max="3" width="8.8515625" style="1" customWidth="1"/>
    <col min="4" max="16384" width="8.8515625" style="1" customWidth="1"/>
  </cols>
  <sheetData>
    <row r="1" ht="15" customHeight="1">
      <c r="A1" s="6" t="s">
        <v>127</v>
      </c>
    </row>
    <row r="2" ht="15" customHeight="1">
      <c r="A2" s="25" t="s">
        <v>31</v>
      </c>
    </row>
    <row r="3" ht="15" customHeight="1">
      <c r="A3" s="25" t="s">
        <v>129</v>
      </c>
    </row>
    <row r="5" spans="1:2" ht="45" customHeight="1">
      <c r="A5" s="123" t="s">
        <v>128</v>
      </c>
      <c r="B5" s="124"/>
    </row>
    <row r="6" spans="1:2" ht="30" customHeight="1">
      <c r="A6" s="23" t="s">
        <v>44</v>
      </c>
      <c r="B6" s="23" t="s">
        <v>16</v>
      </c>
    </row>
    <row r="7" spans="1:6" ht="15" customHeight="1">
      <c r="A7" s="93" t="s">
        <v>317</v>
      </c>
      <c r="B7" s="94">
        <v>18.396711202</v>
      </c>
      <c r="F7" s="7"/>
    </row>
    <row r="8" spans="1:6" ht="15" customHeight="1">
      <c r="A8" s="93" t="s">
        <v>318</v>
      </c>
      <c r="B8" s="94">
        <v>18.396711202</v>
      </c>
      <c r="F8" s="7"/>
    </row>
    <row r="9" spans="1:6" ht="15" customHeight="1">
      <c r="A9" s="93" t="s">
        <v>319</v>
      </c>
      <c r="B9" s="94">
        <v>18.396711202</v>
      </c>
      <c r="F9" s="7"/>
    </row>
    <row r="10" spans="1:6" ht="15" customHeight="1">
      <c r="A10" s="93" t="s">
        <v>226</v>
      </c>
      <c r="B10" s="94">
        <v>15.151515152</v>
      </c>
      <c r="F10" s="7"/>
    </row>
    <row r="11" spans="1:6" ht="15" customHeight="1">
      <c r="A11" s="93" t="s">
        <v>258</v>
      </c>
      <c r="B11" s="94">
        <v>42.857142857</v>
      </c>
      <c r="F11" s="7"/>
    </row>
    <row r="12" spans="1:6" ht="15" customHeight="1">
      <c r="A12" s="93" t="s">
        <v>259</v>
      </c>
      <c r="B12" s="94">
        <v>22.445820433</v>
      </c>
      <c r="F12" s="7"/>
    </row>
    <row r="13" spans="1:6" ht="15" customHeight="1">
      <c r="A13" s="93" t="s">
        <v>260</v>
      </c>
      <c r="B13" s="94">
        <v>18.62745098</v>
      </c>
      <c r="F13" s="7"/>
    </row>
    <row r="14" spans="1:6" ht="15" customHeight="1">
      <c r="A14" s="93" t="s">
        <v>261</v>
      </c>
      <c r="B14" s="94">
        <v>22.755417957</v>
      </c>
      <c r="F14" s="7"/>
    </row>
    <row r="15" spans="1:6" ht="15" customHeight="1">
      <c r="A15" s="93" t="s">
        <v>262</v>
      </c>
      <c r="B15" s="94">
        <v>22.703818369</v>
      </c>
      <c r="F15" s="7"/>
    </row>
    <row r="16" spans="1:6" ht="15" customHeight="1">
      <c r="A16" s="93" t="s">
        <v>263</v>
      </c>
      <c r="B16" s="94">
        <v>30.396174863</v>
      </c>
      <c r="F16" s="7"/>
    </row>
    <row r="17" spans="1:6" ht="15" customHeight="1">
      <c r="A17" s="93" t="s">
        <v>264</v>
      </c>
      <c r="B17" s="94">
        <v>24.931693989</v>
      </c>
      <c r="F17" s="7"/>
    </row>
    <row r="18" spans="1:6" ht="15" customHeight="1">
      <c r="A18" s="93" t="s">
        <v>265</v>
      </c>
      <c r="B18" s="94">
        <v>30.601092896</v>
      </c>
      <c r="F18" s="7"/>
    </row>
    <row r="19" spans="1:6" ht="15" customHeight="1">
      <c r="A19" s="93" t="s">
        <v>266</v>
      </c>
      <c r="B19" s="94">
        <v>30.532786885</v>
      </c>
      <c r="F19" s="7"/>
    </row>
    <row r="20" spans="1:6" ht="15" customHeight="1">
      <c r="A20" s="93" t="s">
        <v>267</v>
      </c>
      <c r="B20" s="94">
        <v>15.765352887</v>
      </c>
      <c r="F20" s="7"/>
    </row>
    <row r="21" spans="1:6" ht="15" customHeight="1">
      <c r="A21" s="93" t="s">
        <v>268</v>
      </c>
      <c r="B21" s="94">
        <v>39.138405133</v>
      </c>
      <c r="F21" s="7"/>
    </row>
    <row r="22" spans="1:6" ht="15" customHeight="1">
      <c r="A22" s="93" t="s">
        <v>269</v>
      </c>
      <c r="B22" s="94">
        <v>30.430797434</v>
      </c>
      <c r="F22" s="7"/>
    </row>
    <row r="23" spans="1:6" ht="15" customHeight="1">
      <c r="A23" s="93" t="s">
        <v>270</v>
      </c>
      <c r="B23" s="94">
        <v>39.230064161</v>
      </c>
      <c r="F23" s="7"/>
    </row>
    <row r="24" spans="1:6" ht="15" customHeight="1">
      <c r="A24" s="93" t="s">
        <v>271</v>
      </c>
      <c r="B24" s="94">
        <v>39.505041247</v>
      </c>
      <c r="F24" s="7"/>
    </row>
    <row r="25" spans="1:6" ht="15" customHeight="1">
      <c r="A25" s="93" t="s">
        <v>272</v>
      </c>
      <c r="B25" s="94">
        <v>23.176470588</v>
      </c>
      <c r="F25" s="7"/>
    </row>
    <row r="26" spans="1:6" ht="15" customHeight="1">
      <c r="A26" s="93" t="s">
        <v>273</v>
      </c>
      <c r="B26" s="94">
        <v>46.235294118</v>
      </c>
      <c r="F26" s="7"/>
    </row>
    <row r="27" spans="1:6" ht="15" customHeight="1">
      <c r="A27" s="93" t="s">
        <v>274</v>
      </c>
      <c r="B27" s="94">
        <v>37.647058824</v>
      </c>
      <c r="F27" s="7"/>
    </row>
    <row r="28" spans="1:6" ht="15" customHeight="1">
      <c r="A28" s="93" t="s">
        <v>275</v>
      </c>
      <c r="B28" s="94">
        <v>46.117647059</v>
      </c>
      <c r="F28" s="7"/>
    </row>
    <row r="29" spans="1:6" ht="15" customHeight="1">
      <c r="A29" s="93" t="s">
        <v>276</v>
      </c>
      <c r="B29" s="94">
        <v>46.117647059</v>
      </c>
      <c r="F29" s="7"/>
    </row>
    <row r="30" spans="1:6" ht="15" customHeight="1">
      <c r="A30" s="93" t="s">
        <v>315</v>
      </c>
      <c r="B30" s="94">
        <v>32.9394387</v>
      </c>
      <c r="F30" s="7"/>
    </row>
    <row r="31" spans="1:6" ht="15" customHeight="1">
      <c r="A31" s="93" t="s">
        <v>320</v>
      </c>
      <c r="B31" s="94">
        <v>51.550960118</v>
      </c>
      <c r="F31" s="7"/>
    </row>
    <row r="32" spans="1:6" ht="15" customHeight="1">
      <c r="A32" s="93" t="s">
        <v>321</v>
      </c>
      <c r="B32" s="94">
        <v>44.165435746</v>
      </c>
      <c r="F32" s="7"/>
    </row>
    <row r="33" spans="1:6" ht="15" customHeight="1">
      <c r="A33" s="93" t="s">
        <v>322</v>
      </c>
      <c r="B33" s="94">
        <v>51.550960118</v>
      </c>
      <c r="F33" s="7"/>
    </row>
    <row r="34" spans="1:6" ht="15" customHeight="1">
      <c r="A34" s="93" t="s">
        <v>316</v>
      </c>
      <c r="B34" s="94">
        <v>51.698670606</v>
      </c>
      <c r="F34" s="7"/>
    </row>
    <row r="35" spans="1:6" ht="15" customHeight="1">
      <c r="A35" s="93" t="s">
        <v>277</v>
      </c>
      <c r="B35" s="94">
        <v>22.445820433</v>
      </c>
      <c r="F35" s="7"/>
    </row>
    <row r="36" spans="1:6" ht="15" customHeight="1">
      <c r="A36" s="93" t="s">
        <v>278</v>
      </c>
      <c r="B36" s="94">
        <v>22.445820433</v>
      </c>
      <c r="F36" s="7"/>
    </row>
    <row r="37" spans="1:6" ht="15" customHeight="1">
      <c r="A37" s="93" t="s">
        <v>279</v>
      </c>
      <c r="B37" s="94">
        <v>22.549019608</v>
      </c>
      <c r="F37" s="7"/>
    </row>
    <row r="38" spans="1:6" ht="15" customHeight="1">
      <c r="A38" s="93" t="s">
        <v>280</v>
      </c>
      <c r="B38" s="94">
        <v>22.703818369</v>
      </c>
      <c r="F38" s="7"/>
    </row>
    <row r="39" spans="1:6" ht="15" customHeight="1">
      <c r="A39" s="93" t="s">
        <v>281</v>
      </c>
      <c r="B39" s="94">
        <v>22.652218782</v>
      </c>
      <c r="F39" s="7"/>
    </row>
    <row r="40" spans="1:6" ht="15" customHeight="1">
      <c r="A40" s="93" t="s">
        <v>324</v>
      </c>
      <c r="B40" s="94">
        <v>13.603473227</v>
      </c>
      <c r="F40" s="7"/>
    </row>
    <row r="41" spans="1:6" ht="15" customHeight="1">
      <c r="A41" s="93" t="s">
        <v>282</v>
      </c>
      <c r="B41" s="94">
        <v>24.251805986</v>
      </c>
      <c r="F41" s="7"/>
    </row>
    <row r="42" spans="1:6" ht="15" customHeight="1">
      <c r="A42" s="93" t="s">
        <v>283</v>
      </c>
      <c r="B42" s="94">
        <v>22.497420021</v>
      </c>
      <c r="F42" s="7"/>
    </row>
    <row r="43" spans="1:6" ht="15" customHeight="1">
      <c r="A43" s="93" t="s">
        <v>323</v>
      </c>
      <c r="B43" s="94">
        <v>12.365591398</v>
      </c>
      <c r="F43" s="7"/>
    </row>
    <row r="44" spans="1:6" ht="15" customHeight="1">
      <c r="A44" s="93" t="s">
        <v>284</v>
      </c>
      <c r="B44" s="94">
        <v>23.116615067</v>
      </c>
      <c r="F44" s="7"/>
    </row>
    <row r="45" spans="1:6" ht="15" customHeight="1">
      <c r="A45" s="93" t="s">
        <v>285</v>
      </c>
      <c r="B45" s="94">
        <v>23.168214654</v>
      </c>
      <c r="F45" s="7"/>
    </row>
    <row r="46" spans="1:6" ht="15" customHeight="1">
      <c r="A46" s="93" t="s">
        <v>286</v>
      </c>
      <c r="B46" s="94">
        <v>22.600619195</v>
      </c>
      <c r="F46" s="7"/>
    </row>
    <row r="47" spans="1:6" ht="15" customHeight="1">
      <c r="A47" s="93" t="s">
        <v>287</v>
      </c>
      <c r="B47" s="94">
        <v>22.549019608</v>
      </c>
      <c r="F47" s="7"/>
    </row>
    <row r="48" spans="1:6" ht="15" customHeight="1">
      <c r="A48" s="93" t="s">
        <v>288</v>
      </c>
      <c r="B48" s="94">
        <v>22.549019608</v>
      </c>
      <c r="F48" s="7"/>
    </row>
    <row r="49" spans="1:6" ht="15" customHeight="1">
      <c r="A49" s="93" t="s">
        <v>289</v>
      </c>
      <c r="B49" s="94">
        <v>22.549019608</v>
      </c>
      <c r="F49" s="7"/>
    </row>
    <row r="50" spans="1:6" ht="15" customHeight="1">
      <c r="A50" s="93" t="s">
        <v>290</v>
      </c>
      <c r="B50" s="94">
        <v>22.549019608</v>
      </c>
      <c r="F50" s="7"/>
    </row>
    <row r="51" spans="1:6" ht="15" customHeight="1">
      <c r="A51" s="93" t="s">
        <v>291</v>
      </c>
      <c r="B51" s="94">
        <v>22.549019608</v>
      </c>
      <c r="F51" s="7"/>
    </row>
    <row r="52" spans="1:6" ht="15" customHeight="1">
      <c r="A52" s="93" t="s">
        <v>292</v>
      </c>
      <c r="B52" s="94">
        <v>22.549019608</v>
      </c>
      <c r="F52" s="7"/>
    </row>
    <row r="53" spans="1:6" ht="15" customHeight="1">
      <c r="A53" s="93" t="s">
        <v>293</v>
      </c>
      <c r="B53" s="94">
        <v>22.549019608</v>
      </c>
      <c r="F53" s="7"/>
    </row>
    <row r="54" spans="1:6" ht="15" customHeight="1">
      <c r="A54" s="93" t="s">
        <v>294</v>
      </c>
      <c r="B54" s="94">
        <v>22.549019608</v>
      </c>
      <c r="F54" s="7"/>
    </row>
    <row r="55" spans="1:6" ht="15" customHeight="1">
      <c r="A55" s="93" t="s">
        <v>295</v>
      </c>
      <c r="B55" s="94">
        <v>30.737704918</v>
      </c>
      <c r="F55" s="7"/>
    </row>
    <row r="56" spans="1:6" ht="15" customHeight="1">
      <c r="A56" s="93" t="s">
        <v>296</v>
      </c>
      <c r="B56" s="94">
        <v>30.87431694</v>
      </c>
      <c r="F56" s="7"/>
    </row>
    <row r="57" spans="1:6" ht="15" customHeight="1">
      <c r="A57" s="93" t="s">
        <v>297</v>
      </c>
      <c r="B57" s="94">
        <v>30.87431694</v>
      </c>
      <c r="F57" s="7"/>
    </row>
    <row r="58" spans="1:6" ht="15" customHeight="1">
      <c r="A58" s="93" t="s">
        <v>298</v>
      </c>
      <c r="B58" s="94">
        <v>30.737704918</v>
      </c>
      <c r="F58" s="7"/>
    </row>
    <row r="59" spans="1:6" ht="15" customHeight="1">
      <c r="A59" s="93" t="s">
        <v>299</v>
      </c>
      <c r="B59" s="94">
        <v>30.806010929</v>
      </c>
      <c r="F59" s="7"/>
    </row>
    <row r="60" spans="1:6" ht="15" customHeight="1">
      <c r="A60" s="93" t="s">
        <v>325</v>
      </c>
      <c r="B60" s="94">
        <v>15.06147541</v>
      </c>
      <c r="F60" s="7"/>
    </row>
    <row r="61" spans="1:6" ht="15" customHeight="1">
      <c r="A61" s="93" t="s">
        <v>300</v>
      </c>
      <c r="B61" s="94">
        <v>32.308743169</v>
      </c>
      <c r="F61" s="7"/>
    </row>
    <row r="62" spans="1:6" ht="15" customHeight="1">
      <c r="A62" s="93" t="s">
        <v>301</v>
      </c>
      <c r="B62" s="94">
        <v>31.147540984</v>
      </c>
      <c r="F62" s="7"/>
    </row>
    <row r="63" spans="1:6" ht="15" customHeight="1">
      <c r="A63" s="93" t="s">
        <v>302</v>
      </c>
      <c r="B63" s="94">
        <v>30.806010929</v>
      </c>
      <c r="F63" s="7"/>
    </row>
    <row r="64" spans="1:6" ht="15" customHeight="1">
      <c r="A64" s="93" t="s">
        <v>303</v>
      </c>
      <c r="B64" s="94">
        <v>30.806010929</v>
      </c>
      <c r="F64" s="7"/>
    </row>
    <row r="65" spans="1:6" ht="15" customHeight="1">
      <c r="A65" s="93" t="s">
        <v>304</v>
      </c>
      <c r="B65" s="94">
        <v>30.737704918</v>
      </c>
      <c r="F65" s="7"/>
    </row>
    <row r="66" spans="1:6" ht="15" customHeight="1">
      <c r="A66" s="93" t="s">
        <v>305</v>
      </c>
      <c r="B66" s="94">
        <v>30.601092896</v>
      </c>
      <c r="F66" s="7"/>
    </row>
    <row r="67" spans="1:6" ht="15" customHeight="1">
      <c r="A67" s="93" t="s">
        <v>306</v>
      </c>
      <c r="B67" s="94">
        <v>30.601092896</v>
      </c>
      <c r="F67" s="7"/>
    </row>
    <row r="68" spans="1:6" ht="15" customHeight="1">
      <c r="A68" s="93" t="s">
        <v>307</v>
      </c>
      <c r="B68" s="94">
        <v>30.601092896</v>
      </c>
      <c r="F68" s="7"/>
    </row>
    <row r="69" spans="1:6" ht="15" customHeight="1">
      <c r="A69" s="93" t="s">
        <v>308</v>
      </c>
      <c r="B69" s="94">
        <v>30.601092896</v>
      </c>
      <c r="F69" s="7"/>
    </row>
    <row r="70" spans="1:6" ht="15" customHeight="1">
      <c r="A70" s="93" t="s">
        <v>309</v>
      </c>
      <c r="B70" s="94">
        <v>30.601092896</v>
      </c>
      <c r="F70" s="7"/>
    </row>
    <row r="71" spans="1:6" ht="15" customHeight="1">
      <c r="A71" s="93" t="s">
        <v>310</v>
      </c>
      <c r="B71" s="94">
        <v>30.601092896</v>
      </c>
      <c r="F71" s="7"/>
    </row>
    <row r="72" spans="1:6" ht="15" customHeight="1">
      <c r="A72" s="93" t="s">
        <v>311</v>
      </c>
      <c r="B72" s="94">
        <v>30.601092896</v>
      </c>
      <c r="F72" s="7"/>
    </row>
    <row r="73" spans="1:6" ht="15" customHeight="1">
      <c r="A73" s="93" t="s">
        <v>312</v>
      </c>
      <c r="B73" s="94">
        <v>30.601092896</v>
      </c>
      <c r="F73" s="7"/>
    </row>
    <row r="74" spans="1:6" ht="15" customHeight="1">
      <c r="A74" s="93" t="s">
        <v>313</v>
      </c>
      <c r="B74" s="94">
        <v>15.97546729</v>
      </c>
      <c r="F74" s="7"/>
    </row>
    <row r="75" spans="1:6" ht="15" customHeight="1">
      <c r="A75" s="93" t="s">
        <v>314</v>
      </c>
      <c r="B75" s="94">
        <v>16.368360277</v>
      </c>
      <c r="F75" s="7"/>
    </row>
  </sheetData>
  <mergeCells count="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workbookViewId="0" topLeftCell="A1">
      <selection activeCell="C1" sqref="C1"/>
    </sheetView>
  </sheetViews>
  <sheetFormatPr defaultColWidth="9.140625" defaultRowHeight="15" customHeight="1"/>
  <cols>
    <col min="1" max="1" width="47.7109375" style="0" customWidth="1"/>
    <col min="2" max="3" width="20.7109375" style="0" customWidth="1"/>
  </cols>
  <sheetData>
    <row r="1" spans="1:3" ht="15" customHeight="1">
      <c r="A1" s="74" t="s">
        <v>132</v>
      </c>
      <c r="B1" s="75"/>
      <c r="C1" s="75"/>
    </row>
    <row r="2" spans="1:3" ht="15" customHeight="1">
      <c r="A2" s="74"/>
      <c r="B2" s="75"/>
      <c r="C2" s="75"/>
    </row>
    <row r="3" spans="1:3" ht="15" customHeight="1">
      <c r="A3" s="76"/>
      <c r="B3" s="76" t="s">
        <v>0</v>
      </c>
      <c r="C3" s="76" t="s">
        <v>1</v>
      </c>
    </row>
    <row r="4" spans="1:3" ht="15" customHeight="1">
      <c r="A4" s="76" t="s">
        <v>2</v>
      </c>
      <c r="B4" s="77">
        <v>44470</v>
      </c>
      <c r="C4" s="77">
        <v>44871</v>
      </c>
    </row>
    <row r="5" spans="1:3" ht="15" customHeight="1">
      <c r="A5" s="76" t="s">
        <v>3</v>
      </c>
      <c r="B5" s="77">
        <v>44872</v>
      </c>
      <c r="C5" s="77">
        <v>44955</v>
      </c>
    </row>
    <row r="6" spans="1:3" ht="15" customHeight="1">
      <c r="A6" s="76" t="s">
        <v>4</v>
      </c>
      <c r="B6" s="77">
        <v>44874</v>
      </c>
      <c r="C6" s="77">
        <v>44955</v>
      </c>
    </row>
    <row r="7" spans="1:3" ht="15" customHeight="1">
      <c r="A7" s="76" t="s">
        <v>5</v>
      </c>
      <c r="B7" s="77" t="s">
        <v>327</v>
      </c>
      <c r="C7" s="77" t="s">
        <v>327</v>
      </c>
    </row>
    <row r="8" spans="1:3" ht="15" customHeight="1">
      <c r="A8" s="76" t="s">
        <v>6</v>
      </c>
      <c r="B8" s="77">
        <v>44956</v>
      </c>
      <c r="C8" s="77">
        <v>45216</v>
      </c>
    </row>
    <row r="9" spans="1:3" ht="15" customHeight="1">
      <c r="A9" s="76" t="s">
        <v>7</v>
      </c>
      <c r="B9" s="77">
        <v>45111</v>
      </c>
      <c r="C9" s="77">
        <v>45216</v>
      </c>
    </row>
    <row r="10" spans="1:3" ht="15" customHeight="1">
      <c r="A10" s="75"/>
      <c r="B10" s="75"/>
      <c r="C10" s="75"/>
    </row>
    <row r="11" spans="1:3" ht="30" customHeight="1">
      <c r="A11" s="125" t="s">
        <v>8</v>
      </c>
      <c r="B11" s="125"/>
      <c r="C11" s="125"/>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7"/>
  <sheetViews>
    <sheetView workbookViewId="0" topLeftCell="A1">
      <selection activeCell="B1" sqref="B1"/>
    </sheetView>
  </sheetViews>
  <sheetFormatPr defaultColWidth="8.8515625" defaultRowHeight="15" customHeight="1"/>
  <cols>
    <col min="1" max="1" width="90.28125" style="17" customWidth="1"/>
    <col min="2" max="2" width="25.7109375" style="17" customWidth="1"/>
    <col min="3" max="16384" width="8.8515625" style="17" customWidth="1"/>
  </cols>
  <sheetData>
    <row r="1" ht="15" customHeight="1">
      <c r="A1" s="13" t="s">
        <v>133</v>
      </c>
    </row>
    <row r="2" ht="15" customHeight="1">
      <c r="A2" s="17" t="s">
        <v>20</v>
      </c>
    </row>
    <row r="4" ht="45" customHeight="1">
      <c r="A4" s="21" t="s">
        <v>136</v>
      </c>
    </row>
    <row r="5" ht="15" customHeight="1">
      <c r="A5" s="3" t="s">
        <v>361</v>
      </c>
    </row>
    <row r="6" ht="15" customHeight="1">
      <c r="A6" s="3"/>
    </row>
    <row r="7" ht="15" customHeight="1">
      <c r="A7" s="3"/>
    </row>
    <row r="8" ht="15" customHeight="1">
      <c r="A8" s="1"/>
    </row>
    <row r="9" ht="60" customHeight="1">
      <c r="A9" s="21" t="s">
        <v>134</v>
      </c>
    </row>
    <row r="10" ht="45" customHeight="1">
      <c r="A10" s="95" t="s">
        <v>328</v>
      </c>
    </row>
    <row r="11" ht="45" customHeight="1">
      <c r="A11" s="95" t="s">
        <v>362</v>
      </c>
    </row>
    <row r="12" ht="15" customHeight="1">
      <c r="A12" s="3"/>
    </row>
    <row r="13" ht="15" customHeight="1">
      <c r="A13" s="1"/>
    </row>
    <row r="14" ht="30" customHeight="1">
      <c r="A14" s="20" t="s">
        <v>135</v>
      </c>
    </row>
    <row r="15" ht="15" customHeight="1">
      <c r="A15" s="3" t="s">
        <v>361</v>
      </c>
    </row>
    <row r="16" ht="15" customHeight="1">
      <c r="A16" s="3"/>
    </row>
    <row r="17" ht="15" customHeight="1">
      <c r="A17" s="3"/>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workbookViewId="0" topLeftCell="A1">
      <selection activeCell="F1" sqref="F1"/>
    </sheetView>
  </sheetViews>
  <sheetFormatPr defaultColWidth="8.8515625" defaultRowHeight="15"/>
  <cols>
    <col min="1" max="1" width="50.7109375" style="1" customWidth="1"/>
    <col min="2" max="5" width="15.7109375" style="1" customWidth="1"/>
    <col min="6" max="6" width="15.7109375" style="52" customWidth="1"/>
    <col min="7" max="16384" width="8.8515625" style="1" customWidth="1"/>
  </cols>
  <sheetData>
    <row r="1" ht="15">
      <c r="A1" s="6" t="s">
        <v>137</v>
      </c>
    </row>
    <row r="2" spans="1:5" ht="30" customHeight="1">
      <c r="A2" s="126" t="s">
        <v>161</v>
      </c>
      <c r="B2" s="126"/>
      <c r="C2" s="126"/>
      <c r="D2" s="126"/>
      <c r="E2" s="126"/>
    </row>
    <row r="4" spans="1:6" s="6" customFormat="1" ht="30" customHeight="1">
      <c r="A4" s="2" t="s">
        <v>60</v>
      </c>
      <c r="B4" s="34" t="s">
        <v>37</v>
      </c>
      <c r="C4" s="34" t="s">
        <v>38</v>
      </c>
      <c r="D4" s="34" t="s">
        <v>39</v>
      </c>
      <c r="E4" s="34" t="s">
        <v>140</v>
      </c>
      <c r="F4" s="34" t="s">
        <v>169</v>
      </c>
    </row>
    <row r="5" spans="1:6" s="6" customFormat="1" ht="30" customHeight="1">
      <c r="A5" s="42" t="s">
        <v>189</v>
      </c>
      <c r="B5" s="91">
        <v>9.9</v>
      </c>
      <c r="C5" s="91">
        <v>7.6</v>
      </c>
      <c r="D5" s="91">
        <v>12.1</v>
      </c>
      <c r="E5" s="91">
        <v>12.601991766</v>
      </c>
      <c r="F5" s="53" t="s">
        <v>170</v>
      </c>
    </row>
    <row r="6" spans="1:6" s="6" customFormat="1" ht="30" customHeight="1">
      <c r="A6" s="42" t="s">
        <v>42</v>
      </c>
      <c r="B6" s="91">
        <v>11.6</v>
      </c>
      <c r="C6" s="91">
        <v>8.3</v>
      </c>
      <c r="D6" s="91">
        <v>14.2</v>
      </c>
      <c r="E6" s="91">
        <v>14.968881585</v>
      </c>
      <c r="F6" s="53" t="s">
        <v>170</v>
      </c>
    </row>
    <row r="7" spans="1:6" s="6" customFormat="1" ht="30" customHeight="1">
      <c r="A7" s="42" t="s">
        <v>43</v>
      </c>
      <c r="B7" s="91">
        <v>8.3</v>
      </c>
      <c r="C7" s="91">
        <v>6.8</v>
      </c>
      <c r="D7" s="91">
        <v>10.2</v>
      </c>
      <c r="E7" s="91">
        <v>10.318279519</v>
      </c>
      <c r="F7" s="53" t="s">
        <v>170</v>
      </c>
    </row>
    <row r="8" spans="1:6" ht="30" customHeight="1">
      <c r="A8" s="42" t="s">
        <v>190</v>
      </c>
      <c r="B8" s="91">
        <v>50.6</v>
      </c>
      <c r="C8" s="91">
        <v>56.9</v>
      </c>
      <c r="D8" s="91">
        <v>54.9</v>
      </c>
      <c r="E8" s="91">
        <v>55.50218716</v>
      </c>
      <c r="F8" s="53" t="s">
        <v>170</v>
      </c>
    </row>
    <row r="9" spans="1:6" ht="30" customHeight="1">
      <c r="A9" s="42" t="s">
        <v>40</v>
      </c>
      <c r="B9" s="91">
        <v>51.2</v>
      </c>
      <c r="C9" s="91">
        <v>57.2</v>
      </c>
      <c r="D9" s="91">
        <v>55.1</v>
      </c>
      <c r="E9" s="91">
        <v>56.641691829</v>
      </c>
      <c r="F9" s="53" t="s">
        <v>170</v>
      </c>
    </row>
    <row r="10" spans="1:6" ht="30" customHeight="1">
      <c r="A10" s="42" t="s">
        <v>41</v>
      </c>
      <c r="B10" s="91">
        <v>50</v>
      </c>
      <c r="C10" s="91">
        <v>56.6</v>
      </c>
      <c r="D10" s="91">
        <v>54.8</v>
      </c>
      <c r="E10" s="91">
        <v>54.402727124</v>
      </c>
      <c r="F10" s="53" t="s">
        <v>170</v>
      </c>
    </row>
    <row r="11" spans="1:6" ht="30" customHeight="1">
      <c r="A11" s="42" t="s">
        <v>138</v>
      </c>
      <c r="B11" s="91">
        <v>89.3</v>
      </c>
      <c r="C11" s="91">
        <v>91.9</v>
      </c>
      <c r="D11" s="91">
        <v>89.3</v>
      </c>
      <c r="E11" s="91">
        <v>63.366806235</v>
      </c>
      <c r="F11" s="53" t="s">
        <v>171</v>
      </c>
    </row>
    <row r="12" spans="1:6" ht="30" customHeight="1">
      <c r="A12" s="42" t="s">
        <v>139</v>
      </c>
      <c r="B12" s="91">
        <v>72.3</v>
      </c>
      <c r="C12" s="96" t="s">
        <v>167</v>
      </c>
      <c r="D12" s="91">
        <v>82.9</v>
      </c>
      <c r="E12" s="91">
        <v>77.748105566</v>
      </c>
      <c r="F12" s="53" t="s">
        <v>172</v>
      </c>
    </row>
    <row r="14" ht="15">
      <c r="A14" s="1" t="s">
        <v>168</v>
      </c>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2022-10-18T10:59:27Z</cp:lastPrinted>
  <dcterms:created xsi:type="dcterms:W3CDTF">2016-07-21T15:32:48Z</dcterms:created>
  <dcterms:modified xsi:type="dcterms:W3CDTF">2024-04-23T13:13:30Z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2023-10-17T13:57:50Z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24338e16-08c5-4500-8c02-6899b38b5182</vt:lpwstr>
  </property>
  <property fmtid="{D5CDD505-2E9C-101B-9397-08002B2CF9AE}" pid="8" name="MSIP_Label_6bd9ddd1-4d20-43f6-abfa-fc3c07406f94_ContentBits">
    <vt:lpwstr>0</vt:lpwstr>
  </property>
</Properties>
</file>