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130"/>
  <workbookPr codeName="ThisWorkbook" defaultThemeVersion="124226"/>
  <bookViews>
    <workbookView xWindow="65416" yWindow="65416" windowWidth="29040" windowHeight="15840" activeTab="1"/>
  </bookViews>
  <sheets>
    <sheet name="Information" sheetId="23" r:id="rId1"/>
    <sheet name="13.2.1" sheetId="17" r:id="rId2"/>
    <sheet name="13.3.1.1" sheetId="11" r:id="rId3"/>
    <sheet name="13.3.3.1" sheetId="22" r:id="rId4"/>
    <sheet name="13.3.3.2" sheetId="14" r:id="rId5"/>
    <sheet name="14.2" sheetId="2" r:id="rId6"/>
    <sheet name="15.1" sheetId="3" r:id="rId7"/>
    <sheet name="COVID-19" sheetId="24" r:id="rId8"/>
    <sheet name="15.2" sheetId="18" r:id="rId9"/>
    <sheet name="15.3" sheetId="19" r:id="rId10"/>
    <sheet name="18.1" sheetId="12" r:id="rId11"/>
    <sheet name="18.5.1" sheetId="15" r:id="rId12"/>
  </sheets>
  <definedNames>
    <definedName name="_xlnm.Print_Area" localSheetId="1">'13.2.1'!$A$1:$G$37</definedName>
    <definedName name="_xlnm.Print_Area" localSheetId="7">'COVID-19'!$A$1:$K$24</definedName>
    <definedName name="_xlnm.Print_Titles" localSheetId="1">'13.2.1'!$A:$A,'13.2.1'!$3:$3</definedName>
  </definedNames>
  <calcPr calcId="191029"/>
  <extLst/>
</workbook>
</file>

<file path=xl/sharedStrings.xml><?xml version="1.0" encoding="utf-8"?>
<sst xmlns="http://schemas.openxmlformats.org/spreadsheetml/2006/main" count="713" uniqueCount="345">
  <si>
    <t>Start date</t>
  </si>
  <si>
    <t>End date</t>
  </si>
  <si>
    <t>Preparation of the survey</t>
  </si>
  <si>
    <t>Fieldwork</t>
  </si>
  <si>
    <t>Reminders and follow-up</t>
  </si>
  <si>
    <t>Non-response survey</t>
  </si>
  <si>
    <t>Processing (quality control, editing, imputation, etc.)</t>
  </si>
  <si>
    <t>Transmission of dataset to Eurostat*</t>
  </si>
  <si>
    <t>* Please indicate in the column 'start date' the date of the first transmission of the complete dataset and in the column 'end date' the date of transmission of the final dataset.</t>
  </si>
  <si>
    <t>Survey vehicle</t>
  </si>
  <si>
    <t>Not at all</t>
  </si>
  <si>
    <t>Partly (i.e. some questions only)</t>
  </si>
  <si>
    <t>Fully (i.e. all questions)</t>
  </si>
  <si>
    <t>If embedded in another survey, please give a short description of this survey.</t>
  </si>
  <si>
    <t>Number</t>
  </si>
  <si>
    <t>%</t>
  </si>
  <si>
    <t>Item non-response rate (%)</t>
  </si>
  <si>
    <t>Imputation method used</t>
  </si>
  <si>
    <t>Coefficient of variation</t>
  </si>
  <si>
    <t>Over-coverage rate (%)</t>
  </si>
  <si>
    <r>
      <rPr>
        <i/>
        <sz val="10"/>
        <color theme="1"/>
        <rFont val="Calibri"/>
        <family val="2"/>
        <scheme val="minor"/>
      </rPr>
      <t xml:space="preserve">
Please add rows as necessary.</t>
    </r>
    <r>
      <rPr>
        <sz val="10"/>
        <color theme="1"/>
        <rFont val="Calibri"/>
        <family val="2"/>
        <scheme val="minor"/>
      </rPr>
      <t xml:space="preserve">
</t>
    </r>
  </si>
  <si>
    <t>Examples / guidelines for each type of unit non-response</t>
  </si>
  <si>
    <t>Non-contact</t>
  </si>
  <si>
    <t>Refusal</t>
  </si>
  <si>
    <t>Inability to respond</t>
  </si>
  <si>
    <t>Other non-response</t>
  </si>
  <si>
    <t>Total unit non-response</t>
  </si>
  <si>
    <t>Types of unit non-response</t>
  </si>
  <si>
    <t>Rejected questionnaires</t>
  </si>
  <si>
    <t>Please specify the other types of non-response encountered.</t>
  </si>
  <si>
    <t>Imputation rate (%)</t>
  </si>
  <si>
    <t>Please add rows as necessary.</t>
  </si>
  <si>
    <t>If yes - please list the variables for which you used data from administrative sources?
(List of variables according to the code book, e.g. HATLEVEL.)</t>
  </si>
  <si>
    <t>Yes</t>
  </si>
  <si>
    <t>If yes - please provide an estimate of the percentage of proxy interviews (as % of the total number of interviews).</t>
  </si>
  <si>
    <t>Method for random selection of the NFE activities</t>
  </si>
  <si>
    <r>
      <t>Other ineligible</t>
    </r>
    <r>
      <rPr>
        <i/>
        <sz val="10"/>
        <rFont val="Calibri"/>
        <family val="2"/>
        <scheme val="minor"/>
      </rPr>
      <t xml:space="preserve">
E.g. no dwelling exists at the selected address or selected individual has died between the reference data of the sampling frame and the moment of the interview.</t>
    </r>
  </si>
  <si>
    <t>2007 AES (pilot)</t>
  </si>
  <si>
    <t>2011 AES</t>
  </si>
  <si>
    <t>2016 AES</t>
  </si>
  <si>
    <t>Participation rate in non-formal education, age 25-64 - women</t>
  </si>
  <si>
    <t>Participation rate in non-formal education, age 25-64 - men</t>
  </si>
  <si>
    <t>Participation rate in formal education, age 25-64 - women</t>
  </si>
  <si>
    <t>Participation rate in formal education, age 25-64 - men</t>
  </si>
  <si>
    <t>Variable (according to the code book, e.g. HATLEVEL)</t>
  </si>
  <si>
    <t>Population according to EU-LFS</t>
  </si>
  <si>
    <t>ISCED 0-2</t>
  </si>
  <si>
    <t>ISCED 3-4</t>
  </si>
  <si>
    <t>ISCED 5-8</t>
  </si>
  <si>
    <t>Age 25-34, total sex</t>
  </si>
  <si>
    <t>Age 35-54, total sex</t>
  </si>
  <si>
    <t>EU-LFS</t>
  </si>
  <si>
    <t>ISCED total</t>
  </si>
  <si>
    <t>Unit response (population in the net sample, i.e. actual number of respondents)</t>
  </si>
  <si>
    <t>Total population aged 25-34</t>
  </si>
  <si>
    <t>Total population aged 35-54</t>
  </si>
  <si>
    <t>No one was at home or the questionnaire was never sent back.</t>
  </si>
  <si>
    <t>Number of respondents (net sample)</t>
  </si>
  <si>
    <t>Indicator</t>
  </si>
  <si>
    <t>Estimated value of the indicator (weighted)</t>
  </si>
  <si>
    <t>AES main indicator (in %)</t>
  </si>
  <si>
    <t>Unit non-response rate (weighted)</t>
  </si>
  <si>
    <t>Standard error</t>
  </si>
  <si>
    <r>
      <t xml:space="preserve">95% confidence interval
</t>
    </r>
    <r>
      <rPr>
        <i/>
        <sz val="10"/>
        <rFont val="Calibri"/>
        <family val="2"/>
        <scheme val="minor"/>
      </rPr>
      <t>(please provide 2 decimals for the CI)</t>
    </r>
  </si>
  <si>
    <t>Number of households</t>
  </si>
  <si>
    <t>The selected household/person was contacted but refused to take part in the survey.</t>
  </si>
  <si>
    <t>The selected household/person was unable to participate due to language barriers or cognitive or physical incapacity to respond.</t>
  </si>
  <si>
    <t>Calculation of unit non-response</t>
  </si>
  <si>
    <t>Is the unit non-response calculated at household level or at individual (person) level?</t>
  </si>
  <si>
    <t>Number of individuals (persons)</t>
  </si>
  <si>
    <t>un-weighted</t>
  </si>
  <si>
    <t>weighted</t>
  </si>
  <si>
    <t>For the weighted unit non-response rate, please state the definition of the weights.</t>
  </si>
  <si>
    <t>The selected household/person did take part but the survey form cannot be used (poor quality - e.g. strong inconsistencies; unacceptable item-response / person left most of the questions unanswered; survey form got lost and interview cannot be repeated; etc.).</t>
  </si>
  <si>
    <t>Unit non-response rate (%)</t>
  </si>
  <si>
    <t>Countries with household sampling should at least provide information for the total population and the unit response.</t>
  </si>
  <si>
    <t>Please provide the information according to your sampling approach (sample of households or individuals).</t>
  </si>
  <si>
    <r>
      <t xml:space="preserve">Unit non-response rate (un-weighted)
</t>
    </r>
    <r>
      <rPr>
        <i/>
        <sz val="10"/>
        <rFont val="Calibri"/>
        <family val="2"/>
        <scheme val="minor"/>
      </rPr>
      <t>(unit non-response / eligible persons * 100)</t>
    </r>
  </si>
  <si>
    <t>Number of eligible households/persons minus number of households/persons in the net sample.</t>
  </si>
  <si>
    <t>Unit non-response (number of eligible persons minus number of persons in the net sample)</t>
  </si>
  <si>
    <r>
      <t xml:space="preserve">Number of eligible elements
</t>
    </r>
    <r>
      <rPr>
        <i/>
        <sz val="10"/>
        <rFont val="Calibri"/>
        <family val="2"/>
        <scheme val="minor"/>
      </rPr>
      <t>I.e. the gross sample size minus the ineligible cases.</t>
    </r>
  </si>
  <si>
    <t>Survey participation</t>
  </si>
  <si>
    <t>Please indicate whether participation in the survey is mandatory or voluntary for respondents.</t>
  </si>
  <si>
    <t>CAPI = computer assisted personal interview, i.e. interviewer is present</t>
  </si>
  <si>
    <t>CAWI = computer assisted web-interview, self-administered</t>
  </si>
  <si>
    <t>PAPI = paper assisted personal interview, i.e. interviewer is present</t>
  </si>
  <si>
    <t>Other (PASI - paper assisted self-administered interview, CASI - non-web-based computer assisted self-administered interview)</t>
  </si>
  <si>
    <t>INTMETHOD = 1</t>
  </si>
  <si>
    <t>INTMETHOD = 2</t>
  </si>
  <si>
    <t>INTMETHOD = 3</t>
  </si>
  <si>
    <t>INTMETHOD = 4</t>
  </si>
  <si>
    <t>INTMETHOD = 5</t>
  </si>
  <si>
    <t>Total (= net sample)</t>
  </si>
  <si>
    <t>Did you pilot test the 2022 AES questionnaire?</t>
  </si>
  <si>
    <t>Did you allow proxy answers for the 2022 AES?</t>
  </si>
  <si>
    <t>(INTPART = 2 / net sample)*100</t>
  </si>
  <si>
    <t>Please describe the method used for selecting the random NFE activities.</t>
  </si>
  <si>
    <t>Table 18.1 Source data</t>
  </si>
  <si>
    <t>Table 13.3.3.1 Unit non-response - rate</t>
  </si>
  <si>
    <t>Total population aged 25-69</t>
  </si>
  <si>
    <t>Women aged 25-69</t>
  </si>
  <si>
    <t>Men aged 25-69</t>
  </si>
  <si>
    <t>Total population aged 18-24</t>
  </si>
  <si>
    <t>Total population aged 55-69</t>
  </si>
  <si>
    <t>Women aged 18-24</t>
  </si>
  <si>
    <t>Men aged 18-24</t>
  </si>
  <si>
    <t>Population aged 18-69 with low educational attainment (ISCED 0-2)</t>
  </si>
  <si>
    <t>Population aged 18-69 with medium educational attainment (ISCED 3-4)</t>
  </si>
  <si>
    <t>Population aged 18-69 with high educational attainment (ISCED 5-8)</t>
  </si>
  <si>
    <t>Population aged 18-69 in cities</t>
  </si>
  <si>
    <t>Population aged 18-69 in towns and suburbs</t>
  </si>
  <si>
    <t>Population aged 18-69 in rural areas</t>
  </si>
  <si>
    <t>Population aged 18-69 employed (MAINSTAT=10)</t>
  </si>
  <si>
    <t>Population aged 18-69 unemployed (MAINSTAT=20)</t>
  </si>
  <si>
    <r>
      <t xml:space="preserve">Eligible persons
</t>
    </r>
    <r>
      <rPr>
        <i/>
        <sz val="10"/>
        <rFont val="Calibri"/>
        <family val="2"/>
        <scheme val="minor"/>
      </rPr>
      <t>(for definition see table 13.3.1.1)</t>
    </r>
  </si>
  <si>
    <t>Table 13.3.1.1 Over-coverage - rate</t>
  </si>
  <si>
    <t>Participation rate in non-formal education and training, age 25-69, women - %</t>
  </si>
  <si>
    <t>Participation rate in formal education and training, age 18-24, women - %</t>
  </si>
  <si>
    <t>Participation rate in formal education and training, age 18-24, men - %</t>
  </si>
  <si>
    <t>Participation rate in non-formal education and training, age 25-69, low educational attainment (ISCED 0-2) - %</t>
  </si>
  <si>
    <t>Participation rate in non-formal education and training, age 25-69, medium educational attainment (ISCED 3-4) - %</t>
  </si>
  <si>
    <t>Participation rate in non-formal education and training, age 25-69, high educational attainment (ISCED 5-8) - %</t>
  </si>
  <si>
    <t>Participation rate in non-formal education and training, age 25-69, unemployed - %</t>
  </si>
  <si>
    <t>Informal learning</t>
  </si>
  <si>
    <t>Hours spent in formal and non-formal activities</t>
  </si>
  <si>
    <t>Table 13.3.3.2 Item non-response rate</t>
  </si>
  <si>
    <r>
      <rPr>
        <b/>
        <sz val="10"/>
        <rFont val="Calibri"/>
        <family val="2"/>
        <scheme val="minor"/>
      </rPr>
      <t>2022 AES variables with item non-response rates 10% and higher</t>
    </r>
    <r>
      <rPr>
        <b/>
        <i/>
        <sz val="10"/>
        <rFont val="Calibri"/>
        <family val="2"/>
        <scheme val="minor"/>
      </rPr>
      <t xml:space="preserve">
</t>
    </r>
    <r>
      <rPr>
        <i/>
        <sz val="10"/>
        <rFont val="Calibri"/>
        <family val="2"/>
        <scheme val="minor"/>
      </rPr>
      <t>Item non-response in relation to the relevant target population, i.e. depending on the variable the total population, the population participating in FED, in NFE, etc.</t>
    </r>
  </si>
  <si>
    <t>Please indicate 'none' if item non-response was below 10% for all variables.</t>
  </si>
  <si>
    <t>Table 18.5.1 Imputation - rate</t>
  </si>
  <si>
    <t>Please indicate 'none' if no values at all were imputed.</t>
  </si>
  <si>
    <t>Table 14.2 Project phases - dates</t>
  </si>
  <si>
    <t>Table 15.1 Deviations from 2022 AES concepts and definitions</t>
  </si>
  <si>
    <r>
      <t xml:space="preserve">2022 AES variables
</t>
    </r>
    <r>
      <rPr>
        <i/>
        <sz val="10"/>
        <color theme="1"/>
        <rFont val="Calibri"/>
        <family val="2"/>
        <scheme val="minor"/>
      </rPr>
      <t>Please list the 2022 AES variables for which your national implementation differed and describe the differences. This includes e.g. adding an open answer category and post-coding.
Please also list variables not covered by the EU legislation but added to the national questionnaire.</t>
    </r>
  </si>
  <si>
    <r>
      <t xml:space="preserve">2022 AES questionnaire
</t>
    </r>
    <r>
      <rPr>
        <i/>
        <sz val="10"/>
        <color theme="1"/>
        <rFont val="Calibri"/>
        <family val="2"/>
        <scheme val="minor"/>
      </rPr>
      <t>Please indicate any deviations from the suggested European questionnaire (section 2 of the 2022 AES manual).</t>
    </r>
  </si>
  <si>
    <r>
      <t xml:space="preserve">2022 AES concepts and definitions
</t>
    </r>
    <r>
      <rPr>
        <i/>
        <sz val="10"/>
        <color theme="1"/>
        <rFont val="Calibri"/>
        <family val="2"/>
        <scheme val="minor"/>
      </rPr>
      <t>Please list the 2022 AES concepts and definitions (section 3 - explanatory notes of the 2022 AES manual) for which your national survey differed and describe the differences.</t>
    </r>
  </si>
  <si>
    <t>Table 15.2 Comparability - over time</t>
  </si>
  <si>
    <t>Share of job-related activities in non-formal education (for those aged 25-64)</t>
  </si>
  <si>
    <t>Participation rate in informal learning, age 25-64</t>
  </si>
  <si>
    <t>2022 AES</t>
  </si>
  <si>
    <t>Table 15.3 Coherence - cross-domain</t>
  </si>
  <si>
    <t>Age 18-24, total sex</t>
  </si>
  <si>
    <t>Age 18-24, women</t>
  </si>
  <si>
    <t>Age 18-24, men</t>
  </si>
  <si>
    <t>Age 25-69, total sex</t>
  </si>
  <si>
    <t>Age 25-69, women</t>
  </si>
  <si>
    <t>Age 25-69, men</t>
  </si>
  <si>
    <t>Age 55-69, total sex</t>
  </si>
  <si>
    <t>For EU-LFS please use the reference period that is closest to your national 2022 AES data collection period.</t>
  </si>
  <si>
    <t>Population according to 2022 AES</t>
  </si>
  <si>
    <t>Difference between 2022 AES and EU-LFS (%)</t>
  </si>
  <si>
    <t>(EU-LFS - 2022 AES) / EU-LFS *100</t>
  </si>
  <si>
    <t>Reference period: 2022 (Eurostat data)</t>
  </si>
  <si>
    <r>
      <t xml:space="preserve">Eligible elements
</t>
    </r>
    <r>
      <rPr>
        <i/>
        <sz val="10"/>
        <color theme="1"/>
        <rFont val="Calibri"/>
        <family val="2"/>
        <scheme val="minor"/>
      </rPr>
      <t>(for definition see table 13.3.1.1)</t>
    </r>
  </si>
  <si>
    <t>Participation in non-formal education and training</t>
  </si>
  <si>
    <t>Participation in formal education and training</t>
  </si>
  <si>
    <t>Non-formal learning activities</t>
  </si>
  <si>
    <t>Cost of non-formal learning activities</t>
  </si>
  <si>
    <t>Table 13.2.1 Sampling errors - indicators for 2022 AES key statistics</t>
  </si>
  <si>
    <t>Participation rate in non-formal education and training, age 25-69, men - %</t>
  </si>
  <si>
    <t>This table compares main indicators over time to illustrate the development. It refers to age 25-64, as only this age group was mandatory in previous waves.</t>
  </si>
  <si>
    <t>The 2022 AES was a stand-alone survey.</t>
  </si>
  <si>
    <t xml:space="preserve">The 2022 AES was embedded in another survey. </t>
  </si>
  <si>
    <t>Did you use data from administrative sources for the 2022 AES?</t>
  </si>
  <si>
    <t>Survey type</t>
  </si>
  <si>
    <t>CATI = computer assisted telephone interview, i.e. interviewer is present</t>
  </si>
  <si>
    <t>*)</t>
  </si>
  <si>
    <t>*) 2011 AES collected INF differently and is therefore not included.</t>
  </si>
  <si>
    <t>Online table</t>
  </si>
  <si>
    <t>trng_aes_100</t>
  </si>
  <si>
    <t>trng_aes_188</t>
  </si>
  <si>
    <t>trng_aes_200</t>
  </si>
  <si>
    <t>(1) Indicators for which a precision threshold is provided in the AES Regulation</t>
  </si>
  <si>
    <t>Participation rate in non-formal education and training, age 25-69, employed - %</t>
  </si>
  <si>
    <t>Participation rate in non-formal education and training, age 25-69, outside the labour force - %</t>
  </si>
  <si>
    <t>Share of job-related activities among non-formal learning activities, age 25-69 - %</t>
  </si>
  <si>
    <t>Share of job-related activities among non-formal learning activities, age 18-24 - %</t>
  </si>
  <si>
    <t>Average number of instruction hours spent by a participant in the most recent formal education activity, age 18-69 - hours</t>
  </si>
  <si>
    <t>Average number of instruction hours spent by a participant in the non-formal learning activities, age 18-69 - hours</t>
  </si>
  <si>
    <t>Average amount paid by a participant for all the expenses related to the non-formal learning activities, age 18-69 - EUR</t>
  </si>
  <si>
    <r>
      <t xml:space="preserve">Participation rate in formal education and training, age 18-24 - % </t>
    </r>
    <r>
      <rPr>
        <b/>
        <vertAlign val="superscript"/>
        <sz val="10"/>
        <rFont val="Calibri"/>
        <family val="2"/>
        <scheme val="minor"/>
      </rPr>
      <t>(1)</t>
    </r>
  </si>
  <si>
    <t>Participation rate in formal education and training, age 25-69 - %</t>
  </si>
  <si>
    <r>
      <t>Participation rate in non-formal education and training, age 25-69 - %</t>
    </r>
    <r>
      <rPr>
        <b/>
        <vertAlign val="superscript"/>
        <sz val="10"/>
        <rFont val="Calibri"/>
        <family val="2"/>
        <scheme val="minor"/>
      </rPr>
      <t xml:space="preserve"> (1)</t>
    </r>
  </si>
  <si>
    <t>Participation rate in non-formal education and training, age 18-24 - %</t>
  </si>
  <si>
    <t>Participation rate in non-formal education and training, age 25-34 - %</t>
  </si>
  <si>
    <t>Participation rate in non-formal education and training, age 35-54 - %</t>
  </si>
  <si>
    <t>Participation rate in non-formal education and training, age 55-69 - %</t>
  </si>
  <si>
    <t>Participation rate in informal learning, age 18-69 - %</t>
  </si>
  <si>
    <t>Participation rate in formal education, age 25-64</t>
  </si>
  <si>
    <t>Participation rate in non-formal education, age 25-64</t>
  </si>
  <si>
    <r>
      <t xml:space="preserve">Ineligible: out-of-scope
</t>
    </r>
    <r>
      <rPr>
        <i/>
        <sz val="10"/>
        <rFont val="Calibri"/>
        <family val="2"/>
        <scheme val="minor"/>
      </rPr>
      <t>E.g. selected person/household is not in the target population, i.e. person/all household members under 18 or over 69 years old.</t>
    </r>
  </si>
  <si>
    <t>Population aged 18-69 outside the labour force (MAINSTAT=31, 32, 33, 34, 35 or 36)</t>
  </si>
  <si>
    <t>FEDNBHOURS</t>
  </si>
  <si>
    <t>-</t>
  </si>
  <si>
    <t>:</t>
  </si>
  <si>
    <t>HHINCOME</t>
  </si>
  <si>
    <t>HATFIELD</t>
  </si>
  <si>
    <t>HATFATHER</t>
  </si>
  <si>
    <t>GUIDE_1</t>
  </si>
  <si>
    <t>GUIDE_2</t>
  </si>
  <si>
    <t>GUIDE_3</t>
  </si>
  <si>
    <t>GUIDE</t>
  </si>
  <si>
    <t>INFPURP</t>
  </si>
  <si>
    <t>/</t>
  </si>
  <si>
    <t>individual</t>
  </si>
  <si>
    <r>
      <t xml:space="preserve">Total population
</t>
    </r>
    <r>
      <rPr>
        <i/>
        <sz val="10"/>
        <rFont val="Calibri"/>
        <family val="2"/>
        <scheme val="minor"/>
      </rPr>
      <t>(Source: Register)</t>
    </r>
  </si>
  <si>
    <t>Total 18-69</t>
  </si>
  <si>
    <r>
      <t xml:space="preserve">Total population
</t>
    </r>
    <r>
      <rPr>
        <i/>
        <sz val="10"/>
        <rFont val="Calibri"/>
        <family val="2"/>
        <scheme val="minor"/>
      </rPr>
      <t>(Source: Register / breakdowns estimated based on LFS)</t>
    </r>
  </si>
  <si>
    <t>NA</t>
  </si>
  <si>
    <t>X</t>
  </si>
  <si>
    <t>N.A.</t>
  </si>
  <si>
    <t>GUIDESOURCE_1</t>
  </si>
  <si>
    <t>GUIDESOURCE_2</t>
  </si>
  <si>
    <t>GUIDESOURCE_3</t>
  </si>
  <si>
    <t>GUIDESOURCE_4</t>
  </si>
  <si>
    <t>GUIDESOURCE</t>
  </si>
  <si>
    <t>FEDSTARTYEAR</t>
  </si>
  <si>
    <t>FEDLEVEL</t>
  </si>
  <si>
    <t>FEDPLACE</t>
  </si>
  <si>
    <t>FEDPAID</t>
  </si>
  <si>
    <t>FEDUSEA</t>
  </si>
  <si>
    <t>FEDOUTCOME_1</t>
  </si>
  <si>
    <t>FEDOUTCOME_3</t>
  </si>
  <si>
    <t>FEDOUTCOME_2</t>
  </si>
  <si>
    <t>FEDOUTCOME_4</t>
  </si>
  <si>
    <t>FEDOUTCOME_5</t>
  </si>
  <si>
    <t>FEDOUTCOME_6</t>
  </si>
  <si>
    <t>FEDOUTCOME_7</t>
  </si>
  <si>
    <t>FEDOUTCOME</t>
  </si>
  <si>
    <t>NFEACT03_WORKTIME</t>
  </si>
  <si>
    <t>NFEACT04_TYPE</t>
  </si>
  <si>
    <t>NFEACT04_MAINSTAT</t>
  </si>
  <si>
    <t>NFEACT04_PURP</t>
  </si>
  <si>
    <t>NFEACT04_WORKTIME</t>
  </si>
  <si>
    <t>NFEACT04_PAIDBY</t>
  </si>
  <si>
    <t>NFEACT05_TYPE</t>
  </si>
  <si>
    <t>NFEACT05_MAINSTAT</t>
  </si>
  <si>
    <t>NFEACT05_PURP</t>
  </si>
  <si>
    <t>NFEACT05_WORKTIME</t>
  </si>
  <si>
    <t>NFEACT05_PAIDBY</t>
  </si>
  <si>
    <t>NFEINITIA1</t>
  </si>
  <si>
    <t>NFENBHOURS1</t>
  </si>
  <si>
    <t>NFEPAID1</t>
  </si>
  <si>
    <t>NFEPAIDVAL1</t>
  </si>
  <si>
    <t>NFEOUTCOME1_1</t>
  </si>
  <si>
    <t>NFEOUTCOME1_3</t>
  </si>
  <si>
    <t>NFEOUTCOME1_2</t>
  </si>
  <si>
    <t>NFEOUTCOME1_4</t>
  </si>
  <si>
    <t>NFEOUTCOME1_5</t>
  </si>
  <si>
    <t>NFEOUTCOME1_6</t>
  </si>
  <si>
    <t>NFEOUTCOME1_7</t>
  </si>
  <si>
    <t>NFEOUTCOME1</t>
  </si>
  <si>
    <t>NFENBHOURS2</t>
  </si>
  <si>
    <t>NFEPAID2</t>
  </si>
  <si>
    <t>NFEPAIDVAL2</t>
  </si>
  <si>
    <t>NFEOUTCOME2_1</t>
  </si>
  <si>
    <t>NFEOUTCOME2_3</t>
  </si>
  <si>
    <t>NFEOUTCOME2_2</t>
  </si>
  <si>
    <t>NFEOUTCOME2_4</t>
  </si>
  <si>
    <t>NFEOUTCOME2_5</t>
  </si>
  <si>
    <t>NFEOUTCOME2_6</t>
  </si>
  <si>
    <t>NFEOUTCOME2_7</t>
  </si>
  <si>
    <t>NFEOUTCOME2</t>
  </si>
  <si>
    <t>No</t>
  </si>
  <si>
    <t>None</t>
  </si>
  <si>
    <t>Precision threshold for standard error set in regulation</t>
  </si>
  <si>
    <t>Comment</t>
  </si>
  <si>
    <t>Online questionnaire: software randomly selected among all NFE activities (if more than 2 activities).
Paperbased questionnaire: respondent was asked to choose himself/herself on a random basis (only 5 respondents using this method actually had more than 2 activities, so the bias should be negligeable).</t>
  </si>
  <si>
    <t>2022 AES quality report - annex</t>
  </si>
  <si>
    <t>Calculation methods</t>
  </si>
  <si>
    <t>Numerator / Average</t>
  </si>
  <si>
    <t>Population / Denominator</t>
  </si>
  <si>
    <t>Weight</t>
  </si>
  <si>
    <t>13.2.1</t>
  </si>
  <si>
    <t>Participation rate in formal education and training, age 18-24 - %</t>
  </si>
  <si>
    <t>FED = 1</t>
  </si>
  <si>
    <t xml:space="preserve">AGE = [18,24] </t>
  </si>
  <si>
    <t>RESPWEIGHT</t>
  </si>
  <si>
    <t>AGE = [18,24] and SEX = 2</t>
  </si>
  <si>
    <t>AGE = [18,24] and SEX = 1</t>
  </si>
  <si>
    <t xml:space="preserve">AGE = [25,69] </t>
  </si>
  <si>
    <t>Participation rate in non-formal education and training, age 25-69 - %</t>
  </si>
  <si>
    <t>NFE = 1</t>
  </si>
  <si>
    <t>AGE = [25,69] and SEX = 2</t>
  </si>
  <si>
    <t>AGE = [25,69] and SEX = 1</t>
  </si>
  <si>
    <t xml:space="preserve">AGE = [25,34] </t>
  </si>
  <si>
    <t xml:space="preserve">AGE = [35,54] </t>
  </si>
  <si>
    <t xml:space="preserve">AGE = [55,69] </t>
  </si>
  <si>
    <t>AGE = [25,69] and HATLEVEL = [000,200]</t>
  </si>
  <si>
    <t>AGE = [25,69] and HATLEVEL = [342,490]</t>
  </si>
  <si>
    <t>AGE = [25,69] and HATLEVEL = [540,800]</t>
  </si>
  <si>
    <t>AGE = [25,69] and MAINSTAT = 10</t>
  </si>
  <si>
    <t>AGE = [25,69] and MAINSTAT = 20</t>
  </si>
  <si>
    <t>AGE = [25,69] and MAINSTAT = [31,36]</t>
  </si>
  <si>
    <t>(NFEACT01_TYPE = 3 or NFEACT01_PURP = 1) + (NFEACT02_TYPE = 3 or NFEACT02_PURP = 1) + (NFEACT03_TYPE = 3 or NFEACT03_PURP = 1) + (NFEACT04_TYPE = 3 or NFEACT04_PURP = 1) + (NFEACT05_TYPE = 3 or NFEACT05_PURP = 1)</t>
  </si>
  <si>
    <t>AGE = [25,69] and NFENUM &gt; 0</t>
  </si>
  <si>
    <t>NFEACTWEIGHT_5</t>
  </si>
  <si>
    <t>AGE = [18,24] and NFENUM &gt; 0</t>
  </si>
  <si>
    <t>INF = 1</t>
  </si>
  <si>
    <t>AGE = [18,24]</t>
  </si>
  <si>
    <t>AVG</t>
  </si>
  <si>
    <t>NFEPAIDVALx</t>
  </si>
  <si>
    <t xml:space="preserve">NFEPAIDVALx &gt; 0 </t>
  </si>
  <si>
    <t>NFEACTWEIGHT_2</t>
  </si>
  <si>
    <t>FEDNBHOURS &gt; 0</t>
  </si>
  <si>
    <t>NFENBHOURSx</t>
  </si>
  <si>
    <t xml:space="preserve">NFENBHOURSx &gt; 0 </t>
  </si>
  <si>
    <t>13.3.3.1</t>
  </si>
  <si>
    <t>N</t>
  </si>
  <si>
    <t>AGE = [25,69]</t>
  </si>
  <si>
    <t>AGE = [18,69] and HATLEVEL = [000,200]</t>
  </si>
  <si>
    <t>AGE = [18,69] and HATLEVEL = [342,490]</t>
  </si>
  <si>
    <t>AGE = [18,69] and HATLEVEL = [540,800]</t>
  </si>
  <si>
    <t>AGE = [18,69] and DEG_URB = 1</t>
  </si>
  <si>
    <t>AGE = [18,69] and DEG_URB = 2</t>
  </si>
  <si>
    <t>AGE = [18,69] and DEG_URB = 3</t>
  </si>
  <si>
    <t>AGE = [18,69] and MAINSTAT = 10</t>
  </si>
  <si>
    <t>AGE = [18,69] and MAINSTAT = 20</t>
  </si>
  <si>
    <t>AGE = [18,69] and MAINSTAT = [31,36]</t>
  </si>
  <si>
    <t>AGE = [25,64]</t>
  </si>
  <si>
    <t>AGE = [25,64] and SEX = 2</t>
  </si>
  <si>
    <t>AGE = [25,64] and SEX = 1</t>
  </si>
  <si>
    <t>pop(1000)</t>
  </si>
  <si>
    <t>Notes:</t>
  </si>
  <si>
    <t>All rates and ratios are computed excluding no answers.</t>
  </si>
  <si>
    <t>Impact of COVID-19</t>
  </si>
  <si>
    <t>You have previously stated that</t>
  </si>
  <si>
    <t>YOU HAVE participated in education and training activities in the past 12 months.</t>
  </si>
  <si>
    <t>YOU HAVE NOT participated in any education and training activities in the past 12 months.</t>
  </si>
  <si>
    <t>During the last 12 months, did the COVID-19 situation affect your participation in these activities, apart from following the hygienic and distancing rules?</t>
  </si>
  <si>
    <t>During the last 12 months, did the COVID-19 situation affect your attitude or plans regarding such learning activities?</t>
  </si>
  <si>
    <t>How did the COVID-19 situation affect your participation? (mark all that apply)</t>
  </si>
  <si>
    <t>I participated more in learning activities.</t>
  </si>
  <si>
    <t>I did more self-learning than participating in institutionalised learning activities.</t>
  </si>
  <si>
    <t>I did only self-learning instead of participating in institutionalised learning activities.</t>
  </si>
  <si>
    <t>Training providers offered a wider range of online courses and I took advantage of that.</t>
  </si>
  <si>
    <t>A training provider postponed, interrupted or cancelled a learning activity.</t>
  </si>
  <si>
    <t>A learning activity was provided in a different form due to COVID-19 which did not appeal to me.</t>
  </si>
  <si>
    <t>Une activité de formation a été proposée sous une forme différente en raison de la COVID-19, ce qui ne m'a pas convenu.</t>
  </si>
  <si>
    <t>A learning activity was changed into online course and I was not able to deal with that.</t>
  </si>
  <si>
    <t>I was afraid of being infected with COVID-19 and therefore did not participate in on-site learning activities.</t>
  </si>
  <si>
    <t>I was afraid of infecting other people with COVID-19 and therefore did not participate in on-site learning activities.</t>
  </si>
  <si>
    <t>Access was limited to people vaccinated against COVID-19 / with a COVID-19 certificate and therefore I could not participate.</t>
  </si>
  <si>
    <t>I had health problems due to COVID-19 and therefore could not participate.</t>
  </si>
  <si>
    <t>Other, please specify:</t>
  </si>
  <si>
    <t>Two additional COVID-19 variables were asked, see sheet 'COVID-19'.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</si>
</sst>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_(* #,##0.00_);_(* \(#,##0.00\);_(* &quot;-&quot;??_);_(@_)"/>
    <numFmt numFmtId="166" formatCode="0.0%"/>
    <numFmt numFmtId="167" formatCode="0.000"/>
    <numFmt numFmtId="168" formatCode="0.000000000"/>
    <numFmt numFmtId="169" formatCode="_(* #,##0_);_(* \(#,##0\);_(* &quot;-&quot;??_);_(@_)"/>
  </numFmts>
  <fonts count="23">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i/>
      <sz val="10"/>
      <name val="Calibri"/>
      <family val="2"/>
      <scheme val="minor"/>
    </font>
    <font>
      <b/>
      <i/>
      <sz val="10"/>
      <name val="Calibri"/>
      <family val="2"/>
      <scheme val="minor"/>
    </font>
    <font>
      <i/>
      <sz val="10"/>
      <color theme="1"/>
      <name val="Calibri"/>
      <family val="2"/>
      <scheme val="minor"/>
    </font>
    <font>
      <b/>
      <u val="single"/>
      <sz val="10"/>
      <name val="Calibri"/>
      <family val="2"/>
      <scheme val="minor"/>
    </font>
    <font>
      <b/>
      <u val="single"/>
      <sz val="10"/>
      <color theme="1"/>
      <name val="Calibri"/>
      <family val="2"/>
      <scheme val="minor"/>
    </font>
    <font>
      <u val="single"/>
      <sz val="10"/>
      <color theme="1"/>
      <name val="Calibri"/>
      <family val="2"/>
      <scheme val="minor"/>
    </font>
    <font>
      <b/>
      <vertAlign val="superscript"/>
      <sz val="10"/>
      <name val="Calibri"/>
      <family val="2"/>
      <scheme val="minor"/>
    </font>
    <font>
      <sz val="10"/>
      <color rgb="FFFF0000"/>
      <name val="Calibri"/>
      <family val="2"/>
      <scheme val="minor"/>
    </font>
    <font>
      <b/>
      <sz val="10"/>
      <name val="Arial"/>
      <family val="2"/>
    </font>
    <font>
      <b/>
      <sz val="12"/>
      <name val="Arial"/>
      <family val="2"/>
    </font>
    <font>
      <sz val="9"/>
      <name val="Arial"/>
      <family val="2"/>
    </font>
    <font>
      <sz val="10"/>
      <color indexed="8"/>
      <name val="Arial"/>
      <family val="2"/>
    </font>
    <font>
      <b/>
      <sz val="9"/>
      <name val="Arial"/>
      <family val="2"/>
    </font>
    <font>
      <b/>
      <sz val="14"/>
      <color rgb="FF000000"/>
      <name val="Calibri"/>
      <family val="2"/>
      <scheme val="minor"/>
    </font>
    <font>
      <b/>
      <sz val="12"/>
      <name val="Calibri"/>
      <family val="2"/>
      <scheme val="minor"/>
    </font>
    <font>
      <sz val="12"/>
      <name val="Calibri"/>
      <family val="2"/>
      <scheme val="minor"/>
    </font>
    <font>
      <sz val="11"/>
      <color theme="0"/>
      <name val="Calibri"/>
      <family val="2"/>
      <scheme val="minor"/>
    </font>
  </fonts>
  <fills count="7">
    <fill>
      <patternFill/>
    </fill>
    <fill>
      <patternFill patternType="gray125"/>
    </fill>
    <fill>
      <patternFill patternType="solid">
        <fgColor theme="8" tint="0.7999799847602844"/>
        <bgColor indexed="64"/>
      </patternFill>
    </fill>
    <fill>
      <patternFill patternType="solid">
        <fgColor indexed="9"/>
        <bgColor indexed="64"/>
      </patternFill>
    </fill>
    <fill>
      <patternFill patternType="lightUp">
        <bgColor theme="8" tint="0.7999799847602844"/>
      </patternFill>
    </fill>
    <fill>
      <patternFill patternType="solid">
        <fgColor indexed="22"/>
        <bgColor indexed="64"/>
      </patternFill>
    </fill>
    <fill>
      <patternFill patternType="solid">
        <fgColor theme="0" tint="-0.04997999966144562"/>
        <bgColor indexed="64"/>
      </patternFill>
    </fill>
  </fills>
  <borders count="7">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5" fontId="1" fillId="0" borderId="0" applyFont="0" applyFill="0" applyBorder="0" applyAlignment="0" applyProtection="0"/>
    <xf numFmtId="43" fontId="1" fillId="0" borderId="0" applyFont="0" applyFill="0" applyBorder="0" applyAlignment="0" applyProtection="0"/>
  </cellStyleXfs>
  <cellXfs count="200">
    <xf numFmtId="0" fontId="0" fillId="0" borderId="0" xfId="0"/>
    <xf numFmtId="0" fontId="2" fillId="0" borderId="0" xfId="0" applyFont="1" applyAlignment="1">
      <alignment horizontal="left" vertical="center"/>
    </xf>
    <xf numFmtId="0" fontId="3" fillId="0" borderId="1" xfId="0" applyFont="1" applyBorder="1" applyAlignment="1">
      <alignment horizontal="left" vertical="center"/>
    </xf>
    <xf numFmtId="0" fontId="2" fillId="2" borderId="1" xfId="0" applyFont="1" applyFill="1" applyBorder="1" applyAlignment="1">
      <alignment horizontal="left" vertical="center"/>
    </xf>
    <xf numFmtId="0" fontId="2" fillId="0" borderId="1" xfId="0" applyFont="1" applyBorder="1" applyAlignment="1">
      <alignment horizontal="left" vertical="center"/>
    </xf>
    <xf numFmtId="0" fontId="4" fillId="2" borderId="1" xfId="0" applyFont="1" applyFill="1" applyBorder="1" applyAlignment="1">
      <alignment horizontal="left" vertical="center"/>
    </xf>
    <xf numFmtId="0" fontId="3" fillId="0" borderId="0" xfId="0" applyFont="1" applyAlignment="1">
      <alignment horizontal="left" vertical="center"/>
    </xf>
    <xf numFmtId="164" fontId="2" fillId="0" borderId="0" xfId="0" applyNumberFormat="1" applyFont="1" applyAlignment="1">
      <alignment horizontal="left" vertical="center"/>
    </xf>
    <xf numFmtId="0" fontId="6" fillId="0" borderId="1" xfId="0" applyFont="1" applyBorder="1" applyAlignment="1">
      <alignment vertical="center" wrapText="1"/>
    </xf>
    <xf numFmtId="0" fontId="2" fillId="0" borderId="0" xfId="0" applyFont="1" applyAlignment="1">
      <alignment vertical="center"/>
    </xf>
    <xf numFmtId="0" fontId="8" fillId="0" borderId="1" xfId="0" applyFont="1" applyBorder="1" applyAlignment="1">
      <alignment vertical="center"/>
    </xf>
    <xf numFmtId="0" fontId="3" fillId="0" borderId="1"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5" fillId="3" borderId="1" xfId="0" applyFont="1" applyFill="1" applyBorder="1" applyAlignment="1">
      <alignment horizontal="left" vertical="center" wrapText="1"/>
    </xf>
    <xf numFmtId="0" fontId="3"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6" fillId="0" borderId="1" xfId="0" applyFont="1" applyFill="1" applyBorder="1" applyAlignment="1">
      <alignment horizontal="center" vertical="center"/>
    </xf>
    <xf numFmtId="164" fontId="6" fillId="0" borderId="1" xfId="0" applyNumberFormat="1" applyFont="1" applyFill="1" applyBorder="1" applyAlignment="1">
      <alignment horizontal="center" vertical="center"/>
    </xf>
    <xf numFmtId="0" fontId="3" fillId="0" borderId="1" xfId="0" applyFont="1" applyBorder="1" applyAlignment="1">
      <alignment vertical="center" wrapText="1"/>
    </xf>
    <xf numFmtId="0" fontId="3" fillId="0" borderId="1" xfId="0" applyFont="1" applyFill="1" applyBorder="1" applyAlignment="1">
      <alignment horizontal="left" vertical="center" wrapText="1"/>
    </xf>
    <xf numFmtId="0" fontId="2" fillId="0" borderId="0" xfId="0" applyFont="1" applyBorder="1" applyAlignment="1">
      <alignment vertical="center" wrapText="1"/>
    </xf>
    <xf numFmtId="0" fontId="2" fillId="0" borderId="0" xfId="0" applyFont="1" applyFill="1" applyBorder="1" applyAlignment="1">
      <alignment horizontal="left" vertical="center"/>
    </xf>
    <xf numFmtId="0" fontId="5" fillId="0" borderId="1" xfId="0" applyFont="1" applyFill="1" applyBorder="1" applyAlignment="1">
      <alignment horizontal="left" vertical="center" wrapText="1"/>
    </xf>
    <xf numFmtId="0" fontId="5" fillId="0" borderId="1" xfId="0" applyFont="1" applyBorder="1" applyAlignment="1">
      <alignment horizontal="left" vertical="center" wrapText="1"/>
    </xf>
    <xf numFmtId="0" fontId="3" fillId="0" borderId="0" xfId="0" applyFont="1" applyAlignment="1">
      <alignment vertical="center"/>
    </xf>
    <xf numFmtId="0" fontId="6" fillId="0" borderId="1" xfId="0" applyFont="1" applyBorder="1" applyAlignment="1">
      <alignment horizontal="left" vertical="center" wrapText="1"/>
    </xf>
    <xf numFmtId="0" fontId="5" fillId="0" borderId="0" xfId="0" applyFont="1" applyFill="1" applyBorder="1" applyAlignment="1">
      <alignment vertical="center" wrapText="1"/>
    </xf>
    <xf numFmtId="0" fontId="8" fillId="0" borderId="0" xfId="0" applyFont="1" applyAlignment="1">
      <alignment vertical="center"/>
    </xf>
    <xf numFmtId="0" fontId="3" fillId="0" borderId="1" xfId="0" applyFont="1" applyBorder="1" applyAlignment="1">
      <alignment horizontal="center" vertical="center" wrapText="1"/>
    </xf>
    <xf numFmtId="0" fontId="5" fillId="3" borderId="1" xfId="0" applyFont="1" applyFill="1" applyBorder="1" applyAlignment="1">
      <alignment vertical="center" wrapText="1"/>
    </xf>
    <xf numFmtId="0" fontId="3" fillId="0" borderId="0" xfId="0" applyFont="1" applyFill="1" applyBorder="1" applyAlignment="1">
      <alignment vertical="center" wrapText="1"/>
    </xf>
    <xf numFmtId="0" fontId="5" fillId="3" borderId="1" xfId="0" applyFont="1" applyFill="1" applyBorder="1" applyAlignment="1">
      <alignment horizontal="center" vertical="center" wrapText="1"/>
    </xf>
    <xf numFmtId="0" fontId="3" fillId="0" borderId="1" xfId="0" applyFont="1" applyFill="1" applyBorder="1" applyAlignment="1">
      <alignment vertical="center" wrapText="1"/>
    </xf>
    <xf numFmtId="0" fontId="8" fillId="0" borderId="1" xfId="0" applyFont="1" applyBorder="1" applyAlignment="1">
      <alignment horizontal="center" vertical="center"/>
    </xf>
    <xf numFmtId="0" fontId="8" fillId="0" borderId="0" xfId="0" applyFont="1" applyAlignment="1">
      <alignment horizontal="left" vertical="center"/>
    </xf>
    <xf numFmtId="0" fontId="3" fillId="0" borderId="1" xfId="0" applyFont="1" applyBorder="1" applyAlignment="1">
      <alignment horizontal="left" vertical="center" wrapText="1"/>
    </xf>
    <xf numFmtId="0" fontId="6" fillId="0" borderId="0" xfId="0" applyFont="1" applyBorder="1" applyAlignment="1">
      <alignment horizontal="left" vertical="center" wrapText="1"/>
    </xf>
    <xf numFmtId="0" fontId="2" fillId="0" borderId="0" xfId="0" applyFont="1" applyBorder="1" applyAlignment="1">
      <alignment horizontal="left" vertical="center"/>
    </xf>
    <xf numFmtId="164" fontId="2" fillId="0" borderId="0" xfId="0" applyNumberFormat="1" applyFont="1" applyFill="1" applyBorder="1" applyAlignment="1">
      <alignment horizontal="left" vertical="center"/>
    </xf>
    <xf numFmtId="0" fontId="7" fillId="0" borderId="0" xfId="0" applyFont="1" applyFill="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5" fillId="0" borderId="1" xfId="0" applyFont="1" applyFill="1" applyBorder="1" applyAlignment="1">
      <alignment horizontal="center" vertical="center" wrapText="1"/>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3" fillId="0" borderId="0" xfId="0" applyFont="1" applyBorder="1" applyAlignment="1">
      <alignment horizontal="left" vertical="center"/>
    </xf>
    <xf numFmtId="0" fontId="6"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6" fillId="0" borderId="1" xfId="0" applyFont="1" applyFill="1" applyBorder="1" applyAlignment="1">
      <alignment horizontal="left" vertical="center"/>
    </xf>
    <xf numFmtId="0" fontId="8" fillId="0" borderId="1" xfId="0" applyFont="1" applyBorder="1" applyAlignment="1">
      <alignment horizontal="left" vertical="center" wrapText="1"/>
    </xf>
    <xf numFmtId="0" fontId="2" fillId="0" borderId="1" xfId="0" applyFont="1" applyBorder="1" applyAlignment="1">
      <alignment horizontal="left" vertical="center" wrapText="1"/>
    </xf>
    <xf numFmtId="164" fontId="5"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0" xfId="0" applyFont="1" applyAlignment="1">
      <alignment horizontal="left" vertical="center" wrapText="1"/>
    </xf>
    <xf numFmtId="0" fontId="9" fillId="0" borderId="0" xfId="0" applyFont="1" applyFill="1" applyBorder="1" applyAlignment="1">
      <alignment vertical="center" wrapText="1"/>
    </xf>
    <xf numFmtId="0" fontId="10" fillId="0" borderId="0" xfId="0" applyFont="1" applyFill="1" applyBorder="1" applyAlignment="1">
      <alignment vertical="center" wrapText="1"/>
    </xf>
    <xf numFmtId="0" fontId="11" fillId="0" borderId="0" xfId="0" applyFont="1" applyFill="1" applyBorder="1" applyAlignment="1">
      <alignment vertical="center"/>
    </xf>
    <xf numFmtId="0" fontId="3" fillId="0" borderId="1" xfId="0" applyFont="1" applyBorder="1" applyAlignment="1">
      <alignment horizontal="center" vertical="center"/>
    </xf>
    <xf numFmtId="0" fontId="6" fillId="2" borderId="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ill="1" applyBorder="1"/>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0" xfId="0" applyFont="1" applyFill="1" applyBorder="1" applyAlignment="1" quotePrefix="1">
      <alignment vertical="center"/>
    </xf>
    <xf numFmtId="0" fontId="13" fillId="0" borderId="0" xfId="0" applyFont="1" applyFill="1" applyBorder="1" applyAlignment="1">
      <alignment vertical="center" wrapText="1"/>
    </xf>
    <xf numFmtId="0" fontId="4" fillId="2" borderId="1" xfId="0" applyFont="1" applyFill="1" applyBorder="1" applyAlignment="1">
      <alignment horizontal="right" vertical="center"/>
    </xf>
    <xf numFmtId="164" fontId="4" fillId="2" borderId="1" xfId="0" applyNumberFormat="1" applyFont="1" applyFill="1" applyBorder="1" applyAlignment="1">
      <alignment horizontal="right" vertical="center"/>
    </xf>
    <xf numFmtId="164" fontId="2" fillId="2" borderId="1" xfId="0" applyNumberFormat="1" applyFont="1" applyFill="1" applyBorder="1" applyAlignment="1">
      <alignment horizontal="right" vertical="center"/>
    </xf>
    <xf numFmtId="164" fontId="3" fillId="2" borderId="1" xfId="0" applyNumberFormat="1" applyFont="1" applyFill="1" applyBorder="1" applyAlignment="1">
      <alignment horizontal="right" vertical="center"/>
    </xf>
    <xf numFmtId="1" fontId="2" fillId="2" borderId="1" xfId="0" applyNumberFormat="1" applyFont="1" applyFill="1" applyBorder="1" applyAlignment="1">
      <alignment horizontal="right" vertical="center"/>
    </xf>
    <xf numFmtId="0" fontId="3" fillId="0" borderId="0" xfId="0" applyFont="1"/>
    <xf numFmtId="0" fontId="2" fillId="0" borderId="0" xfId="0" applyFont="1"/>
    <xf numFmtId="0" fontId="3" fillId="0" borderId="1" xfId="0" applyFont="1" applyBorder="1"/>
    <xf numFmtId="14" fontId="2" fillId="2" borderId="1" xfId="0" applyNumberFormat="1" applyFont="1" applyFill="1" applyBorder="1"/>
    <xf numFmtId="0" fontId="4"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right" vertical="center"/>
    </xf>
    <xf numFmtId="1" fontId="2"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0" fontId="0" fillId="0" borderId="0" xfId="0" applyFill="1" applyBorder="1" applyAlignment="1">
      <alignment horizontal="right"/>
    </xf>
    <xf numFmtId="164" fontId="2" fillId="0" borderId="0" xfId="0" applyNumberFormat="1" applyFont="1" applyFill="1" applyBorder="1" applyAlignment="1">
      <alignment horizontal="right" vertical="center"/>
    </xf>
    <xf numFmtId="166" fontId="0" fillId="0" borderId="0" xfId="15" applyNumberFormat="1" applyFont="1"/>
    <xf numFmtId="2" fontId="4" fillId="2" borderId="1" xfId="0" applyNumberFormat="1" applyFont="1" applyFill="1" applyBorder="1" applyAlignment="1">
      <alignment horizontal="right" vertical="center"/>
    </xf>
    <xf numFmtId="2" fontId="2" fillId="2" borderId="1" xfId="0" applyNumberFormat="1" applyFont="1" applyFill="1" applyBorder="1" applyAlignment="1">
      <alignment horizontal="right" vertical="center"/>
    </xf>
    <xf numFmtId="167" fontId="4" fillId="2" borderId="1" xfId="0" applyNumberFormat="1" applyFont="1" applyFill="1" applyBorder="1" applyAlignment="1">
      <alignment horizontal="right" vertical="center"/>
    </xf>
    <xf numFmtId="167" fontId="2" fillId="2" borderId="1" xfId="0" applyNumberFormat="1" applyFont="1" applyFill="1" applyBorder="1" applyAlignment="1">
      <alignment horizontal="right" vertical="center"/>
    </xf>
    <xf numFmtId="167" fontId="2" fillId="0" borderId="0" xfId="0" applyNumberFormat="1" applyFont="1" applyFill="1" applyBorder="1" applyAlignment="1">
      <alignment vertical="center"/>
    </xf>
    <xf numFmtId="167" fontId="5" fillId="3" borderId="1" xfId="0" applyNumberFormat="1" applyFont="1" applyFill="1" applyBorder="1" applyAlignment="1">
      <alignment horizontal="center" vertical="center" wrapText="1"/>
    </xf>
    <xf numFmtId="2" fontId="2" fillId="0" borderId="0" xfId="0" applyNumberFormat="1" applyFont="1" applyFill="1" applyBorder="1" applyAlignment="1">
      <alignment vertical="center"/>
    </xf>
    <xf numFmtId="2" fontId="5" fillId="3" borderId="1" xfId="0" applyNumberFormat="1" applyFont="1" applyFill="1" applyBorder="1" applyAlignment="1">
      <alignment horizontal="center" vertical="center" wrapText="1"/>
    </xf>
    <xf numFmtId="0" fontId="0" fillId="2" borderId="1" xfId="0" applyFill="1" applyBorder="1" applyAlignment="1">
      <alignment horizontal="center"/>
    </xf>
    <xf numFmtId="0" fontId="2" fillId="2" borderId="1" xfId="0" applyFont="1" applyFill="1" applyBorder="1" applyAlignment="1">
      <alignment horizontal="center"/>
    </xf>
    <xf numFmtId="164" fontId="2" fillId="2" borderId="1" xfId="0" applyNumberFormat="1" applyFont="1" applyFill="1" applyBorder="1" applyAlignment="1">
      <alignment horizontal="center" vertical="center"/>
    </xf>
    <xf numFmtId="1" fontId="0" fillId="0" borderId="0" xfId="0" applyNumberFormat="1" applyFill="1" applyBorder="1"/>
    <xf numFmtId="0" fontId="2" fillId="4" borderId="1" xfId="0" applyFont="1" applyFill="1" applyBorder="1" applyAlignment="1">
      <alignment horizontal="center"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xf numFmtId="1" fontId="4" fillId="2" borderId="1" xfId="0" applyNumberFormat="1" applyFont="1" applyFill="1" applyBorder="1" applyAlignment="1">
      <alignment horizontal="right" vertical="center"/>
    </xf>
    <xf numFmtId="0" fontId="9" fillId="0" borderId="0" xfId="0" applyFont="1" applyAlignment="1">
      <alignment vertical="center" wrapText="1"/>
    </xf>
    <xf numFmtId="2" fontId="4" fillId="2" borderId="1" xfId="0" applyNumberFormat="1" applyFont="1" applyFill="1" applyBorder="1" applyAlignment="1">
      <alignment horizontal="center" vertical="center"/>
    </xf>
    <xf numFmtId="0" fontId="4" fillId="0" borderId="1" xfId="0" applyFont="1" applyBorder="1" applyAlignment="1">
      <alignment vertical="center" wrapText="1"/>
    </xf>
    <xf numFmtId="0" fontId="4" fillId="0" borderId="0" xfId="0" applyFont="1" applyAlignment="1">
      <alignment vertical="center"/>
    </xf>
    <xf numFmtId="0" fontId="4" fillId="0" borderId="0" xfId="0" applyFont="1" applyAlignment="1">
      <alignment vertical="center" wrapText="1"/>
    </xf>
    <xf numFmtId="0" fontId="4" fillId="0" borderId="1" xfId="0" applyFont="1" applyBorder="1" applyAlignment="1">
      <alignment vertical="center"/>
    </xf>
    <xf numFmtId="168" fontId="4" fillId="0" borderId="0" xfId="0" applyNumberFormat="1" applyFont="1" applyFill="1" applyBorder="1" applyAlignment="1">
      <alignment vertical="center"/>
    </xf>
    <xf numFmtId="164" fontId="0" fillId="0" borderId="0" xfId="0" applyNumberFormat="1"/>
    <xf numFmtId="0" fontId="0" fillId="2" borderId="1" xfId="0" applyFill="1" applyBorder="1"/>
    <xf numFmtId="164" fontId="0" fillId="2" borderId="1" xfId="0" applyNumberFormat="1" applyFill="1" applyBorder="1"/>
    <xf numFmtId="0" fontId="15" fillId="5" borderId="1" xfId="20" applyFont="1" applyFill="1" applyBorder="1" applyAlignment="1">
      <alignment wrapText="1"/>
      <protection/>
    </xf>
    <xf numFmtId="0" fontId="14" fillId="0" borderId="1" xfId="20" applyFont="1" applyBorder="1" applyAlignment="1">
      <alignment horizontal="center" vertical="center" wrapText="1"/>
      <protection/>
    </xf>
    <xf numFmtId="0" fontId="14" fillId="0" borderId="1" xfId="20" applyFont="1" applyBorder="1" applyAlignment="1">
      <alignment vertical="top" wrapText="1"/>
      <protection/>
    </xf>
    <xf numFmtId="0" fontId="0" fillId="0" borderId="0" xfId="0"/>
    <xf numFmtId="0" fontId="2" fillId="0" borderId="0" xfId="0" applyFont="1" applyAlignment="1">
      <alignment horizontal="left" vertical="center"/>
    </xf>
    <xf numFmtId="0" fontId="2" fillId="2" borderId="1" xfId="0" applyFont="1" applyFill="1" applyBorder="1" applyAlignment="1">
      <alignment horizontal="left" vertical="center"/>
    </xf>
    <xf numFmtId="0" fontId="3" fillId="0" borderId="0" xfId="0" applyFont="1" applyAlignment="1">
      <alignment horizontal="left" vertical="center"/>
    </xf>
    <xf numFmtId="0" fontId="2" fillId="0" borderId="0" xfId="0" applyFont="1" applyAlignment="1">
      <alignment vertical="center"/>
    </xf>
    <xf numFmtId="164" fontId="2" fillId="2" borderId="1" xfId="0" applyNumberFormat="1" applyFont="1" applyFill="1" applyBorder="1" applyAlignment="1">
      <alignment horizontal="right" vertical="center"/>
    </xf>
    <xf numFmtId="1" fontId="2" fillId="2" borderId="1" xfId="0" applyNumberFormat="1" applyFont="1" applyFill="1" applyBorder="1" applyAlignment="1">
      <alignment horizontal="right" vertical="center"/>
    </xf>
    <xf numFmtId="0" fontId="2" fillId="2" borderId="1" xfId="0" applyFont="1" applyFill="1" applyBorder="1" applyAlignment="1">
      <alignment horizontal="right" vertical="center"/>
    </xf>
    <xf numFmtId="0" fontId="14" fillId="5" borderId="1" xfId="20" applyFont="1" applyFill="1" applyBorder="1" applyAlignment="1">
      <alignment horizontal="center" vertical="center" wrapText="1"/>
      <protection/>
    </xf>
    <xf numFmtId="0" fontId="16" fillId="0" borderId="1" xfId="20" applyFont="1" applyBorder="1" applyAlignment="1">
      <alignment horizontal="left" wrapText="1"/>
      <protection/>
    </xf>
    <xf numFmtId="0" fontId="1" fillId="0" borderId="1" xfId="20" applyBorder="1" applyAlignment="1">
      <alignment horizontal="center" vertical="center" wrapText="1"/>
      <protection/>
    </xf>
    <xf numFmtId="169" fontId="1" fillId="0" borderId="1" xfId="21" applyNumberFormat="1" applyFont="1" applyBorder="1" applyAlignment="1">
      <alignment horizontal="center" vertical="center" wrapText="1"/>
    </xf>
    <xf numFmtId="0" fontId="17" fillId="0" borderId="1" xfId="0" applyFont="1" applyBorder="1" applyAlignment="1">
      <alignment horizontal="center" vertical="center" wrapText="1"/>
    </xf>
    <xf numFmtId="0" fontId="16" fillId="0" borderId="1" xfId="20" applyFont="1" applyBorder="1" applyAlignment="1">
      <alignment horizontal="left" vertical="center" wrapText="1"/>
      <protection/>
    </xf>
    <xf numFmtId="0" fontId="1" fillId="0" borderId="1" xfId="0" applyFont="1" applyBorder="1" applyAlignment="1">
      <alignment horizontal="center" vertical="center" wrapText="1"/>
    </xf>
    <xf numFmtId="0" fontId="1" fillId="0" borderId="1" xfId="20" applyBorder="1" applyAlignment="1" quotePrefix="1">
      <alignment horizontal="center" vertical="center" wrapText="1"/>
      <protection/>
    </xf>
    <xf numFmtId="0" fontId="15" fillId="5" borderId="1" xfId="20" applyFont="1" applyFill="1" applyBorder="1" applyAlignment="1">
      <alignment horizontal="left" wrapText="1"/>
      <protection/>
    </xf>
    <xf numFmtId="0" fontId="18" fillId="0" borderId="0" xfId="20" applyFont="1">
      <alignment/>
      <protection/>
    </xf>
    <xf numFmtId="0" fontId="16" fillId="0" borderId="0" xfId="20" applyFont="1">
      <alignment/>
      <protection/>
    </xf>
    <xf numFmtId="0" fontId="19" fillId="0" borderId="0" xfId="0" applyFont="1" applyAlignment="1">
      <alignment horizontal="left" vertical="center"/>
    </xf>
    <xf numFmtId="0" fontId="4" fillId="0" borderId="0" xfId="20" applyFont="1" applyAlignment="1">
      <alignment vertical="center"/>
      <protection/>
    </xf>
    <xf numFmtId="0" fontId="5" fillId="0" borderId="0" xfId="20" applyFont="1" applyAlignment="1">
      <alignment horizontal="center" vertical="center"/>
      <protection/>
    </xf>
    <xf numFmtId="0" fontId="20" fillId="0" borderId="0" xfId="20" applyFont="1" applyAlignment="1">
      <alignment horizontal="center" vertical="top"/>
      <protection/>
    </xf>
    <xf numFmtId="0" fontId="20" fillId="0" borderId="0" xfId="20" applyFont="1" applyAlignment="1">
      <alignment horizontal="center" vertical="top" wrapText="1"/>
      <protection/>
    </xf>
    <xf numFmtId="0" fontId="20" fillId="0" borderId="0" xfId="20" applyFont="1" applyAlignment="1">
      <alignment vertical="top" wrapText="1"/>
      <protection/>
    </xf>
    <xf numFmtId="0" fontId="20" fillId="0" borderId="0" xfId="20" applyFont="1" applyAlignment="1">
      <alignment horizontal="left" vertical="top"/>
      <protection/>
    </xf>
    <xf numFmtId="0" fontId="5" fillId="0" borderId="0" xfId="20" applyFont="1" applyAlignment="1">
      <alignment horizontal="center" vertical="top"/>
      <protection/>
    </xf>
    <xf numFmtId="0" fontId="4" fillId="0" borderId="0" xfId="20" applyFont="1" applyAlignment="1">
      <alignment vertical="top" wrapText="1"/>
      <protection/>
    </xf>
    <xf numFmtId="0" fontId="4" fillId="0" borderId="0" xfId="20" applyFont="1">
      <alignment/>
      <protection/>
    </xf>
    <xf numFmtId="0" fontId="4" fillId="0" borderId="0" xfId="20" applyFont="1" applyAlignment="1">
      <alignment wrapText="1"/>
      <protection/>
    </xf>
    <xf numFmtId="0" fontId="4" fillId="0" borderId="0" xfId="20" applyFont="1" applyAlignment="1">
      <alignment horizontal="center" vertical="center"/>
      <protection/>
    </xf>
    <xf numFmtId="0" fontId="4" fillId="0" borderId="0" xfId="20" applyFont="1" applyAlignment="1">
      <alignment vertical="center" wrapText="1"/>
      <protection/>
    </xf>
    <xf numFmtId="0" fontId="5" fillId="0" borderId="0" xfId="20" applyFont="1" applyAlignment="1">
      <alignment horizontal="center"/>
      <protection/>
    </xf>
    <xf numFmtId="0" fontId="4" fillId="0" borderId="0" xfId="20" applyFont="1" applyAlignment="1">
      <alignment vertical="top"/>
      <protection/>
    </xf>
    <xf numFmtId="2" fontId="5" fillId="3" borderId="2" xfId="0" applyNumberFormat="1" applyFont="1" applyFill="1" applyBorder="1" applyAlignment="1">
      <alignment horizontal="center" vertical="center" wrapText="1"/>
    </xf>
    <xf numFmtId="2" fontId="5" fillId="3" borderId="4" xfId="0" applyNumberFormat="1"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3" fillId="0" borderId="1" xfId="0" applyFont="1" applyBorder="1" applyAlignment="1">
      <alignment horizontal="center" vertical="center" wrapText="1"/>
    </xf>
    <xf numFmtId="0" fontId="8"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6" fillId="3" borderId="1" xfId="0" applyFont="1" applyFill="1" applyBorder="1" applyAlignment="1">
      <alignment horizontal="left" vertical="center" wrapText="1"/>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6" fillId="0" borderId="1" xfId="0" applyFont="1" applyFill="1" applyBorder="1" applyAlignment="1">
      <alignment horizontal="left" vertical="center" wrapText="1"/>
    </xf>
    <xf numFmtId="0" fontId="6" fillId="3" borderId="1" xfId="0" applyFont="1" applyFill="1" applyBorder="1" applyAlignment="1">
      <alignment horizontal="left" vertical="center"/>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8" fillId="0" borderId="0" xfId="0" applyFont="1" applyAlignment="1">
      <alignment horizontal="left" wrapText="1"/>
    </xf>
    <xf numFmtId="0" fontId="4" fillId="0" borderId="0" xfId="20" applyFont="1" applyAlignment="1">
      <alignment horizontal="left" vertical="top" wrapText="1"/>
      <protection/>
    </xf>
    <xf numFmtId="0" fontId="21" fillId="6" borderId="2" xfId="0" applyFont="1" applyFill="1" applyBorder="1" applyAlignment="1">
      <alignment horizontal="center" vertical="top"/>
    </xf>
    <xf numFmtId="0" fontId="21" fillId="6" borderId="4" xfId="0" applyFont="1" applyFill="1" applyBorder="1" applyAlignment="1">
      <alignment horizontal="center" vertical="top"/>
    </xf>
    <xf numFmtId="0" fontId="5" fillId="0" borderId="0" xfId="20" applyFont="1" applyAlignment="1">
      <alignment horizontal="left" vertical="top" wrapText="1"/>
      <protection/>
    </xf>
    <xf numFmtId="0" fontId="20" fillId="0" borderId="0" xfId="20" applyFont="1" applyAlignment="1">
      <alignment horizontal="center" vertical="top" wrapText="1"/>
      <protection/>
    </xf>
    <xf numFmtId="0" fontId="8" fillId="0" borderId="0" xfId="0" applyFont="1" applyAlignment="1">
      <alignment horizontal="left" vertical="center" wrapText="1"/>
    </xf>
    <xf numFmtId="0" fontId="3" fillId="0" borderId="1" xfId="0" applyFont="1" applyBorder="1" applyAlignment="1">
      <alignment horizontal="center" vertical="center"/>
    </xf>
    <xf numFmtId="0" fontId="4" fillId="2" borderId="2" xfId="0" applyFont="1" applyFill="1" applyBorder="1" applyAlignment="1">
      <alignment horizontal="left" vertical="center" wrapText="1"/>
    </xf>
    <xf numFmtId="0" fontId="4" fillId="2" borderId="4" xfId="0" applyFont="1" applyFill="1" applyBorder="1" applyAlignment="1">
      <alignment horizontal="left"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4" fillId="2" borderId="2" xfId="0" applyFont="1" applyFill="1" applyBorder="1" applyAlignment="1">
      <alignment horizontal="left" vertical="center"/>
    </xf>
    <xf numFmtId="0" fontId="4" fillId="2" borderId="4" xfId="0" applyFont="1" applyFill="1" applyBorder="1" applyAlignment="1">
      <alignment horizontal="left"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cellXfs>
  <cellStyles count="9">
    <cellStyle name="Normal" xfId="0"/>
    <cellStyle name="Percent" xfId="15"/>
    <cellStyle name="Currency" xfId="16"/>
    <cellStyle name="Currency [0]" xfId="17"/>
    <cellStyle name="Comma" xfId="18"/>
    <cellStyle name="Comma [0]" xfId="19"/>
    <cellStyle name="Normal 2" xfId="20"/>
    <cellStyle name="Comma 2" xfId="21"/>
    <cellStyle name="Comma 2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1</xdr:col>
      <xdr:colOff>123825</xdr:colOff>
      <xdr:row>11</xdr:row>
      <xdr:rowOff>133350</xdr:rowOff>
    </xdr:to>
    <xdr:sp macro="" textlink="">
      <xdr:nvSpPr>
        <xdr:cNvPr id="134" name="Rectangle 133"/>
        <xdr:cNvSpPr/>
      </xdr:nvSpPr>
      <xdr:spPr>
        <a:xfrm>
          <a:off x="381000" y="3286125"/>
          <a:ext cx="123825" cy="133350"/>
        </a:xfrm>
        <a:prstGeom prst="rect">
          <a:avLst/>
        </a:prstGeom>
        <a:solidFill>
          <a:srgbClr val="FFFFFF"/>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endParaRPr lang="fr-LU"/>
        </a:p>
      </xdr:txBody>
    </xdr:sp>
    <xdr:clientData/>
  </xdr:twoCellAnchor>
  <xdr:twoCellAnchor>
    <xdr:from>
      <xdr:col>1</xdr:col>
      <xdr:colOff>0</xdr:colOff>
      <xdr:row>12</xdr:row>
      <xdr:rowOff>0</xdr:rowOff>
    </xdr:from>
    <xdr:to>
      <xdr:col>1</xdr:col>
      <xdr:colOff>123825</xdr:colOff>
      <xdr:row>12</xdr:row>
      <xdr:rowOff>133350</xdr:rowOff>
    </xdr:to>
    <xdr:sp macro="" textlink="">
      <xdr:nvSpPr>
        <xdr:cNvPr id="135" name="Rectangle 134"/>
        <xdr:cNvSpPr/>
      </xdr:nvSpPr>
      <xdr:spPr>
        <a:xfrm>
          <a:off x="381000" y="3667125"/>
          <a:ext cx="123825" cy="133350"/>
        </a:xfrm>
        <a:prstGeom prst="rect">
          <a:avLst/>
        </a:prstGeom>
        <a:solidFill>
          <a:srgbClr val="FFFFFF"/>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endParaRPr lang="fr-LU"/>
        </a:p>
      </xdr:txBody>
    </xdr:sp>
    <xdr:clientData/>
  </xdr:twoCellAnchor>
  <xdr:twoCellAnchor>
    <xdr:from>
      <xdr:col>1</xdr:col>
      <xdr:colOff>0</xdr:colOff>
      <xdr:row>13</xdr:row>
      <xdr:rowOff>0</xdr:rowOff>
    </xdr:from>
    <xdr:to>
      <xdr:col>1</xdr:col>
      <xdr:colOff>123825</xdr:colOff>
      <xdr:row>13</xdr:row>
      <xdr:rowOff>133350</xdr:rowOff>
    </xdr:to>
    <xdr:sp macro="" textlink="">
      <xdr:nvSpPr>
        <xdr:cNvPr id="136" name="Rectangle 135"/>
        <xdr:cNvSpPr/>
      </xdr:nvSpPr>
      <xdr:spPr>
        <a:xfrm>
          <a:off x="381000" y="4048125"/>
          <a:ext cx="123825" cy="133350"/>
        </a:xfrm>
        <a:prstGeom prst="rect">
          <a:avLst/>
        </a:prstGeom>
        <a:solidFill>
          <a:srgbClr val="FFFFFF"/>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endParaRPr lang="fr-LU"/>
        </a:p>
      </xdr:txBody>
    </xdr:sp>
    <xdr:clientData/>
  </xdr:twoCellAnchor>
  <xdr:twoCellAnchor>
    <xdr:from>
      <xdr:col>1</xdr:col>
      <xdr:colOff>0</xdr:colOff>
      <xdr:row>14</xdr:row>
      <xdr:rowOff>0</xdr:rowOff>
    </xdr:from>
    <xdr:to>
      <xdr:col>1</xdr:col>
      <xdr:colOff>123825</xdr:colOff>
      <xdr:row>14</xdr:row>
      <xdr:rowOff>133350</xdr:rowOff>
    </xdr:to>
    <xdr:sp macro="" textlink="">
      <xdr:nvSpPr>
        <xdr:cNvPr id="137" name="Rectangle 136"/>
        <xdr:cNvSpPr/>
      </xdr:nvSpPr>
      <xdr:spPr>
        <a:xfrm>
          <a:off x="381000" y="4429125"/>
          <a:ext cx="123825" cy="133350"/>
        </a:xfrm>
        <a:prstGeom prst="rect">
          <a:avLst/>
        </a:prstGeom>
        <a:solidFill>
          <a:srgbClr val="FFFFFF"/>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endParaRPr lang="fr-LU"/>
        </a:p>
      </xdr:txBody>
    </xdr:sp>
    <xdr:clientData/>
  </xdr:twoCellAnchor>
  <xdr:twoCellAnchor>
    <xdr:from>
      <xdr:col>1</xdr:col>
      <xdr:colOff>0</xdr:colOff>
      <xdr:row>15</xdr:row>
      <xdr:rowOff>0</xdr:rowOff>
    </xdr:from>
    <xdr:to>
      <xdr:col>1</xdr:col>
      <xdr:colOff>123825</xdr:colOff>
      <xdr:row>15</xdr:row>
      <xdr:rowOff>133350</xdr:rowOff>
    </xdr:to>
    <xdr:sp macro="" textlink="">
      <xdr:nvSpPr>
        <xdr:cNvPr id="138" name="Rectangle 137"/>
        <xdr:cNvSpPr/>
      </xdr:nvSpPr>
      <xdr:spPr>
        <a:xfrm>
          <a:off x="381000" y="4810125"/>
          <a:ext cx="123825" cy="133350"/>
        </a:xfrm>
        <a:prstGeom prst="rect">
          <a:avLst/>
        </a:prstGeom>
        <a:solidFill>
          <a:srgbClr val="FFFFFF"/>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endParaRPr lang="fr-LU"/>
        </a:p>
      </xdr:txBody>
    </xdr:sp>
    <xdr:clientData/>
  </xdr:twoCellAnchor>
  <xdr:twoCellAnchor>
    <xdr:from>
      <xdr:col>1</xdr:col>
      <xdr:colOff>0</xdr:colOff>
      <xdr:row>16</xdr:row>
      <xdr:rowOff>0</xdr:rowOff>
    </xdr:from>
    <xdr:to>
      <xdr:col>1</xdr:col>
      <xdr:colOff>123825</xdr:colOff>
      <xdr:row>16</xdr:row>
      <xdr:rowOff>133350</xdr:rowOff>
    </xdr:to>
    <xdr:sp macro="" textlink="">
      <xdr:nvSpPr>
        <xdr:cNvPr id="139" name="Rectangle 138"/>
        <xdr:cNvSpPr/>
      </xdr:nvSpPr>
      <xdr:spPr>
        <a:xfrm>
          <a:off x="381000" y="5381625"/>
          <a:ext cx="123825" cy="133350"/>
        </a:xfrm>
        <a:prstGeom prst="rect">
          <a:avLst/>
        </a:prstGeom>
        <a:solidFill>
          <a:srgbClr val="FFFFFF"/>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endParaRPr lang="fr-LU"/>
        </a:p>
      </xdr:txBody>
    </xdr:sp>
    <xdr:clientData/>
  </xdr:twoCellAnchor>
  <xdr:twoCellAnchor>
    <xdr:from>
      <xdr:col>1</xdr:col>
      <xdr:colOff>0</xdr:colOff>
      <xdr:row>17</xdr:row>
      <xdr:rowOff>0</xdr:rowOff>
    </xdr:from>
    <xdr:to>
      <xdr:col>1</xdr:col>
      <xdr:colOff>123825</xdr:colOff>
      <xdr:row>17</xdr:row>
      <xdr:rowOff>133350</xdr:rowOff>
    </xdr:to>
    <xdr:sp macro="" textlink="">
      <xdr:nvSpPr>
        <xdr:cNvPr id="140" name="Rectangle 139"/>
        <xdr:cNvSpPr/>
      </xdr:nvSpPr>
      <xdr:spPr>
        <a:xfrm>
          <a:off x="381000" y="5762625"/>
          <a:ext cx="123825" cy="133350"/>
        </a:xfrm>
        <a:prstGeom prst="rect">
          <a:avLst/>
        </a:prstGeom>
        <a:solidFill>
          <a:srgbClr val="FFFFFF"/>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endParaRPr lang="fr-LU"/>
        </a:p>
      </xdr:txBody>
    </xdr:sp>
    <xdr:clientData/>
  </xdr:twoCellAnchor>
  <xdr:twoCellAnchor>
    <xdr:from>
      <xdr:col>1</xdr:col>
      <xdr:colOff>0</xdr:colOff>
      <xdr:row>18</xdr:row>
      <xdr:rowOff>0</xdr:rowOff>
    </xdr:from>
    <xdr:to>
      <xdr:col>1</xdr:col>
      <xdr:colOff>123825</xdr:colOff>
      <xdr:row>18</xdr:row>
      <xdr:rowOff>133350</xdr:rowOff>
    </xdr:to>
    <xdr:sp macro="" textlink="">
      <xdr:nvSpPr>
        <xdr:cNvPr id="141" name="Rectangle 140"/>
        <xdr:cNvSpPr/>
      </xdr:nvSpPr>
      <xdr:spPr>
        <a:xfrm>
          <a:off x="381000" y="6334125"/>
          <a:ext cx="123825" cy="133350"/>
        </a:xfrm>
        <a:prstGeom prst="rect">
          <a:avLst/>
        </a:prstGeom>
        <a:solidFill>
          <a:srgbClr val="FFFFFF"/>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endParaRPr lang="fr-LU"/>
        </a:p>
      </xdr:txBody>
    </xdr:sp>
    <xdr:clientData/>
  </xdr:twoCellAnchor>
  <xdr:twoCellAnchor>
    <xdr:from>
      <xdr:col>1</xdr:col>
      <xdr:colOff>0</xdr:colOff>
      <xdr:row>19</xdr:row>
      <xdr:rowOff>0</xdr:rowOff>
    </xdr:from>
    <xdr:to>
      <xdr:col>1</xdr:col>
      <xdr:colOff>123825</xdr:colOff>
      <xdr:row>19</xdr:row>
      <xdr:rowOff>133350</xdr:rowOff>
    </xdr:to>
    <xdr:sp macro="" textlink="">
      <xdr:nvSpPr>
        <xdr:cNvPr id="142" name="Rectangle 141"/>
        <xdr:cNvSpPr/>
      </xdr:nvSpPr>
      <xdr:spPr>
        <a:xfrm>
          <a:off x="381000" y="6905625"/>
          <a:ext cx="123825" cy="133350"/>
        </a:xfrm>
        <a:prstGeom prst="rect">
          <a:avLst/>
        </a:prstGeom>
        <a:solidFill>
          <a:srgbClr val="FFFFFF"/>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endParaRPr lang="fr-LU"/>
        </a:p>
      </xdr:txBody>
    </xdr:sp>
    <xdr:clientData/>
  </xdr:twoCellAnchor>
  <xdr:twoCellAnchor>
    <xdr:from>
      <xdr:col>1</xdr:col>
      <xdr:colOff>0</xdr:colOff>
      <xdr:row>20</xdr:row>
      <xdr:rowOff>0</xdr:rowOff>
    </xdr:from>
    <xdr:to>
      <xdr:col>1</xdr:col>
      <xdr:colOff>123825</xdr:colOff>
      <xdr:row>20</xdr:row>
      <xdr:rowOff>133350</xdr:rowOff>
    </xdr:to>
    <xdr:sp macro="" textlink="">
      <xdr:nvSpPr>
        <xdr:cNvPr id="143" name="Rectangle 142"/>
        <xdr:cNvSpPr/>
      </xdr:nvSpPr>
      <xdr:spPr>
        <a:xfrm>
          <a:off x="381000" y="7477125"/>
          <a:ext cx="123825" cy="133350"/>
        </a:xfrm>
        <a:prstGeom prst="rect">
          <a:avLst/>
        </a:prstGeom>
        <a:solidFill>
          <a:srgbClr val="FFFFFF"/>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endParaRPr lang="fr-LU"/>
        </a:p>
      </xdr:txBody>
    </xdr:sp>
    <xdr:clientData/>
  </xdr:twoCellAnchor>
  <xdr:twoCellAnchor>
    <xdr:from>
      <xdr:col>1</xdr:col>
      <xdr:colOff>0</xdr:colOff>
      <xdr:row>21</xdr:row>
      <xdr:rowOff>0</xdr:rowOff>
    </xdr:from>
    <xdr:to>
      <xdr:col>1</xdr:col>
      <xdr:colOff>123825</xdr:colOff>
      <xdr:row>21</xdr:row>
      <xdr:rowOff>133350</xdr:rowOff>
    </xdr:to>
    <xdr:sp macro="" textlink="">
      <xdr:nvSpPr>
        <xdr:cNvPr id="144" name="Rectangle 143"/>
        <xdr:cNvSpPr/>
      </xdr:nvSpPr>
      <xdr:spPr>
        <a:xfrm>
          <a:off x="381000" y="7858125"/>
          <a:ext cx="123825" cy="133350"/>
        </a:xfrm>
        <a:prstGeom prst="rect">
          <a:avLst/>
        </a:prstGeom>
        <a:solidFill>
          <a:srgbClr val="FFFFFF"/>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endParaRPr lang="fr-LU"/>
        </a:p>
      </xdr:txBody>
    </xdr:sp>
    <xdr:clientData/>
  </xdr:twoCellAnchor>
  <xdr:twoCellAnchor>
    <xdr:from>
      <xdr:col>3</xdr:col>
      <xdr:colOff>904875</xdr:colOff>
      <xdr:row>3</xdr:row>
      <xdr:rowOff>0</xdr:rowOff>
    </xdr:from>
    <xdr:to>
      <xdr:col>4</xdr:col>
      <xdr:colOff>9525</xdr:colOff>
      <xdr:row>4</xdr:row>
      <xdr:rowOff>9525</xdr:rowOff>
    </xdr:to>
    <xdr:cxnSp macro="">
      <xdr:nvCxnSpPr>
        <xdr:cNvPr id="145" name="Straight Arrow Connector 144"/>
        <xdr:cNvCxnSpPr/>
      </xdr:nvCxnSpPr>
      <xdr:spPr>
        <a:xfrm flipH="1">
          <a:off x="1838325" y="676275"/>
          <a:ext cx="1152525" cy="209550"/>
        </a:xfrm>
        <a:prstGeom prst="straightConnector1">
          <a:avLst/>
        </a:prstGeom>
        <a:ln w="28575">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xdr:colOff>
      <xdr:row>3</xdr:row>
      <xdr:rowOff>0</xdr:rowOff>
    </xdr:from>
    <xdr:to>
      <xdr:col>8</xdr:col>
      <xdr:colOff>923925</xdr:colOff>
      <xdr:row>4</xdr:row>
      <xdr:rowOff>0</xdr:rowOff>
    </xdr:to>
    <xdr:cxnSp macro="">
      <xdr:nvCxnSpPr>
        <xdr:cNvPr id="146" name="Straight Arrow Connector 145"/>
        <xdr:cNvCxnSpPr/>
      </xdr:nvCxnSpPr>
      <xdr:spPr>
        <a:xfrm>
          <a:off x="4095750" y="676275"/>
          <a:ext cx="914400" cy="200025"/>
        </a:xfrm>
        <a:prstGeom prst="straightConnector1">
          <a:avLst/>
        </a:prstGeom>
        <a:ln w="28575">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847725</xdr:colOff>
      <xdr:row>5</xdr:row>
      <xdr:rowOff>9525</xdr:rowOff>
    </xdr:from>
    <xdr:to>
      <xdr:col>3</xdr:col>
      <xdr:colOff>847725</xdr:colOff>
      <xdr:row>6</xdr:row>
      <xdr:rowOff>0</xdr:rowOff>
    </xdr:to>
    <xdr:cxnSp macro="">
      <xdr:nvCxnSpPr>
        <xdr:cNvPr id="147" name="Straight Arrow Connector 146"/>
        <xdr:cNvCxnSpPr/>
      </xdr:nvCxnSpPr>
      <xdr:spPr>
        <a:xfrm>
          <a:off x="1781175" y="1514475"/>
          <a:ext cx="0" cy="190500"/>
        </a:xfrm>
        <a:prstGeom prst="straightConnector1">
          <a:avLst/>
        </a:prstGeom>
        <a:ln w="28575">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962025</xdr:colOff>
      <xdr:row>5</xdr:row>
      <xdr:rowOff>19050</xdr:rowOff>
    </xdr:from>
    <xdr:to>
      <xdr:col>8</xdr:col>
      <xdr:colOff>962025</xdr:colOff>
      <xdr:row>6</xdr:row>
      <xdr:rowOff>0</xdr:rowOff>
    </xdr:to>
    <xdr:cxnSp macro="">
      <xdr:nvCxnSpPr>
        <xdr:cNvPr id="148" name="Straight Arrow Connector 147"/>
        <xdr:cNvCxnSpPr/>
      </xdr:nvCxnSpPr>
      <xdr:spPr>
        <a:xfrm>
          <a:off x="5048250" y="1524000"/>
          <a:ext cx="0" cy="180975"/>
        </a:xfrm>
        <a:prstGeom prst="straightConnector1">
          <a:avLst/>
        </a:prstGeom>
        <a:ln w="28575">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12</xdr:row>
      <xdr:rowOff>0</xdr:rowOff>
    </xdr:from>
    <xdr:to>
      <xdr:col>6</xdr:col>
      <xdr:colOff>123825</xdr:colOff>
      <xdr:row>12</xdr:row>
      <xdr:rowOff>133350</xdr:rowOff>
    </xdr:to>
    <xdr:sp macro="" textlink="">
      <xdr:nvSpPr>
        <xdr:cNvPr id="149" name="Rectangle 148"/>
        <xdr:cNvSpPr/>
      </xdr:nvSpPr>
      <xdr:spPr>
        <a:xfrm>
          <a:off x="3533775" y="3667125"/>
          <a:ext cx="123825" cy="133350"/>
        </a:xfrm>
        <a:prstGeom prst="rect">
          <a:avLst/>
        </a:prstGeom>
        <a:solidFill>
          <a:srgbClr val="FFFFFF"/>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endParaRPr lang="fr-LU"/>
        </a:p>
      </xdr:txBody>
    </xdr:sp>
    <xdr:clientData/>
  </xdr:twoCellAnchor>
  <xdr:twoCellAnchor>
    <xdr:from>
      <xdr:col>6</xdr:col>
      <xdr:colOff>0</xdr:colOff>
      <xdr:row>14</xdr:row>
      <xdr:rowOff>0</xdr:rowOff>
    </xdr:from>
    <xdr:to>
      <xdr:col>6</xdr:col>
      <xdr:colOff>123825</xdr:colOff>
      <xdr:row>14</xdr:row>
      <xdr:rowOff>133350</xdr:rowOff>
    </xdr:to>
    <xdr:sp macro="" textlink="">
      <xdr:nvSpPr>
        <xdr:cNvPr id="150" name="Rectangle 149"/>
        <xdr:cNvSpPr/>
      </xdr:nvSpPr>
      <xdr:spPr>
        <a:xfrm>
          <a:off x="3533775" y="4429125"/>
          <a:ext cx="123825" cy="133350"/>
        </a:xfrm>
        <a:prstGeom prst="rect">
          <a:avLst/>
        </a:prstGeom>
        <a:solidFill>
          <a:srgbClr val="FFFFFF"/>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endParaRPr lang="fr-LU"/>
        </a:p>
      </xdr:txBody>
    </xdr:sp>
    <xdr:clientData/>
  </xdr:twoCellAnchor>
  <xdr:twoCellAnchor>
    <xdr:from>
      <xdr:col>6</xdr:col>
      <xdr:colOff>0</xdr:colOff>
      <xdr:row>15</xdr:row>
      <xdr:rowOff>0</xdr:rowOff>
    </xdr:from>
    <xdr:to>
      <xdr:col>6</xdr:col>
      <xdr:colOff>123825</xdr:colOff>
      <xdr:row>15</xdr:row>
      <xdr:rowOff>133350</xdr:rowOff>
    </xdr:to>
    <xdr:sp macro="" textlink="">
      <xdr:nvSpPr>
        <xdr:cNvPr id="151" name="Rectangle 150"/>
        <xdr:cNvSpPr/>
      </xdr:nvSpPr>
      <xdr:spPr>
        <a:xfrm>
          <a:off x="3533775" y="4810125"/>
          <a:ext cx="123825" cy="133350"/>
        </a:xfrm>
        <a:prstGeom prst="rect">
          <a:avLst/>
        </a:prstGeom>
        <a:solidFill>
          <a:srgbClr val="FFFFFF"/>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endParaRPr lang="fr-LU"/>
        </a:p>
      </xdr:txBody>
    </xdr:sp>
    <xdr:clientData/>
  </xdr:twoCellAnchor>
  <xdr:twoCellAnchor>
    <xdr:from>
      <xdr:col>6</xdr:col>
      <xdr:colOff>0</xdr:colOff>
      <xdr:row>16</xdr:row>
      <xdr:rowOff>0</xdr:rowOff>
    </xdr:from>
    <xdr:to>
      <xdr:col>6</xdr:col>
      <xdr:colOff>123825</xdr:colOff>
      <xdr:row>16</xdr:row>
      <xdr:rowOff>133350</xdr:rowOff>
    </xdr:to>
    <xdr:sp macro="" textlink="">
      <xdr:nvSpPr>
        <xdr:cNvPr id="152" name="Rectangle 151"/>
        <xdr:cNvSpPr/>
      </xdr:nvSpPr>
      <xdr:spPr>
        <a:xfrm>
          <a:off x="3533775" y="5381625"/>
          <a:ext cx="123825" cy="133350"/>
        </a:xfrm>
        <a:prstGeom prst="rect">
          <a:avLst/>
        </a:prstGeom>
        <a:solidFill>
          <a:srgbClr val="FFFFFF"/>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endParaRPr lang="fr-LU"/>
        </a:p>
      </xdr:txBody>
    </xdr:sp>
    <xdr:clientData/>
  </xdr:twoCellAnchor>
  <xdr:twoCellAnchor>
    <xdr:from>
      <xdr:col>6</xdr:col>
      <xdr:colOff>0</xdr:colOff>
      <xdr:row>17</xdr:row>
      <xdr:rowOff>0</xdr:rowOff>
    </xdr:from>
    <xdr:to>
      <xdr:col>6</xdr:col>
      <xdr:colOff>123825</xdr:colOff>
      <xdr:row>17</xdr:row>
      <xdr:rowOff>133350</xdr:rowOff>
    </xdr:to>
    <xdr:sp macro="" textlink="">
      <xdr:nvSpPr>
        <xdr:cNvPr id="153" name="Rectangle 152"/>
        <xdr:cNvSpPr/>
      </xdr:nvSpPr>
      <xdr:spPr>
        <a:xfrm>
          <a:off x="3533775" y="5762625"/>
          <a:ext cx="123825" cy="133350"/>
        </a:xfrm>
        <a:prstGeom prst="rect">
          <a:avLst/>
        </a:prstGeom>
        <a:solidFill>
          <a:srgbClr val="FFFFFF"/>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endParaRPr lang="fr-LU"/>
        </a:p>
      </xdr:txBody>
    </xdr:sp>
    <xdr:clientData/>
  </xdr:twoCellAnchor>
  <xdr:twoCellAnchor>
    <xdr:from>
      <xdr:col>6</xdr:col>
      <xdr:colOff>0</xdr:colOff>
      <xdr:row>18</xdr:row>
      <xdr:rowOff>0</xdr:rowOff>
    </xdr:from>
    <xdr:to>
      <xdr:col>6</xdr:col>
      <xdr:colOff>123825</xdr:colOff>
      <xdr:row>18</xdr:row>
      <xdr:rowOff>133350</xdr:rowOff>
    </xdr:to>
    <xdr:sp macro="" textlink="">
      <xdr:nvSpPr>
        <xdr:cNvPr id="154" name="Rectangle 153"/>
        <xdr:cNvSpPr/>
      </xdr:nvSpPr>
      <xdr:spPr>
        <a:xfrm>
          <a:off x="3533775" y="6334125"/>
          <a:ext cx="123825" cy="133350"/>
        </a:xfrm>
        <a:prstGeom prst="rect">
          <a:avLst/>
        </a:prstGeom>
        <a:solidFill>
          <a:srgbClr val="FFFFFF"/>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endParaRPr lang="fr-LU"/>
        </a:p>
      </xdr:txBody>
    </xdr:sp>
    <xdr:clientData/>
  </xdr:twoCellAnchor>
  <xdr:twoCellAnchor>
    <xdr:from>
      <xdr:col>6</xdr:col>
      <xdr:colOff>0</xdr:colOff>
      <xdr:row>19</xdr:row>
      <xdr:rowOff>0</xdr:rowOff>
    </xdr:from>
    <xdr:to>
      <xdr:col>6</xdr:col>
      <xdr:colOff>123825</xdr:colOff>
      <xdr:row>19</xdr:row>
      <xdr:rowOff>133350</xdr:rowOff>
    </xdr:to>
    <xdr:sp macro="" textlink="">
      <xdr:nvSpPr>
        <xdr:cNvPr id="155" name="Rectangle 154"/>
        <xdr:cNvSpPr/>
      </xdr:nvSpPr>
      <xdr:spPr>
        <a:xfrm>
          <a:off x="3533775" y="6905625"/>
          <a:ext cx="123825" cy="133350"/>
        </a:xfrm>
        <a:prstGeom prst="rect">
          <a:avLst/>
        </a:prstGeom>
        <a:solidFill>
          <a:srgbClr val="FFFFFF"/>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endParaRPr lang="fr-LU"/>
        </a:p>
      </xdr:txBody>
    </xdr:sp>
    <xdr:clientData/>
  </xdr:twoCellAnchor>
  <xdr:twoCellAnchor>
    <xdr:from>
      <xdr:col>6</xdr:col>
      <xdr:colOff>0</xdr:colOff>
      <xdr:row>20</xdr:row>
      <xdr:rowOff>0</xdr:rowOff>
    </xdr:from>
    <xdr:to>
      <xdr:col>6</xdr:col>
      <xdr:colOff>123825</xdr:colOff>
      <xdr:row>20</xdr:row>
      <xdr:rowOff>133350</xdr:rowOff>
    </xdr:to>
    <xdr:sp macro="" textlink="">
      <xdr:nvSpPr>
        <xdr:cNvPr id="156" name="Rectangle 155"/>
        <xdr:cNvSpPr/>
      </xdr:nvSpPr>
      <xdr:spPr>
        <a:xfrm>
          <a:off x="3533775" y="7477125"/>
          <a:ext cx="123825" cy="133350"/>
        </a:xfrm>
        <a:prstGeom prst="rect">
          <a:avLst/>
        </a:prstGeom>
        <a:solidFill>
          <a:srgbClr val="FFFFFF"/>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endParaRPr lang="fr-LU"/>
        </a:p>
      </xdr:txBody>
    </xdr:sp>
    <xdr:clientData/>
  </xdr:twoCellAnchor>
  <xdr:twoCellAnchor>
    <xdr:from>
      <xdr:col>6</xdr:col>
      <xdr:colOff>0</xdr:colOff>
      <xdr:row>21</xdr:row>
      <xdr:rowOff>0</xdr:rowOff>
    </xdr:from>
    <xdr:to>
      <xdr:col>6</xdr:col>
      <xdr:colOff>123825</xdr:colOff>
      <xdr:row>21</xdr:row>
      <xdr:rowOff>133350</xdr:rowOff>
    </xdr:to>
    <xdr:sp macro="" textlink="">
      <xdr:nvSpPr>
        <xdr:cNvPr id="157" name="Rectangle 156"/>
        <xdr:cNvSpPr/>
      </xdr:nvSpPr>
      <xdr:spPr>
        <a:xfrm>
          <a:off x="3533775" y="7858125"/>
          <a:ext cx="123825" cy="133350"/>
        </a:xfrm>
        <a:prstGeom prst="rect">
          <a:avLst/>
        </a:prstGeom>
        <a:solidFill>
          <a:srgbClr val="FFFFFF"/>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endParaRPr lang="fr-LU"/>
        </a:p>
      </xdr:txBody>
    </xdr:sp>
    <xdr:clientData/>
  </xdr:twoCellAnchor>
  <xdr:twoCellAnchor>
    <xdr:from>
      <xdr:col>1</xdr:col>
      <xdr:colOff>0</xdr:colOff>
      <xdr:row>8</xdr:row>
      <xdr:rowOff>0</xdr:rowOff>
    </xdr:from>
    <xdr:to>
      <xdr:col>1</xdr:col>
      <xdr:colOff>123825</xdr:colOff>
      <xdr:row>8</xdr:row>
      <xdr:rowOff>133350</xdr:rowOff>
    </xdr:to>
    <xdr:sp macro="" textlink="">
      <xdr:nvSpPr>
        <xdr:cNvPr id="158" name="Rectangle 157"/>
        <xdr:cNvSpPr/>
      </xdr:nvSpPr>
      <xdr:spPr>
        <a:xfrm>
          <a:off x="381000" y="2524125"/>
          <a:ext cx="123825" cy="133350"/>
        </a:xfrm>
        <a:prstGeom prst="rect">
          <a:avLst/>
        </a:prstGeom>
        <a:solidFill>
          <a:srgbClr val="FFFFFF"/>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endParaRPr lang="fr-LU"/>
        </a:p>
      </xdr:txBody>
    </xdr:sp>
    <xdr:clientData/>
  </xdr:twoCellAnchor>
  <xdr:twoCellAnchor>
    <xdr:from>
      <xdr:col>3</xdr:col>
      <xdr:colOff>1771650</xdr:colOff>
      <xdr:row>8</xdr:row>
      <xdr:rowOff>0</xdr:rowOff>
    </xdr:from>
    <xdr:to>
      <xdr:col>3</xdr:col>
      <xdr:colOff>1895475</xdr:colOff>
      <xdr:row>8</xdr:row>
      <xdr:rowOff>133350</xdr:rowOff>
    </xdr:to>
    <xdr:sp macro="" textlink="">
      <xdr:nvSpPr>
        <xdr:cNvPr id="159" name="Rectangle 158"/>
        <xdr:cNvSpPr/>
      </xdr:nvSpPr>
      <xdr:spPr>
        <a:xfrm>
          <a:off x="2705100" y="2524125"/>
          <a:ext cx="123825" cy="133350"/>
        </a:xfrm>
        <a:prstGeom prst="rect">
          <a:avLst/>
        </a:prstGeom>
        <a:solidFill>
          <a:srgbClr val="FFFFFF"/>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endParaRPr lang="fr-LU"/>
        </a:p>
      </xdr:txBody>
    </xdr:sp>
    <xdr:clientData/>
  </xdr:twoCellAnchor>
  <xdr:twoCellAnchor>
    <xdr:from>
      <xdr:col>6</xdr:col>
      <xdr:colOff>0</xdr:colOff>
      <xdr:row>8</xdr:row>
      <xdr:rowOff>0</xdr:rowOff>
    </xdr:from>
    <xdr:to>
      <xdr:col>6</xdr:col>
      <xdr:colOff>123825</xdr:colOff>
      <xdr:row>8</xdr:row>
      <xdr:rowOff>133350</xdr:rowOff>
    </xdr:to>
    <xdr:sp macro="" textlink="">
      <xdr:nvSpPr>
        <xdr:cNvPr id="160" name="Rectangle 159"/>
        <xdr:cNvSpPr/>
      </xdr:nvSpPr>
      <xdr:spPr>
        <a:xfrm>
          <a:off x="3533775" y="2524125"/>
          <a:ext cx="123825" cy="133350"/>
        </a:xfrm>
        <a:prstGeom prst="rect">
          <a:avLst/>
        </a:prstGeom>
        <a:solidFill>
          <a:srgbClr val="FFFFFF"/>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endParaRPr lang="fr-LU"/>
        </a:p>
      </xdr:txBody>
    </xdr:sp>
    <xdr:clientData/>
  </xdr:twoCellAnchor>
  <xdr:twoCellAnchor>
    <xdr:from>
      <xdr:col>8</xdr:col>
      <xdr:colOff>1771650</xdr:colOff>
      <xdr:row>8</xdr:row>
      <xdr:rowOff>0</xdr:rowOff>
    </xdr:from>
    <xdr:to>
      <xdr:col>8</xdr:col>
      <xdr:colOff>1895475</xdr:colOff>
      <xdr:row>8</xdr:row>
      <xdr:rowOff>133350</xdr:rowOff>
    </xdr:to>
    <xdr:sp macro="" textlink="">
      <xdr:nvSpPr>
        <xdr:cNvPr id="161" name="Rectangle 160"/>
        <xdr:cNvSpPr/>
      </xdr:nvSpPr>
      <xdr:spPr>
        <a:xfrm>
          <a:off x="5857875" y="2524125"/>
          <a:ext cx="123825" cy="133350"/>
        </a:xfrm>
        <a:prstGeom prst="rect">
          <a:avLst/>
        </a:prstGeom>
        <a:solidFill>
          <a:srgbClr val="FFFFFF"/>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endParaRPr lang="fr-LU"/>
        </a:p>
      </xdr:txBody>
    </xdr:sp>
    <xdr:clientData/>
  </xdr:twoCellAnchor>
  <xdr:twoCellAnchor>
    <xdr:from>
      <xdr:col>5</xdr:col>
      <xdr:colOff>133350</xdr:colOff>
      <xdr:row>4</xdr:row>
      <xdr:rowOff>0</xdr:rowOff>
    </xdr:from>
    <xdr:to>
      <xdr:col>5</xdr:col>
      <xdr:colOff>133350</xdr:colOff>
      <xdr:row>22</xdr:row>
      <xdr:rowOff>200025</xdr:rowOff>
    </xdr:to>
    <xdr:cxnSp macro="">
      <xdr:nvCxnSpPr>
        <xdr:cNvPr id="162" name="Straight Arrow Connector 161"/>
        <xdr:cNvCxnSpPr/>
      </xdr:nvCxnSpPr>
      <xdr:spPr>
        <a:xfrm flipH="1">
          <a:off x="3390900" y="876300"/>
          <a:ext cx="0" cy="7562850"/>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1514475</xdr:colOff>
      <xdr:row>9</xdr:row>
      <xdr:rowOff>66675</xdr:rowOff>
    </xdr:from>
    <xdr:to>
      <xdr:col>5</xdr:col>
      <xdr:colOff>9525</xdr:colOff>
      <xdr:row>9</xdr:row>
      <xdr:rowOff>66675</xdr:rowOff>
    </xdr:to>
    <xdr:cxnSp macro="">
      <xdr:nvCxnSpPr>
        <xdr:cNvPr id="163" name="Straight Arrow Connector 162"/>
        <xdr:cNvCxnSpPr/>
      </xdr:nvCxnSpPr>
      <xdr:spPr>
        <a:xfrm flipH="1">
          <a:off x="2447925" y="2781300"/>
          <a:ext cx="819150" cy="0"/>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85725</xdr:colOff>
      <xdr:row>9</xdr:row>
      <xdr:rowOff>0</xdr:rowOff>
    </xdr:from>
    <xdr:to>
      <xdr:col>1</xdr:col>
      <xdr:colOff>85725</xdr:colOff>
      <xdr:row>9</xdr:row>
      <xdr:rowOff>190500</xdr:rowOff>
    </xdr:to>
    <xdr:cxnSp macro="">
      <xdr:nvCxnSpPr>
        <xdr:cNvPr id="164" name="Straight Arrow Connector 163"/>
        <xdr:cNvCxnSpPr/>
      </xdr:nvCxnSpPr>
      <xdr:spPr>
        <a:xfrm>
          <a:off x="466725" y="2714625"/>
          <a:ext cx="0" cy="190500"/>
        </a:xfrm>
        <a:prstGeom prst="straightConnector1">
          <a:avLst/>
        </a:prstGeom>
        <a:ln w="28575">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85725</xdr:colOff>
      <xdr:row>9</xdr:row>
      <xdr:rowOff>9525</xdr:rowOff>
    </xdr:from>
    <xdr:to>
      <xdr:col>6</xdr:col>
      <xdr:colOff>85725</xdr:colOff>
      <xdr:row>9</xdr:row>
      <xdr:rowOff>190500</xdr:rowOff>
    </xdr:to>
    <xdr:cxnSp macro="">
      <xdr:nvCxnSpPr>
        <xdr:cNvPr id="165" name="Straight Arrow Connector 164"/>
        <xdr:cNvCxnSpPr/>
      </xdr:nvCxnSpPr>
      <xdr:spPr>
        <a:xfrm>
          <a:off x="3619500" y="2724150"/>
          <a:ext cx="0" cy="180975"/>
        </a:xfrm>
        <a:prstGeom prst="straightConnector1">
          <a:avLst/>
        </a:prstGeom>
        <a:ln w="28575">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1485900</xdr:colOff>
      <xdr:row>9</xdr:row>
      <xdr:rowOff>57150</xdr:rowOff>
    </xdr:from>
    <xdr:to>
      <xdr:col>9</xdr:col>
      <xdr:colOff>257175</xdr:colOff>
      <xdr:row>9</xdr:row>
      <xdr:rowOff>57150</xdr:rowOff>
    </xdr:to>
    <xdr:cxnSp macro="">
      <xdr:nvCxnSpPr>
        <xdr:cNvPr id="166" name="Straight Arrow Connector 165"/>
        <xdr:cNvCxnSpPr/>
      </xdr:nvCxnSpPr>
      <xdr:spPr>
        <a:xfrm flipH="1">
          <a:off x="5572125" y="2771775"/>
          <a:ext cx="819150" cy="0"/>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36011-B369-41FE-A76A-8C0EF53B93FE}">
  <sheetPr>
    <tabColor rgb="FF92D050"/>
  </sheetPr>
  <dimension ref="A1:E69"/>
  <sheetViews>
    <sheetView workbookViewId="0" topLeftCell="A1">
      <selection activeCell="B1" sqref="B1"/>
    </sheetView>
  </sheetViews>
  <sheetFormatPr defaultColWidth="15.7109375" defaultRowHeight="15"/>
  <cols>
    <col min="1" max="1" width="92.7109375" style="120" bestFit="1" customWidth="1"/>
    <col min="2" max="2" width="9.7109375" style="120" customWidth="1"/>
    <col min="3" max="3" width="30.00390625" style="120" customWidth="1"/>
    <col min="4" max="4" width="37.00390625" style="123" customWidth="1"/>
    <col min="5" max="5" width="19.421875" style="123" customWidth="1"/>
    <col min="6" max="16384" width="15.7109375" style="123" customWidth="1"/>
  </cols>
  <sheetData>
    <row r="1" ht="15">
      <c r="A1" s="122" t="s">
        <v>267</v>
      </c>
    </row>
    <row r="3" ht="15">
      <c r="A3" s="122" t="s">
        <v>268</v>
      </c>
    </row>
    <row r="4" spans="1:5" ht="15">
      <c r="A4" s="118"/>
      <c r="B4" s="117"/>
      <c r="C4" s="117" t="s">
        <v>269</v>
      </c>
      <c r="D4" s="117" t="s">
        <v>270</v>
      </c>
      <c r="E4" s="117" t="s">
        <v>271</v>
      </c>
    </row>
    <row r="5" spans="1:5" ht="15.75">
      <c r="A5" s="116" t="s">
        <v>272</v>
      </c>
      <c r="B5" s="127"/>
      <c r="C5" s="127"/>
      <c r="D5" s="127"/>
      <c r="E5" s="127"/>
    </row>
    <row r="6" spans="1:5" ht="15">
      <c r="A6" s="128" t="s">
        <v>273</v>
      </c>
      <c r="B6" s="129" t="s">
        <v>15</v>
      </c>
      <c r="C6" s="130" t="s">
        <v>274</v>
      </c>
      <c r="D6" s="131" t="s">
        <v>275</v>
      </c>
      <c r="E6" s="131" t="s">
        <v>276</v>
      </c>
    </row>
    <row r="7" spans="1:5" ht="15">
      <c r="A7" s="128" t="s">
        <v>117</v>
      </c>
      <c r="B7" s="129" t="s">
        <v>15</v>
      </c>
      <c r="C7" s="130" t="s">
        <v>274</v>
      </c>
      <c r="D7" s="131" t="s">
        <v>277</v>
      </c>
      <c r="E7" s="131" t="s">
        <v>276</v>
      </c>
    </row>
    <row r="8" spans="1:5" ht="15">
      <c r="A8" s="128" t="s">
        <v>118</v>
      </c>
      <c r="B8" s="129" t="s">
        <v>15</v>
      </c>
      <c r="C8" s="130" t="s">
        <v>274</v>
      </c>
      <c r="D8" s="131" t="s">
        <v>278</v>
      </c>
      <c r="E8" s="131" t="s">
        <v>276</v>
      </c>
    </row>
    <row r="9" spans="1:5" ht="15">
      <c r="A9" s="128" t="s">
        <v>180</v>
      </c>
      <c r="B9" s="129" t="s">
        <v>15</v>
      </c>
      <c r="C9" s="130" t="s">
        <v>274</v>
      </c>
      <c r="D9" s="131" t="s">
        <v>279</v>
      </c>
      <c r="E9" s="131" t="s">
        <v>276</v>
      </c>
    </row>
    <row r="10" spans="1:5" ht="15">
      <c r="A10" s="128" t="s">
        <v>280</v>
      </c>
      <c r="B10" s="129" t="s">
        <v>15</v>
      </c>
      <c r="C10" s="130" t="s">
        <v>281</v>
      </c>
      <c r="D10" s="131" t="s">
        <v>279</v>
      </c>
      <c r="E10" s="131" t="s">
        <v>276</v>
      </c>
    </row>
    <row r="11" spans="1:5" ht="15">
      <c r="A11" s="128" t="s">
        <v>116</v>
      </c>
      <c r="B11" s="129" t="s">
        <v>15</v>
      </c>
      <c r="C11" s="130" t="s">
        <v>281</v>
      </c>
      <c r="D11" s="131" t="s">
        <v>282</v>
      </c>
      <c r="E11" s="131" t="s">
        <v>276</v>
      </c>
    </row>
    <row r="12" spans="1:5" ht="15">
      <c r="A12" s="128" t="s">
        <v>158</v>
      </c>
      <c r="B12" s="129" t="s">
        <v>15</v>
      </c>
      <c r="C12" s="130" t="s">
        <v>281</v>
      </c>
      <c r="D12" s="131" t="s">
        <v>283</v>
      </c>
      <c r="E12" s="131" t="s">
        <v>276</v>
      </c>
    </row>
    <row r="13" spans="1:5" ht="15">
      <c r="A13" s="128" t="s">
        <v>182</v>
      </c>
      <c r="B13" s="129" t="s">
        <v>15</v>
      </c>
      <c r="C13" s="130" t="s">
        <v>281</v>
      </c>
      <c r="D13" s="131" t="s">
        <v>275</v>
      </c>
      <c r="E13" s="131" t="s">
        <v>276</v>
      </c>
    </row>
    <row r="14" spans="1:5" ht="15">
      <c r="A14" s="128" t="s">
        <v>183</v>
      </c>
      <c r="B14" s="129" t="s">
        <v>15</v>
      </c>
      <c r="C14" s="130" t="s">
        <v>281</v>
      </c>
      <c r="D14" s="131" t="s">
        <v>284</v>
      </c>
      <c r="E14" s="131" t="s">
        <v>276</v>
      </c>
    </row>
    <row r="15" spans="1:5" ht="15">
      <c r="A15" s="128" t="s">
        <v>184</v>
      </c>
      <c r="B15" s="129" t="s">
        <v>15</v>
      </c>
      <c r="C15" s="130" t="s">
        <v>281</v>
      </c>
      <c r="D15" s="131" t="s">
        <v>285</v>
      </c>
      <c r="E15" s="131" t="s">
        <v>276</v>
      </c>
    </row>
    <row r="16" spans="1:5" ht="15">
      <c r="A16" s="128" t="s">
        <v>185</v>
      </c>
      <c r="B16" s="129" t="s">
        <v>15</v>
      </c>
      <c r="C16" s="130" t="s">
        <v>281</v>
      </c>
      <c r="D16" s="131" t="s">
        <v>286</v>
      </c>
      <c r="E16" s="131" t="s">
        <v>276</v>
      </c>
    </row>
    <row r="17" spans="1:5" ht="12.75" customHeight="1">
      <c r="A17" s="128" t="s">
        <v>119</v>
      </c>
      <c r="B17" s="129" t="s">
        <v>15</v>
      </c>
      <c r="C17" s="130" t="s">
        <v>281</v>
      </c>
      <c r="D17" s="131" t="s">
        <v>287</v>
      </c>
      <c r="E17" s="131" t="s">
        <v>276</v>
      </c>
    </row>
    <row r="18" spans="1:5" ht="12.75" customHeight="1">
      <c r="A18" s="128" t="s">
        <v>120</v>
      </c>
      <c r="B18" s="129" t="s">
        <v>15</v>
      </c>
      <c r="C18" s="130" t="s">
        <v>281</v>
      </c>
      <c r="D18" s="131" t="s">
        <v>288</v>
      </c>
      <c r="E18" s="131" t="s">
        <v>276</v>
      </c>
    </row>
    <row r="19" spans="1:5" ht="12.75" customHeight="1">
      <c r="A19" s="128" t="s">
        <v>121</v>
      </c>
      <c r="B19" s="129" t="s">
        <v>15</v>
      </c>
      <c r="C19" s="130" t="s">
        <v>281</v>
      </c>
      <c r="D19" s="131" t="s">
        <v>289</v>
      </c>
      <c r="E19" s="131" t="s">
        <v>276</v>
      </c>
    </row>
    <row r="20" spans="1:5" ht="15">
      <c r="A20" s="128" t="s">
        <v>172</v>
      </c>
      <c r="B20" s="129" t="s">
        <v>15</v>
      </c>
      <c r="C20" s="130" t="s">
        <v>281</v>
      </c>
      <c r="D20" s="131" t="s">
        <v>290</v>
      </c>
      <c r="E20" s="131" t="s">
        <v>276</v>
      </c>
    </row>
    <row r="21" spans="1:5" ht="15">
      <c r="A21" s="128" t="s">
        <v>122</v>
      </c>
      <c r="B21" s="129" t="s">
        <v>15</v>
      </c>
      <c r="C21" s="130" t="s">
        <v>281</v>
      </c>
      <c r="D21" s="131" t="s">
        <v>291</v>
      </c>
      <c r="E21" s="131" t="s">
        <v>276</v>
      </c>
    </row>
    <row r="22" spans="1:5" ht="15">
      <c r="A22" s="128" t="s">
        <v>173</v>
      </c>
      <c r="B22" s="129" t="s">
        <v>15</v>
      </c>
      <c r="C22" s="130" t="s">
        <v>281</v>
      </c>
      <c r="D22" s="131" t="s">
        <v>292</v>
      </c>
      <c r="E22" s="131" t="s">
        <v>276</v>
      </c>
    </row>
    <row r="23" spans="1:5" ht="127.5">
      <c r="A23" s="132" t="s">
        <v>174</v>
      </c>
      <c r="B23" s="129" t="s">
        <v>15</v>
      </c>
      <c r="C23" s="129" t="s">
        <v>293</v>
      </c>
      <c r="D23" s="133" t="s">
        <v>294</v>
      </c>
      <c r="E23" s="131" t="s">
        <v>295</v>
      </c>
    </row>
    <row r="24" spans="1:5" ht="127.5">
      <c r="A24" s="132" t="s">
        <v>175</v>
      </c>
      <c r="B24" s="129" t="s">
        <v>15</v>
      </c>
      <c r="C24" s="129" t="s">
        <v>293</v>
      </c>
      <c r="D24" s="133" t="s">
        <v>296</v>
      </c>
      <c r="E24" s="131" t="s">
        <v>295</v>
      </c>
    </row>
    <row r="25" spans="1:5" ht="15">
      <c r="A25" s="128" t="s">
        <v>186</v>
      </c>
      <c r="B25" s="129" t="s">
        <v>15</v>
      </c>
      <c r="C25" s="129" t="s">
        <v>297</v>
      </c>
      <c r="D25" s="131" t="s">
        <v>298</v>
      </c>
      <c r="E25" s="131" t="s">
        <v>276</v>
      </c>
    </row>
    <row r="26" spans="1:5" ht="12.75" customHeight="1">
      <c r="A26" s="128" t="s">
        <v>178</v>
      </c>
      <c r="B26" s="129" t="s">
        <v>299</v>
      </c>
      <c r="C26" s="129" t="s">
        <v>300</v>
      </c>
      <c r="D26" s="133" t="s">
        <v>301</v>
      </c>
      <c r="E26" s="131" t="s">
        <v>302</v>
      </c>
    </row>
    <row r="27" spans="1:5" ht="24">
      <c r="A27" s="128" t="s">
        <v>176</v>
      </c>
      <c r="B27" s="129" t="s">
        <v>299</v>
      </c>
      <c r="C27" s="129" t="s">
        <v>191</v>
      </c>
      <c r="D27" s="133" t="s">
        <v>303</v>
      </c>
      <c r="E27" s="131" t="s">
        <v>276</v>
      </c>
    </row>
    <row r="28" spans="1:5" ht="15">
      <c r="A28" s="128" t="s">
        <v>177</v>
      </c>
      <c r="B28" s="129" t="s">
        <v>299</v>
      </c>
      <c r="C28" s="134" t="s">
        <v>304</v>
      </c>
      <c r="D28" s="133" t="s">
        <v>305</v>
      </c>
      <c r="E28" s="131" t="s">
        <v>302</v>
      </c>
    </row>
    <row r="29" spans="1:5" ht="15.75">
      <c r="A29" s="116" t="s">
        <v>306</v>
      </c>
      <c r="B29" s="127"/>
      <c r="C29" s="127"/>
      <c r="D29" s="127"/>
      <c r="E29" s="127"/>
    </row>
    <row r="30" spans="1:5" ht="15">
      <c r="A30" s="128" t="s">
        <v>102</v>
      </c>
      <c r="B30" s="129" t="s">
        <v>307</v>
      </c>
      <c r="C30" s="134"/>
      <c r="D30" s="131" t="s">
        <v>298</v>
      </c>
      <c r="E30" s="131" t="s">
        <v>192</v>
      </c>
    </row>
    <row r="31" spans="1:5" ht="15">
      <c r="A31" s="128" t="s">
        <v>104</v>
      </c>
      <c r="B31" s="129" t="s">
        <v>307</v>
      </c>
      <c r="C31" s="134"/>
      <c r="D31" s="131" t="s">
        <v>277</v>
      </c>
      <c r="E31" s="131" t="s">
        <v>192</v>
      </c>
    </row>
    <row r="32" spans="1:5" ht="15">
      <c r="A32" s="128" t="s">
        <v>105</v>
      </c>
      <c r="B32" s="129" t="s">
        <v>307</v>
      </c>
      <c r="C32" s="134"/>
      <c r="D32" s="131" t="s">
        <v>278</v>
      </c>
      <c r="E32" s="131" t="s">
        <v>192</v>
      </c>
    </row>
    <row r="33" spans="1:5" ht="15">
      <c r="A33" s="128" t="s">
        <v>99</v>
      </c>
      <c r="B33" s="129" t="s">
        <v>307</v>
      </c>
      <c r="C33" s="134"/>
      <c r="D33" s="131" t="s">
        <v>308</v>
      </c>
      <c r="E33" s="131" t="s">
        <v>192</v>
      </c>
    </row>
    <row r="34" spans="1:5" ht="15">
      <c r="A34" s="128" t="s">
        <v>100</v>
      </c>
      <c r="B34" s="129" t="s">
        <v>307</v>
      </c>
      <c r="C34" s="134"/>
      <c r="D34" s="131" t="s">
        <v>282</v>
      </c>
      <c r="E34" s="131" t="s">
        <v>192</v>
      </c>
    </row>
    <row r="35" spans="1:5" ht="15">
      <c r="A35" s="128" t="s">
        <v>101</v>
      </c>
      <c r="B35" s="129" t="s">
        <v>307</v>
      </c>
      <c r="C35" s="134"/>
      <c r="D35" s="131" t="s">
        <v>283</v>
      </c>
      <c r="E35" s="131" t="s">
        <v>192</v>
      </c>
    </row>
    <row r="36" spans="1:5" ht="15">
      <c r="A36" s="128" t="s">
        <v>54</v>
      </c>
      <c r="B36" s="129" t="s">
        <v>307</v>
      </c>
      <c r="C36" s="134"/>
      <c r="D36" s="131" t="s">
        <v>284</v>
      </c>
      <c r="E36" s="131" t="s">
        <v>192</v>
      </c>
    </row>
    <row r="37" spans="1:5" ht="15">
      <c r="A37" s="128" t="s">
        <v>55</v>
      </c>
      <c r="B37" s="129" t="s">
        <v>307</v>
      </c>
      <c r="C37" s="134"/>
      <c r="D37" s="131" t="s">
        <v>285</v>
      </c>
      <c r="E37" s="131" t="s">
        <v>192</v>
      </c>
    </row>
    <row r="38" spans="1:5" ht="15">
      <c r="A38" s="128" t="s">
        <v>103</v>
      </c>
      <c r="B38" s="129" t="s">
        <v>307</v>
      </c>
      <c r="C38" s="134"/>
      <c r="D38" s="131" t="s">
        <v>286</v>
      </c>
      <c r="E38" s="131" t="s">
        <v>192</v>
      </c>
    </row>
    <row r="39" spans="1:5" ht="12.75" customHeight="1">
      <c r="A39" s="128" t="s">
        <v>106</v>
      </c>
      <c r="B39" s="129" t="s">
        <v>307</v>
      </c>
      <c r="C39" s="134"/>
      <c r="D39" s="131" t="s">
        <v>309</v>
      </c>
      <c r="E39" s="131" t="s">
        <v>192</v>
      </c>
    </row>
    <row r="40" spans="1:5" ht="12.75" customHeight="1">
      <c r="A40" s="128" t="s">
        <v>107</v>
      </c>
      <c r="B40" s="129" t="s">
        <v>307</v>
      </c>
      <c r="C40" s="134"/>
      <c r="D40" s="131" t="s">
        <v>310</v>
      </c>
      <c r="E40" s="131" t="s">
        <v>192</v>
      </c>
    </row>
    <row r="41" spans="1:5" ht="12.75" customHeight="1">
      <c r="A41" s="128" t="s">
        <v>108</v>
      </c>
      <c r="B41" s="129" t="s">
        <v>307</v>
      </c>
      <c r="C41" s="134"/>
      <c r="D41" s="131" t="s">
        <v>311</v>
      </c>
      <c r="E41" s="131" t="s">
        <v>192</v>
      </c>
    </row>
    <row r="42" spans="1:5" ht="15">
      <c r="A42" s="128" t="s">
        <v>109</v>
      </c>
      <c r="B42" s="129" t="s">
        <v>307</v>
      </c>
      <c r="C42" s="134"/>
      <c r="D42" s="131" t="s">
        <v>312</v>
      </c>
      <c r="E42" s="131" t="s">
        <v>192</v>
      </c>
    </row>
    <row r="43" spans="1:5" ht="15">
      <c r="A43" s="128" t="s">
        <v>110</v>
      </c>
      <c r="B43" s="129" t="s">
        <v>307</v>
      </c>
      <c r="C43" s="134"/>
      <c r="D43" s="131" t="s">
        <v>313</v>
      </c>
      <c r="E43" s="131" t="s">
        <v>192</v>
      </c>
    </row>
    <row r="44" spans="1:5" ht="15">
      <c r="A44" s="128" t="s">
        <v>111</v>
      </c>
      <c r="B44" s="129" t="s">
        <v>307</v>
      </c>
      <c r="C44" s="134"/>
      <c r="D44" s="131" t="s">
        <v>314</v>
      </c>
      <c r="E44" s="131" t="s">
        <v>192</v>
      </c>
    </row>
    <row r="45" spans="1:5" ht="15">
      <c r="A45" s="128" t="s">
        <v>112</v>
      </c>
      <c r="B45" s="129" t="s">
        <v>307</v>
      </c>
      <c r="C45" s="134"/>
      <c r="D45" s="131" t="s">
        <v>315</v>
      </c>
      <c r="E45" s="131" t="s">
        <v>192</v>
      </c>
    </row>
    <row r="46" spans="1:5" ht="15">
      <c r="A46" s="128" t="s">
        <v>113</v>
      </c>
      <c r="B46" s="129" t="s">
        <v>307</v>
      </c>
      <c r="C46" s="134"/>
      <c r="D46" s="131" t="s">
        <v>316</v>
      </c>
      <c r="E46" s="131" t="s">
        <v>192</v>
      </c>
    </row>
    <row r="47" spans="1:5" ht="15">
      <c r="A47" s="128" t="s">
        <v>190</v>
      </c>
      <c r="B47" s="129" t="s">
        <v>307</v>
      </c>
      <c r="C47" s="134"/>
      <c r="D47" s="131" t="s">
        <v>317</v>
      </c>
      <c r="E47" s="131" t="s">
        <v>192</v>
      </c>
    </row>
    <row r="48" spans="1:5" ht="15.75">
      <c r="A48" s="135">
        <v>15.2</v>
      </c>
      <c r="B48" s="127"/>
      <c r="C48" s="127"/>
      <c r="D48" s="127"/>
      <c r="E48" s="127"/>
    </row>
    <row r="49" spans="1:5" ht="15">
      <c r="A49" s="128" t="s">
        <v>187</v>
      </c>
      <c r="B49" s="129" t="s">
        <v>15</v>
      </c>
      <c r="C49" s="134" t="s">
        <v>274</v>
      </c>
      <c r="D49" s="131" t="s">
        <v>318</v>
      </c>
      <c r="E49" s="131" t="s">
        <v>276</v>
      </c>
    </row>
    <row r="50" spans="1:5" ht="15">
      <c r="A50" s="128" t="s">
        <v>42</v>
      </c>
      <c r="B50" s="129" t="s">
        <v>15</v>
      </c>
      <c r="C50" s="134" t="s">
        <v>274</v>
      </c>
      <c r="D50" s="131" t="s">
        <v>319</v>
      </c>
      <c r="E50" s="131" t="s">
        <v>276</v>
      </c>
    </row>
    <row r="51" spans="1:5" ht="15">
      <c r="A51" s="128" t="s">
        <v>43</v>
      </c>
      <c r="B51" s="129" t="s">
        <v>15</v>
      </c>
      <c r="C51" s="134" t="s">
        <v>274</v>
      </c>
      <c r="D51" s="131" t="s">
        <v>320</v>
      </c>
      <c r="E51" s="131" t="s">
        <v>276</v>
      </c>
    </row>
    <row r="52" spans="1:5" ht="15">
      <c r="A52" s="128" t="s">
        <v>188</v>
      </c>
      <c r="B52" s="129" t="s">
        <v>15</v>
      </c>
      <c r="C52" s="134" t="s">
        <v>281</v>
      </c>
      <c r="D52" s="131" t="s">
        <v>318</v>
      </c>
      <c r="E52" s="131" t="s">
        <v>276</v>
      </c>
    </row>
    <row r="53" spans="1:5" ht="15">
      <c r="A53" s="128" t="s">
        <v>40</v>
      </c>
      <c r="B53" s="129" t="s">
        <v>15</v>
      </c>
      <c r="C53" s="134" t="s">
        <v>281</v>
      </c>
      <c r="D53" s="131" t="s">
        <v>319</v>
      </c>
      <c r="E53" s="131" t="s">
        <v>276</v>
      </c>
    </row>
    <row r="54" spans="1:5" ht="15">
      <c r="A54" s="128" t="s">
        <v>41</v>
      </c>
      <c r="B54" s="129" t="s">
        <v>15</v>
      </c>
      <c r="C54" s="134" t="s">
        <v>281</v>
      </c>
      <c r="D54" s="131" t="s">
        <v>320</v>
      </c>
      <c r="E54" s="131" t="s">
        <v>276</v>
      </c>
    </row>
    <row r="55" spans="1:5" ht="127.5">
      <c r="A55" s="132" t="s">
        <v>136</v>
      </c>
      <c r="B55" s="129" t="s">
        <v>15</v>
      </c>
      <c r="C55" s="129" t="s">
        <v>293</v>
      </c>
      <c r="D55" s="131" t="s">
        <v>318</v>
      </c>
      <c r="E55" s="131" t="s">
        <v>295</v>
      </c>
    </row>
    <row r="56" spans="1:5" ht="15">
      <c r="A56" s="128" t="s">
        <v>137</v>
      </c>
      <c r="B56" s="129" t="s">
        <v>15</v>
      </c>
      <c r="C56" s="134" t="s">
        <v>297</v>
      </c>
      <c r="D56" s="131" t="s">
        <v>318</v>
      </c>
      <c r="E56" s="131" t="s">
        <v>276</v>
      </c>
    </row>
    <row r="57" spans="1:5" ht="15.75">
      <c r="A57" s="135">
        <v>15.3</v>
      </c>
      <c r="B57" s="127"/>
      <c r="C57" s="127"/>
      <c r="D57" s="127"/>
      <c r="E57" s="127"/>
    </row>
    <row r="58" spans="1:5" ht="15">
      <c r="A58" s="128" t="s">
        <v>140</v>
      </c>
      <c r="B58" s="129" t="s">
        <v>321</v>
      </c>
      <c r="C58" s="134"/>
      <c r="D58" s="131" t="s">
        <v>298</v>
      </c>
      <c r="E58" s="131" t="s">
        <v>276</v>
      </c>
    </row>
    <row r="59" spans="1:5" ht="15">
      <c r="A59" s="128" t="s">
        <v>141</v>
      </c>
      <c r="B59" s="129" t="s">
        <v>321</v>
      </c>
      <c r="C59" s="134"/>
      <c r="D59" s="131" t="s">
        <v>277</v>
      </c>
      <c r="E59" s="131" t="s">
        <v>276</v>
      </c>
    </row>
    <row r="60" spans="1:5" ht="15">
      <c r="A60" s="128" t="s">
        <v>142</v>
      </c>
      <c r="B60" s="129" t="s">
        <v>321</v>
      </c>
      <c r="C60" s="134"/>
      <c r="D60" s="131" t="s">
        <v>278</v>
      </c>
      <c r="E60" s="131" t="s">
        <v>276</v>
      </c>
    </row>
    <row r="61" spans="1:5" ht="15">
      <c r="A61" s="128" t="s">
        <v>143</v>
      </c>
      <c r="B61" s="129" t="s">
        <v>321</v>
      </c>
      <c r="C61" s="134"/>
      <c r="D61" s="131" t="s">
        <v>308</v>
      </c>
      <c r="E61" s="131" t="s">
        <v>276</v>
      </c>
    </row>
    <row r="62" spans="1:5" ht="15">
      <c r="A62" s="128" t="s">
        <v>144</v>
      </c>
      <c r="B62" s="129" t="s">
        <v>321</v>
      </c>
      <c r="C62" s="134"/>
      <c r="D62" s="131" t="s">
        <v>282</v>
      </c>
      <c r="E62" s="131" t="s">
        <v>276</v>
      </c>
    </row>
    <row r="63" spans="1:5" ht="15">
      <c r="A63" s="128" t="s">
        <v>145</v>
      </c>
      <c r="B63" s="129" t="s">
        <v>321</v>
      </c>
      <c r="C63" s="134"/>
      <c r="D63" s="131" t="s">
        <v>283</v>
      </c>
      <c r="E63" s="131" t="s">
        <v>276</v>
      </c>
    </row>
    <row r="64" spans="1:5" ht="15">
      <c r="A64" s="128" t="s">
        <v>49</v>
      </c>
      <c r="B64" s="129" t="s">
        <v>321</v>
      </c>
      <c r="C64" s="134"/>
      <c r="D64" s="131" t="s">
        <v>284</v>
      </c>
      <c r="E64" s="131" t="s">
        <v>276</v>
      </c>
    </row>
    <row r="65" spans="1:5" ht="15">
      <c r="A65" s="128" t="s">
        <v>50</v>
      </c>
      <c r="B65" s="129" t="s">
        <v>321</v>
      </c>
      <c r="C65" s="134"/>
      <c r="D65" s="131" t="s">
        <v>285</v>
      </c>
      <c r="E65" s="131" t="s">
        <v>276</v>
      </c>
    </row>
    <row r="66" spans="1:5" ht="15">
      <c r="A66" s="128" t="s">
        <v>146</v>
      </c>
      <c r="B66" s="129" t="s">
        <v>321</v>
      </c>
      <c r="C66" s="134"/>
      <c r="D66" s="131" t="s">
        <v>286</v>
      </c>
      <c r="E66" s="131" t="s">
        <v>276</v>
      </c>
    </row>
    <row r="68" ht="15">
      <c r="A68" s="136" t="s">
        <v>322</v>
      </c>
    </row>
    <row r="69" ht="15">
      <c r="A69" s="137" t="s">
        <v>323</v>
      </c>
    </row>
  </sheetData>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F41"/>
  <sheetViews>
    <sheetView workbookViewId="0" topLeftCell="A1">
      <selection activeCell="H1" sqref="H1"/>
    </sheetView>
  </sheetViews>
  <sheetFormatPr defaultColWidth="10.421875" defaultRowHeight="15"/>
  <cols>
    <col min="1" max="1" width="12.7109375" style="41" customWidth="1"/>
    <col min="2" max="2" width="26.7109375" style="41" customWidth="1"/>
    <col min="3" max="6" width="11.7109375" style="41" customWidth="1"/>
    <col min="7" max="7" width="3.7109375" style="41" customWidth="1"/>
    <col min="8" max="8" width="12.7109375" style="41" customWidth="1"/>
    <col min="9" max="9" width="18.7109375" style="41" customWidth="1"/>
    <col min="10" max="13" width="11.7109375" style="41" customWidth="1"/>
    <col min="14" max="16384" width="10.421875" style="41" customWidth="1"/>
  </cols>
  <sheetData>
    <row r="1" ht="15">
      <c r="A1" s="52" t="s">
        <v>139</v>
      </c>
    </row>
    <row r="3" ht="15">
      <c r="A3" s="41" t="s">
        <v>147</v>
      </c>
    </row>
    <row r="5" spans="1:6" ht="15">
      <c r="A5" s="11" t="s">
        <v>148</v>
      </c>
      <c r="B5" s="11"/>
      <c r="C5" s="11"/>
      <c r="D5" s="11"/>
      <c r="E5" s="11"/>
      <c r="F5" s="11"/>
    </row>
    <row r="6" spans="1:6" ht="15">
      <c r="A6" s="48"/>
      <c r="B6" s="48"/>
      <c r="C6" s="48" t="s">
        <v>46</v>
      </c>
      <c r="D6" s="48" t="s">
        <v>47</v>
      </c>
      <c r="E6" s="48" t="s">
        <v>48</v>
      </c>
      <c r="F6" s="48" t="s">
        <v>52</v>
      </c>
    </row>
    <row r="7" spans="1:6" ht="15" customHeight="1">
      <c r="A7" s="186" t="s">
        <v>138</v>
      </c>
      <c r="B7" s="48" t="s">
        <v>140</v>
      </c>
      <c r="C7" s="74">
        <v>20.447558</v>
      </c>
      <c r="D7" s="74">
        <v>20.734764</v>
      </c>
      <c r="E7" s="74">
        <v>9.017574</v>
      </c>
      <c r="F7" s="74">
        <v>50.199896</v>
      </c>
    </row>
    <row r="8" spans="1:6" ht="15">
      <c r="A8" s="186"/>
      <c r="B8" s="48" t="s">
        <v>141</v>
      </c>
      <c r="C8" s="74">
        <v>9.097486</v>
      </c>
      <c r="D8" s="74">
        <v>9.860019</v>
      </c>
      <c r="E8" s="74">
        <v>5.542574</v>
      </c>
      <c r="F8" s="74">
        <v>24.500079</v>
      </c>
    </row>
    <row r="9" spans="1:6" ht="15">
      <c r="A9" s="186"/>
      <c r="B9" s="48" t="s">
        <v>142</v>
      </c>
      <c r="C9" s="74">
        <v>11.350072</v>
      </c>
      <c r="D9" s="74">
        <v>10.874745</v>
      </c>
      <c r="E9" s="74">
        <v>3.475</v>
      </c>
      <c r="F9" s="74">
        <v>25.699817</v>
      </c>
    </row>
    <row r="10" spans="1:6" ht="15">
      <c r="A10" s="186"/>
      <c r="B10" s="48" t="s">
        <v>143</v>
      </c>
      <c r="C10" s="74">
        <v>76.824889</v>
      </c>
      <c r="D10" s="74">
        <v>116.875071</v>
      </c>
      <c r="E10" s="74">
        <v>197.899808</v>
      </c>
      <c r="F10" s="74">
        <v>391.599768</v>
      </c>
    </row>
    <row r="11" spans="1:6" ht="15">
      <c r="A11" s="186"/>
      <c r="B11" s="48" t="s">
        <v>144</v>
      </c>
      <c r="C11" s="74">
        <v>37.399962</v>
      </c>
      <c r="D11" s="74">
        <v>55.800022</v>
      </c>
      <c r="E11" s="74">
        <v>98.499962</v>
      </c>
      <c r="F11" s="74">
        <v>191.699946</v>
      </c>
    </row>
    <row r="12" spans="1:6" ht="15">
      <c r="A12" s="186"/>
      <c r="B12" s="48" t="s">
        <v>145</v>
      </c>
      <c r="C12" s="74">
        <v>39.424927</v>
      </c>
      <c r="D12" s="74">
        <v>61.075049</v>
      </c>
      <c r="E12" s="74">
        <v>99.399846</v>
      </c>
      <c r="F12" s="74">
        <v>199.899822</v>
      </c>
    </row>
    <row r="13" spans="1:6" ht="15">
      <c r="A13" s="186"/>
      <c r="B13" s="48" t="s">
        <v>49</v>
      </c>
      <c r="C13" s="74">
        <v>11.124977</v>
      </c>
      <c r="D13" s="74">
        <v>26.875048</v>
      </c>
      <c r="E13" s="74">
        <v>59.499939</v>
      </c>
      <c r="F13" s="74">
        <v>97.499964</v>
      </c>
    </row>
    <row r="14" spans="1:6" ht="15">
      <c r="A14" s="186"/>
      <c r="B14" s="48" t="s">
        <v>50</v>
      </c>
      <c r="C14" s="74">
        <v>33.699962</v>
      </c>
      <c r="D14" s="74">
        <v>51.699948</v>
      </c>
      <c r="E14" s="74">
        <v>103.399929</v>
      </c>
      <c r="F14" s="74">
        <v>188.799839</v>
      </c>
    </row>
    <row r="15" spans="1:6" ht="15">
      <c r="A15" s="186"/>
      <c r="B15" s="48" t="s">
        <v>146</v>
      </c>
      <c r="C15" s="74">
        <v>31.99995</v>
      </c>
      <c r="D15" s="74">
        <v>38.300075</v>
      </c>
      <c r="E15" s="74">
        <v>34.99994</v>
      </c>
      <c r="F15" s="74">
        <v>105.299965</v>
      </c>
    </row>
    <row r="18" spans="1:6" ht="15">
      <c r="A18" s="11" t="s">
        <v>45</v>
      </c>
      <c r="B18" s="11"/>
      <c r="C18" s="11"/>
      <c r="D18" s="11"/>
      <c r="E18" s="11"/>
      <c r="F18" s="11"/>
    </row>
    <row r="19" spans="1:6" ht="15">
      <c r="A19" s="102" t="s">
        <v>151</v>
      </c>
      <c r="B19" s="103"/>
      <c r="C19" s="103"/>
      <c r="D19" s="103"/>
      <c r="E19" s="103"/>
      <c r="F19" s="104"/>
    </row>
    <row r="20" spans="1:6" ht="15">
      <c r="A20" s="48"/>
      <c r="B20" s="48"/>
      <c r="C20" s="48" t="s">
        <v>46</v>
      </c>
      <c r="D20" s="48" t="s">
        <v>47</v>
      </c>
      <c r="E20" s="48" t="s">
        <v>48</v>
      </c>
      <c r="F20" s="48" t="s">
        <v>52</v>
      </c>
    </row>
    <row r="21" spans="1:6" ht="15">
      <c r="A21" s="186" t="s">
        <v>51</v>
      </c>
      <c r="B21" s="48" t="s">
        <v>140</v>
      </c>
      <c r="C21" s="74">
        <v>16.538</v>
      </c>
      <c r="D21" s="74">
        <v>22.056</v>
      </c>
      <c r="E21" s="74">
        <v>9.191</v>
      </c>
      <c r="F21" s="74">
        <v>48.606</v>
      </c>
    </row>
    <row r="22" spans="1:6" ht="15">
      <c r="A22" s="186"/>
      <c r="B22" s="48" t="s">
        <v>141</v>
      </c>
      <c r="C22" s="74">
        <v>6.743</v>
      </c>
      <c r="D22" s="74">
        <v>10.433</v>
      </c>
      <c r="E22" s="74">
        <v>5.627</v>
      </c>
      <c r="F22" s="74">
        <v>23.231</v>
      </c>
    </row>
    <row r="23" spans="1:6" ht="15">
      <c r="A23" s="186"/>
      <c r="B23" s="48" t="s">
        <v>142</v>
      </c>
      <c r="C23" s="74">
        <v>9.795</v>
      </c>
      <c r="D23" s="74">
        <v>11.623</v>
      </c>
      <c r="E23" s="74">
        <v>3.564</v>
      </c>
      <c r="F23" s="74">
        <v>25.375</v>
      </c>
    </row>
    <row r="24" spans="1:6" ht="15">
      <c r="A24" s="186"/>
      <c r="B24" s="48" t="s">
        <v>143</v>
      </c>
      <c r="C24" s="74">
        <v>76.797</v>
      </c>
      <c r="D24" s="74">
        <v>116.909</v>
      </c>
      <c r="E24" s="74">
        <v>197.978</v>
      </c>
      <c r="F24" s="74">
        <v>397.778</v>
      </c>
    </row>
    <row r="25" spans="1:6" ht="15">
      <c r="A25" s="186"/>
      <c r="B25" s="48" t="s">
        <v>144</v>
      </c>
      <c r="C25" s="74">
        <v>37.39</v>
      </c>
      <c r="D25" s="74">
        <v>55.777</v>
      </c>
      <c r="E25" s="74">
        <v>98.585</v>
      </c>
      <c r="F25" s="74">
        <v>195.165</v>
      </c>
    </row>
    <row r="26" spans="1:6" ht="15">
      <c r="A26" s="186"/>
      <c r="B26" s="48" t="s">
        <v>145</v>
      </c>
      <c r="C26" s="74">
        <v>39.407</v>
      </c>
      <c r="D26" s="74">
        <v>61.132</v>
      </c>
      <c r="E26" s="74">
        <v>99.393</v>
      </c>
      <c r="F26" s="74">
        <v>202.613</v>
      </c>
    </row>
    <row r="27" spans="1:6" ht="15">
      <c r="A27" s="186"/>
      <c r="B27" s="48" t="s">
        <v>49</v>
      </c>
      <c r="C27" s="74">
        <v>11.076</v>
      </c>
      <c r="D27" s="74">
        <v>26.915</v>
      </c>
      <c r="E27" s="74">
        <v>59.483</v>
      </c>
      <c r="F27" s="74">
        <v>99.506</v>
      </c>
    </row>
    <row r="28" spans="1:6" ht="15">
      <c r="A28" s="186"/>
      <c r="B28" s="48" t="s">
        <v>50</v>
      </c>
      <c r="C28" s="74">
        <v>33.725</v>
      </c>
      <c r="D28" s="74">
        <v>51.637</v>
      </c>
      <c r="E28" s="74">
        <v>103.397</v>
      </c>
      <c r="F28" s="74">
        <v>191.843</v>
      </c>
    </row>
    <row r="29" spans="1:6" ht="15">
      <c r="A29" s="186"/>
      <c r="B29" s="48" t="s">
        <v>146</v>
      </c>
      <c r="C29" s="74">
        <v>31.996</v>
      </c>
      <c r="D29" s="74">
        <v>38.358</v>
      </c>
      <c r="E29" s="74">
        <v>35.098</v>
      </c>
      <c r="F29" s="74">
        <v>106.429</v>
      </c>
    </row>
    <row r="30" ht="15">
      <c r="A30" s="13"/>
    </row>
    <row r="31" spans="2:6" ht="15">
      <c r="B31" s="13"/>
      <c r="C31" s="13"/>
      <c r="D31" s="13"/>
      <c r="E31" s="13"/>
      <c r="F31" s="13"/>
    </row>
    <row r="32" spans="1:6" ht="15">
      <c r="A32" s="11" t="s">
        <v>149</v>
      </c>
      <c r="B32" s="48"/>
      <c r="C32" s="48" t="s">
        <v>46</v>
      </c>
      <c r="D32" s="48" t="s">
        <v>47</v>
      </c>
      <c r="E32" s="48" t="s">
        <v>48</v>
      </c>
      <c r="F32" s="48" t="s">
        <v>52</v>
      </c>
    </row>
    <row r="33" spans="1:6" ht="13.9" customHeight="1">
      <c r="A33" s="161" t="s">
        <v>150</v>
      </c>
      <c r="B33" s="48" t="s">
        <v>140</v>
      </c>
      <c r="C33" s="75">
        <f>(C21-C7)/C21*100</f>
        <v>-23.639847623654617</v>
      </c>
      <c r="D33" s="75">
        <f aca="true" t="shared" si="0" ref="D33:F33">(D21-D7)/D21*100</f>
        <v>5.990369967355832</v>
      </c>
      <c r="E33" s="75">
        <f t="shared" si="0"/>
        <v>1.8869111086932973</v>
      </c>
      <c r="F33" s="75">
        <f t="shared" si="0"/>
        <v>-3.2792165576266323</v>
      </c>
    </row>
    <row r="34" spans="1:6" ht="15">
      <c r="A34" s="161"/>
      <c r="B34" s="48" t="s">
        <v>141</v>
      </c>
      <c r="C34" s="75">
        <f aca="true" t="shared" si="1" ref="C34:F34">(C22-C8)/C22*100</f>
        <v>-34.91748479905086</v>
      </c>
      <c r="D34" s="75">
        <f t="shared" si="1"/>
        <v>5.4920061343812945</v>
      </c>
      <c r="E34" s="75">
        <f t="shared" si="1"/>
        <v>1.5003732006397668</v>
      </c>
      <c r="F34" s="75">
        <f t="shared" si="1"/>
        <v>-5.4628685807756785</v>
      </c>
    </row>
    <row r="35" spans="1:6" ht="15">
      <c r="A35" s="161"/>
      <c r="B35" s="48" t="s">
        <v>142</v>
      </c>
      <c r="C35" s="75">
        <f aca="true" t="shared" si="2" ref="C35:F35">(C23-C9)/C23*100</f>
        <v>-15.876181725370095</v>
      </c>
      <c r="D35" s="75">
        <f t="shared" si="2"/>
        <v>6.437709713499085</v>
      </c>
      <c r="E35" s="75">
        <f t="shared" si="2"/>
        <v>2.4971941638608297</v>
      </c>
      <c r="F35" s="75">
        <f t="shared" si="2"/>
        <v>-1.2800669950738894</v>
      </c>
    </row>
    <row r="36" spans="1:6" ht="15">
      <c r="A36" s="161"/>
      <c r="B36" s="48" t="s">
        <v>143</v>
      </c>
      <c r="C36" s="75">
        <f aca="true" t="shared" si="3" ref="C36:F36">(C24-C10)/C24*100</f>
        <v>-0.03631522064664222</v>
      </c>
      <c r="D36" s="75">
        <f t="shared" si="3"/>
        <v>0.029021717746281754</v>
      </c>
      <c r="E36" s="75">
        <f t="shared" si="3"/>
        <v>0.039495297457293924</v>
      </c>
      <c r="F36" s="75">
        <f t="shared" si="3"/>
        <v>1.5531859479408205</v>
      </c>
    </row>
    <row r="37" spans="1:6" ht="15">
      <c r="A37" s="161"/>
      <c r="B37" s="48" t="s">
        <v>144</v>
      </c>
      <c r="C37" s="75">
        <f aca="true" t="shared" si="4" ref="C37:F37">(C25-C11)/C25*100</f>
        <v>-0.026643487563523888</v>
      </c>
      <c r="D37" s="75">
        <f t="shared" si="4"/>
        <v>-0.041275077540917283</v>
      </c>
      <c r="E37" s="75">
        <f t="shared" si="4"/>
        <v>0.08625855860424739</v>
      </c>
      <c r="F37" s="75">
        <f t="shared" si="4"/>
        <v>1.7754484666820285</v>
      </c>
    </row>
    <row r="38" spans="1:6" ht="15">
      <c r="A38" s="161"/>
      <c r="B38" s="48" t="s">
        <v>145</v>
      </c>
      <c r="C38" s="75">
        <f aca="true" t="shared" si="5" ref="C38:F38">(C26-C12)/C26*100</f>
        <v>-0.04549191767960071</v>
      </c>
      <c r="D38" s="75">
        <f t="shared" si="5"/>
        <v>0.09316070143296142</v>
      </c>
      <c r="E38" s="75">
        <f t="shared" si="5"/>
        <v>-0.006887809000629734</v>
      </c>
      <c r="F38" s="75">
        <f t="shared" si="5"/>
        <v>1.3390937402831995</v>
      </c>
    </row>
    <row r="39" spans="1:6" ht="15">
      <c r="A39" s="161"/>
      <c r="B39" s="48" t="s">
        <v>49</v>
      </c>
      <c r="C39" s="75">
        <f aca="true" t="shared" si="6" ref="C39:F39">(C27-C13)/C27*100</f>
        <v>-0.4421903214156639</v>
      </c>
      <c r="D39" s="75">
        <f t="shared" si="6"/>
        <v>0.14843767415938897</v>
      </c>
      <c r="E39" s="75">
        <f t="shared" si="6"/>
        <v>-0.02847704386127247</v>
      </c>
      <c r="F39" s="75">
        <f t="shared" si="6"/>
        <v>2.015995015375952</v>
      </c>
    </row>
    <row r="40" spans="1:6" ht="15">
      <c r="A40" s="161"/>
      <c r="B40" s="48" t="s">
        <v>50</v>
      </c>
      <c r="C40" s="75">
        <f aca="true" t="shared" si="7" ref="C40:F40">(C28-C14)/C28*100</f>
        <v>0.07424166048925757</v>
      </c>
      <c r="D40" s="75">
        <f t="shared" si="7"/>
        <v>-0.1219048356798394</v>
      </c>
      <c r="E40" s="75">
        <f t="shared" si="7"/>
        <v>-0.002832770776709798</v>
      </c>
      <c r="F40" s="75">
        <f t="shared" si="7"/>
        <v>1.5862767992577254</v>
      </c>
    </row>
    <row r="41" spans="1:6" ht="15">
      <c r="A41" s="161"/>
      <c r="B41" s="48" t="s">
        <v>146</v>
      </c>
      <c r="C41" s="75">
        <f aca="true" t="shared" si="8" ref="C41:F41">(C29-C15)/C29*100</f>
        <v>-0.012345293161644195</v>
      </c>
      <c r="D41" s="75">
        <f t="shared" si="8"/>
        <v>0.15101152301996282</v>
      </c>
      <c r="E41" s="75">
        <f t="shared" si="8"/>
        <v>0.2793891389822688</v>
      </c>
      <c r="F41" s="75">
        <f t="shared" si="8"/>
        <v>1.0608339832188611</v>
      </c>
    </row>
  </sheetData>
  <mergeCells count="3">
    <mergeCell ref="A7:A15"/>
    <mergeCell ref="A33:A41"/>
    <mergeCell ref="A21:A29"/>
  </mergeCells>
  <printOptions/>
  <pageMargins left="0.7086614173228347" right="0.7086614173228347" top="0.7480314960629921" bottom="0.7480314960629921" header="0.31496062992125984" footer="0.31496062992125984"/>
  <pageSetup horizontalDpi="600" verticalDpi="600" orientation="landscape" paperSize="9" scale="81" r:id="rId1"/>
  <headerFooter>
    <oddHeader>&amp;C&amp;A</oddHeader>
    <oddFooter>&amp;CPage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G27"/>
  <sheetViews>
    <sheetView workbookViewId="0" topLeftCell="A1">
      <selection activeCell="C1" sqref="C1"/>
    </sheetView>
  </sheetViews>
  <sheetFormatPr defaultColWidth="8.8515625" defaultRowHeight="15" customHeight="1"/>
  <cols>
    <col min="1" max="1" width="75.421875" style="41" customWidth="1"/>
    <col min="2" max="2" width="15.7109375" style="41" customWidth="1"/>
    <col min="3" max="3" width="20.7109375" style="41" customWidth="1"/>
    <col min="4" max="16384" width="8.8515625" style="12" customWidth="1"/>
  </cols>
  <sheetData>
    <row r="1" ht="15" customHeight="1">
      <c r="A1" s="52" t="s">
        <v>97</v>
      </c>
    </row>
    <row r="3" spans="1:3" ht="15" customHeight="1">
      <c r="A3" s="189" t="s">
        <v>9</v>
      </c>
      <c r="B3" s="190"/>
      <c r="C3" s="191"/>
    </row>
    <row r="4" spans="1:3" ht="15" customHeight="1">
      <c r="A4" s="51" t="s">
        <v>160</v>
      </c>
      <c r="B4" s="81" t="s">
        <v>208</v>
      </c>
      <c r="C4" s="4"/>
    </row>
    <row r="5" spans="1:3" ht="15" customHeight="1">
      <c r="A5" s="51" t="s">
        <v>161</v>
      </c>
      <c r="B5" s="5"/>
      <c r="C5" s="4"/>
    </row>
    <row r="6" spans="1:3" ht="60" customHeight="1">
      <c r="A6" s="53" t="s">
        <v>13</v>
      </c>
      <c r="B6" s="196"/>
      <c r="C6" s="197"/>
    </row>
    <row r="7" spans="1:3" ht="15" customHeight="1">
      <c r="A7" s="54" t="s">
        <v>162</v>
      </c>
      <c r="B7" s="81" t="s">
        <v>262</v>
      </c>
      <c r="C7" s="4"/>
    </row>
    <row r="8" spans="1:3" ht="60" customHeight="1">
      <c r="A8" s="53" t="s">
        <v>32</v>
      </c>
      <c r="B8" s="196"/>
      <c r="C8" s="197"/>
    </row>
    <row r="9" spans="1:3" ht="15" customHeight="1">
      <c r="A9" s="166" t="s">
        <v>163</v>
      </c>
      <c r="B9" s="192"/>
      <c r="C9" s="167"/>
    </row>
    <row r="10" spans="1:7" ht="15" customHeight="1">
      <c r="A10" s="51" t="s">
        <v>85</v>
      </c>
      <c r="B10" s="105">
        <v>0</v>
      </c>
      <c r="C10" s="4" t="s">
        <v>87</v>
      </c>
      <c r="G10" s="15"/>
    </row>
    <row r="11" spans="1:7" ht="15" customHeight="1">
      <c r="A11" s="51" t="s">
        <v>83</v>
      </c>
      <c r="B11" s="105">
        <v>0</v>
      </c>
      <c r="C11" s="4" t="s">
        <v>88</v>
      </c>
      <c r="G11" s="15"/>
    </row>
    <row r="12" spans="1:7" ht="15" customHeight="1">
      <c r="A12" s="51" t="s">
        <v>164</v>
      </c>
      <c r="B12" s="105">
        <v>0</v>
      </c>
      <c r="C12" s="4" t="s">
        <v>89</v>
      </c>
      <c r="G12" s="15"/>
    </row>
    <row r="13" spans="1:7" ht="15" customHeight="1">
      <c r="A13" s="51" t="s">
        <v>84</v>
      </c>
      <c r="B13" s="105">
        <v>4640</v>
      </c>
      <c r="C13" s="4" t="s">
        <v>90</v>
      </c>
      <c r="G13" s="14"/>
    </row>
    <row r="14" spans="1:7" ht="30" customHeight="1">
      <c r="A14" s="50" t="s">
        <v>86</v>
      </c>
      <c r="B14" s="105">
        <v>180</v>
      </c>
      <c r="C14" s="4" t="s">
        <v>91</v>
      </c>
      <c r="G14" s="14"/>
    </row>
    <row r="15" spans="1:7" ht="15" customHeight="1">
      <c r="A15" s="50" t="s">
        <v>92</v>
      </c>
      <c r="B15" s="105">
        <v>4820</v>
      </c>
      <c r="C15" s="4"/>
      <c r="G15" s="14"/>
    </row>
    <row r="16" spans="1:3" ht="15" customHeight="1">
      <c r="A16" s="166" t="s">
        <v>81</v>
      </c>
      <c r="B16" s="192"/>
      <c r="C16" s="167"/>
    </row>
    <row r="17" spans="1:3" ht="15" customHeight="1">
      <c r="A17" s="55" t="s">
        <v>82</v>
      </c>
      <c r="B17" s="198" t="s">
        <v>33</v>
      </c>
      <c r="C17" s="199"/>
    </row>
    <row r="18" spans="1:3" ht="15" customHeight="1">
      <c r="A18" s="166" t="s">
        <v>93</v>
      </c>
      <c r="B18" s="192"/>
      <c r="C18" s="167"/>
    </row>
    <row r="19" spans="1:3" ht="15" customHeight="1">
      <c r="A19" s="51" t="s">
        <v>10</v>
      </c>
      <c r="B19" s="81" t="s">
        <v>208</v>
      </c>
      <c r="C19" s="4"/>
    </row>
    <row r="20" spans="1:3" ht="15" customHeight="1">
      <c r="A20" s="51" t="s">
        <v>11</v>
      </c>
      <c r="B20" s="5"/>
      <c r="C20" s="4"/>
    </row>
    <row r="21" spans="1:3" ht="15" customHeight="1">
      <c r="A21" s="51" t="s">
        <v>12</v>
      </c>
      <c r="B21" s="5"/>
      <c r="C21" s="4"/>
    </row>
    <row r="22" spans="1:3" ht="15" customHeight="1">
      <c r="A22" s="193" t="s">
        <v>94</v>
      </c>
      <c r="B22" s="194"/>
      <c r="C22" s="195"/>
    </row>
    <row r="23" spans="1:3" ht="15" customHeight="1">
      <c r="A23" s="4" t="s">
        <v>10</v>
      </c>
      <c r="B23" s="81" t="s">
        <v>208</v>
      </c>
      <c r="C23" s="4"/>
    </row>
    <row r="24" spans="1:3" ht="15" customHeight="1">
      <c r="A24" s="4" t="s">
        <v>33</v>
      </c>
      <c r="B24" s="5"/>
      <c r="C24" s="4"/>
    </row>
    <row r="25" spans="1:3" ht="30" customHeight="1">
      <c r="A25" s="56" t="s">
        <v>34</v>
      </c>
      <c r="B25" s="73" t="s">
        <v>192</v>
      </c>
      <c r="C25" s="57" t="s">
        <v>95</v>
      </c>
    </row>
    <row r="26" spans="1:3" ht="15" customHeight="1">
      <c r="A26" s="193" t="s">
        <v>35</v>
      </c>
      <c r="B26" s="194"/>
      <c r="C26" s="195"/>
    </row>
    <row r="27" spans="1:3" ht="119.25" customHeight="1">
      <c r="A27" s="4" t="s">
        <v>96</v>
      </c>
      <c r="B27" s="187" t="s">
        <v>266</v>
      </c>
      <c r="C27" s="188"/>
    </row>
  </sheetData>
  <mergeCells count="10">
    <mergeCell ref="B27:C27"/>
    <mergeCell ref="A3:C3"/>
    <mergeCell ref="A9:C9"/>
    <mergeCell ref="A16:C16"/>
    <mergeCell ref="A18:C18"/>
    <mergeCell ref="A22:C22"/>
    <mergeCell ref="A26:C26"/>
    <mergeCell ref="B6:C6"/>
    <mergeCell ref="B8:C8"/>
    <mergeCell ref="B17:C17"/>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rowBreaks count="1" manualBreakCount="1">
    <brk id="2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C6"/>
  <sheetViews>
    <sheetView workbookViewId="0" topLeftCell="A1">
      <selection activeCell="C1" sqref="C1"/>
    </sheetView>
  </sheetViews>
  <sheetFormatPr defaultColWidth="8.8515625" defaultRowHeight="15" customHeight="1"/>
  <cols>
    <col min="1" max="2" width="25.7109375" style="9" customWidth="1"/>
    <col min="3" max="3" width="50.7109375" style="9" customWidth="1"/>
    <col min="4" max="16384" width="8.8515625" style="9" customWidth="1"/>
  </cols>
  <sheetData>
    <row r="1" ht="15" customHeight="1">
      <c r="A1" s="28" t="s">
        <v>128</v>
      </c>
    </row>
    <row r="2" ht="15" customHeight="1">
      <c r="A2" s="31" t="s">
        <v>31</v>
      </c>
    </row>
    <row r="3" ht="15" customHeight="1">
      <c r="A3" s="31" t="s">
        <v>129</v>
      </c>
    </row>
    <row r="5" spans="1:3" ht="30" customHeight="1">
      <c r="A5" s="8" t="s">
        <v>44</v>
      </c>
      <c r="B5" s="8" t="s">
        <v>30</v>
      </c>
      <c r="C5" s="10" t="s">
        <v>17</v>
      </c>
    </row>
    <row r="6" spans="1:3" ht="15" customHeight="1">
      <c r="A6" s="98" t="s">
        <v>263</v>
      </c>
      <c r="B6" s="98"/>
      <c r="C6" s="98"/>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L34"/>
  <sheetViews>
    <sheetView tabSelected="1" workbookViewId="0" topLeftCell="A1">
      <pane ySplit="3" topLeftCell="A4" activePane="bottomLeft" state="frozen"/>
      <selection pane="topLeft" activeCell="I1" sqref="I1:M1048576"/>
      <selection pane="bottomLeft" activeCell="D1" sqref="D1"/>
    </sheetView>
  </sheetViews>
  <sheetFormatPr defaultColWidth="15.7109375" defaultRowHeight="15" customHeight="1"/>
  <cols>
    <col min="1" max="1" width="45.7109375" style="18" customWidth="1"/>
    <col min="2" max="2" width="18.7109375" style="18" customWidth="1"/>
    <col min="3" max="3" width="18.7109375" style="93" customWidth="1"/>
    <col min="4" max="4" width="18.7109375" style="95" customWidth="1"/>
    <col min="5" max="6" width="9.28125" style="95" customWidth="1"/>
    <col min="7" max="7" width="18.7109375" style="18" customWidth="1"/>
    <col min="8" max="16384" width="15.7109375" style="18" customWidth="1"/>
  </cols>
  <sheetData>
    <row r="1" spans="1:7" ht="15" customHeight="1">
      <c r="A1" s="17" t="s">
        <v>157</v>
      </c>
      <c r="G1" s="17"/>
    </row>
    <row r="3" spans="1:10" s="34" customFormat="1" ht="60" customHeight="1">
      <c r="A3" s="33" t="s">
        <v>58</v>
      </c>
      <c r="B3" s="35" t="s">
        <v>59</v>
      </c>
      <c r="C3" s="94" t="s">
        <v>18</v>
      </c>
      <c r="D3" s="96" t="s">
        <v>62</v>
      </c>
      <c r="E3" s="153" t="s">
        <v>63</v>
      </c>
      <c r="F3" s="154"/>
      <c r="G3" s="35" t="s">
        <v>57</v>
      </c>
      <c r="H3" s="30"/>
      <c r="I3" s="35" t="s">
        <v>264</v>
      </c>
      <c r="J3" s="35" t="s">
        <v>265</v>
      </c>
    </row>
    <row r="4" spans="1:10" s="62" customFormat="1" ht="30" customHeight="1">
      <c r="A4" s="155" t="s">
        <v>154</v>
      </c>
      <c r="B4" s="156"/>
      <c r="C4" s="156"/>
      <c r="D4" s="156"/>
      <c r="E4" s="156"/>
      <c r="F4" s="156"/>
      <c r="G4" s="157"/>
      <c r="H4" s="61"/>
      <c r="I4" s="106"/>
      <c r="J4" s="106"/>
    </row>
    <row r="5" spans="1:12" s="15" customFormat="1" ht="45" customHeight="1">
      <c r="A5" s="16" t="s">
        <v>179</v>
      </c>
      <c r="B5" s="73">
        <v>45.727349714</v>
      </c>
      <c r="C5" s="91">
        <v>2.903</v>
      </c>
      <c r="D5" s="89">
        <v>1.3299999999999998</v>
      </c>
      <c r="E5" s="89">
        <v>43.14</v>
      </c>
      <c r="F5" s="89">
        <v>48.339999999999996</v>
      </c>
      <c r="G5" s="105">
        <v>821</v>
      </c>
      <c r="H5" s="71"/>
      <c r="I5" s="107">
        <v>1.27</v>
      </c>
      <c r="J5" s="108"/>
      <c r="L5" s="112"/>
    </row>
    <row r="6" spans="1:10" ht="45" customHeight="1">
      <c r="A6" s="16" t="s">
        <v>117</v>
      </c>
      <c r="B6" s="74">
        <v>45.066271011</v>
      </c>
      <c r="C6" s="92">
        <v>4.257</v>
      </c>
      <c r="D6" s="90">
        <v>1.92</v>
      </c>
      <c r="E6" s="90">
        <v>41.339999999999996</v>
      </c>
      <c r="F6" s="90">
        <v>48.85</v>
      </c>
      <c r="G6" s="76">
        <v>401</v>
      </c>
      <c r="H6" s="15"/>
      <c r="I6" s="109"/>
      <c r="J6" s="109"/>
    </row>
    <row r="7" spans="1:10" ht="45" customHeight="1">
      <c r="A7" s="16" t="s">
        <v>118</v>
      </c>
      <c r="B7" s="74">
        <v>46.357567449</v>
      </c>
      <c r="C7" s="92">
        <v>3.967</v>
      </c>
      <c r="D7" s="90">
        <v>1.8399999999999999</v>
      </c>
      <c r="E7" s="90">
        <v>42.77</v>
      </c>
      <c r="F7" s="90">
        <v>49.980000000000004</v>
      </c>
      <c r="G7" s="76">
        <v>420</v>
      </c>
      <c r="H7" s="15"/>
      <c r="I7" s="109"/>
      <c r="J7" s="109"/>
    </row>
    <row r="8" spans="1:10" s="19" customFormat="1" ht="45" customHeight="1">
      <c r="A8" s="16" t="s">
        <v>180</v>
      </c>
      <c r="B8" s="74">
        <v>10.633657985</v>
      </c>
      <c r="C8" s="92">
        <v>5.515</v>
      </c>
      <c r="D8" s="90">
        <v>0.59</v>
      </c>
      <c r="E8" s="90">
        <v>9.54</v>
      </c>
      <c r="F8" s="90">
        <v>11.84</v>
      </c>
      <c r="G8" s="76">
        <v>310</v>
      </c>
      <c r="H8" s="14"/>
      <c r="I8" s="110"/>
      <c r="J8" s="110"/>
    </row>
    <row r="9" spans="1:10" s="19" customFormat="1" ht="30" customHeight="1">
      <c r="A9" s="155" t="s">
        <v>153</v>
      </c>
      <c r="B9" s="156"/>
      <c r="C9" s="156"/>
      <c r="D9" s="156"/>
      <c r="E9" s="156"/>
      <c r="F9" s="156"/>
      <c r="G9" s="157"/>
      <c r="H9" s="14"/>
      <c r="I9" s="110"/>
      <c r="J9" s="110"/>
    </row>
    <row r="10" spans="1:10" s="15" customFormat="1" ht="45" customHeight="1">
      <c r="A10" s="16" t="s">
        <v>181</v>
      </c>
      <c r="B10" s="73">
        <v>43.047436126</v>
      </c>
      <c r="C10" s="91">
        <v>2.132</v>
      </c>
      <c r="D10" s="89">
        <v>0.9199999999999999</v>
      </c>
      <c r="E10" s="89">
        <v>41.260000000000005</v>
      </c>
      <c r="F10" s="89">
        <v>44.86</v>
      </c>
      <c r="G10" s="105">
        <v>1268</v>
      </c>
      <c r="H10" s="71"/>
      <c r="I10" s="107">
        <v>1.04</v>
      </c>
      <c r="J10" s="111"/>
    </row>
    <row r="11" spans="1:8" ht="45" customHeight="1">
      <c r="A11" s="16" t="s">
        <v>116</v>
      </c>
      <c r="B11" s="74">
        <v>43.431661687</v>
      </c>
      <c r="C11" s="92">
        <v>2.991</v>
      </c>
      <c r="D11" s="90">
        <v>1.3</v>
      </c>
      <c r="E11" s="90">
        <v>40.9</v>
      </c>
      <c r="F11" s="90">
        <v>45.989999999999995</v>
      </c>
      <c r="G11" s="76">
        <v>630</v>
      </c>
      <c r="H11" s="15"/>
    </row>
    <row r="12" spans="1:8" ht="45" customHeight="1">
      <c r="A12" s="16" t="s">
        <v>158</v>
      </c>
      <c r="B12" s="74">
        <v>42.67897147</v>
      </c>
      <c r="C12" s="92">
        <v>3.038</v>
      </c>
      <c r="D12" s="90">
        <v>1.3</v>
      </c>
      <c r="E12" s="90">
        <v>40.160000000000004</v>
      </c>
      <c r="F12" s="90">
        <v>45.24</v>
      </c>
      <c r="G12" s="76">
        <v>638</v>
      </c>
      <c r="H12" s="15"/>
    </row>
    <row r="13" spans="1:8" ht="45" customHeight="1">
      <c r="A13" s="16" t="s">
        <v>182</v>
      </c>
      <c r="B13" s="74">
        <v>33.459330274</v>
      </c>
      <c r="C13" s="92">
        <v>3.771</v>
      </c>
      <c r="D13" s="90">
        <v>1.26</v>
      </c>
      <c r="E13" s="90">
        <v>31.03</v>
      </c>
      <c r="F13" s="90">
        <v>35.980000000000004</v>
      </c>
      <c r="G13" s="76">
        <v>562</v>
      </c>
      <c r="H13" s="15"/>
    </row>
    <row r="14" spans="1:8" ht="45" customHeight="1">
      <c r="A14" s="16" t="s">
        <v>183</v>
      </c>
      <c r="B14" s="74">
        <v>49.033667336</v>
      </c>
      <c r="C14" s="92">
        <v>4.127</v>
      </c>
      <c r="D14" s="90">
        <v>2.02</v>
      </c>
      <c r="E14" s="90">
        <v>45.07</v>
      </c>
      <c r="F14" s="90">
        <v>53</v>
      </c>
      <c r="G14" s="76">
        <v>306</v>
      </c>
      <c r="H14" s="15"/>
    </row>
    <row r="15" spans="1:8" ht="45" customHeight="1">
      <c r="A15" s="16" t="s">
        <v>184</v>
      </c>
      <c r="B15" s="74">
        <v>49.24556371</v>
      </c>
      <c r="C15" s="92">
        <v>2.615</v>
      </c>
      <c r="D15" s="90">
        <v>1.29</v>
      </c>
      <c r="E15" s="90">
        <v>46.72</v>
      </c>
      <c r="F15" s="90">
        <v>51.77</v>
      </c>
      <c r="G15" s="76">
        <v>740</v>
      </c>
      <c r="H15" s="15"/>
    </row>
    <row r="16" spans="1:7" ht="45" customHeight="1">
      <c r="A16" s="16" t="s">
        <v>185</v>
      </c>
      <c r="B16" s="74">
        <v>26.391563378</v>
      </c>
      <c r="C16" s="92">
        <v>5.915</v>
      </c>
      <c r="D16" s="90">
        <v>1.5599999999999998</v>
      </c>
      <c r="E16" s="90">
        <v>23.44</v>
      </c>
      <c r="F16" s="90">
        <v>29.57</v>
      </c>
      <c r="G16" s="76">
        <v>222</v>
      </c>
    </row>
    <row r="17" spans="1:7" ht="45" customHeight="1">
      <c r="A17" s="16" t="s">
        <v>119</v>
      </c>
      <c r="B17" s="74">
        <v>18.308515877</v>
      </c>
      <c r="C17" s="92">
        <v>8.094</v>
      </c>
      <c r="D17" s="90">
        <v>1.48</v>
      </c>
      <c r="E17" s="90">
        <v>15.58</v>
      </c>
      <c r="F17" s="90">
        <v>21.4</v>
      </c>
      <c r="G17" s="76">
        <v>130</v>
      </c>
    </row>
    <row r="18" spans="1:7" ht="45" customHeight="1">
      <c r="A18" s="16" t="s">
        <v>120</v>
      </c>
      <c r="B18" s="74">
        <v>34.045188302</v>
      </c>
      <c r="C18" s="92">
        <v>4.275</v>
      </c>
      <c r="D18" s="90">
        <v>1.46</v>
      </c>
      <c r="E18" s="90">
        <v>31.25</v>
      </c>
      <c r="F18" s="90">
        <v>36.96</v>
      </c>
      <c r="G18" s="76">
        <v>369</v>
      </c>
    </row>
    <row r="19" spans="1:7" ht="45" customHeight="1">
      <c r="A19" s="16" t="s">
        <v>121</v>
      </c>
      <c r="B19" s="74">
        <v>57.967628246</v>
      </c>
      <c r="C19" s="92">
        <v>2.378</v>
      </c>
      <c r="D19" s="90">
        <v>1.38</v>
      </c>
      <c r="E19" s="90">
        <v>55.24</v>
      </c>
      <c r="F19" s="90">
        <v>60.650000000000006</v>
      </c>
      <c r="G19" s="76">
        <v>769</v>
      </c>
    </row>
    <row r="20" spans="1:7" ht="45" customHeight="1">
      <c r="A20" s="16" t="s">
        <v>172</v>
      </c>
      <c r="B20" s="74">
        <v>52.215429039</v>
      </c>
      <c r="C20" s="92">
        <v>2.099</v>
      </c>
      <c r="D20" s="90">
        <v>1.0999999999999999</v>
      </c>
      <c r="E20" s="90">
        <v>50.06</v>
      </c>
      <c r="F20" s="90">
        <v>54.36</v>
      </c>
      <c r="G20" s="76">
        <v>1099</v>
      </c>
    </row>
    <row r="21" spans="1:7" ht="45" customHeight="1">
      <c r="A21" s="16" t="s">
        <v>122</v>
      </c>
      <c r="B21" s="74">
        <v>35.663324751</v>
      </c>
      <c r="C21" s="92">
        <v>13.05</v>
      </c>
      <c r="D21" s="90">
        <v>4.65</v>
      </c>
      <c r="E21" s="90">
        <v>27.05</v>
      </c>
      <c r="F21" s="90">
        <v>45.31</v>
      </c>
      <c r="G21" s="76">
        <v>40</v>
      </c>
    </row>
    <row r="22" spans="1:7" ht="45" customHeight="1">
      <c r="A22" s="16" t="s">
        <v>173</v>
      </c>
      <c r="B22" s="74">
        <v>16.58942383</v>
      </c>
      <c r="C22" s="92">
        <v>8.455</v>
      </c>
      <c r="D22" s="90">
        <v>1.4000000000000001</v>
      </c>
      <c r="E22" s="90">
        <v>14.02</v>
      </c>
      <c r="F22" s="90">
        <v>19.53</v>
      </c>
      <c r="G22" s="76">
        <v>123</v>
      </c>
    </row>
    <row r="23" spans="1:7" ht="30" customHeight="1">
      <c r="A23" s="155" t="s">
        <v>155</v>
      </c>
      <c r="B23" s="156"/>
      <c r="C23" s="156"/>
      <c r="D23" s="156"/>
      <c r="E23" s="156"/>
      <c r="F23" s="156"/>
      <c r="G23" s="157"/>
    </row>
    <row r="24" spans="1:7" ht="45" customHeight="1">
      <c r="A24" s="16" t="s">
        <v>174</v>
      </c>
      <c r="B24" s="74">
        <v>78.743476216</v>
      </c>
      <c r="C24" s="92">
        <v>1.59109</v>
      </c>
      <c r="D24" s="90">
        <v>1.16985</v>
      </c>
      <c r="E24" s="90">
        <v>75.62863</v>
      </c>
      <c r="F24" s="90">
        <v>80.21878</v>
      </c>
      <c r="G24" s="76">
        <v>1078</v>
      </c>
    </row>
    <row r="25" spans="1:7" ht="45" customHeight="1">
      <c r="A25" s="16" t="s">
        <v>175</v>
      </c>
      <c r="B25" s="74">
        <v>55.692241546</v>
      </c>
      <c r="C25" s="92">
        <v>4.03805</v>
      </c>
      <c r="D25" s="90">
        <v>2.10462</v>
      </c>
      <c r="E25" s="90">
        <v>53.27881</v>
      </c>
      <c r="F25" s="90">
        <v>61.54690000000001</v>
      </c>
      <c r="G25" s="76">
        <v>347</v>
      </c>
    </row>
    <row r="26" spans="1:7" ht="30" customHeight="1">
      <c r="A26" s="155" t="s">
        <v>123</v>
      </c>
      <c r="B26" s="156"/>
      <c r="C26" s="156"/>
      <c r="D26" s="156"/>
      <c r="E26" s="156"/>
      <c r="F26" s="156"/>
      <c r="G26" s="157"/>
    </row>
    <row r="27" spans="1:7" ht="45" customHeight="1">
      <c r="A27" s="16" t="s">
        <v>186</v>
      </c>
      <c r="B27" s="74">
        <v>77.118167749</v>
      </c>
      <c r="C27" s="92">
        <v>0.8924</v>
      </c>
      <c r="D27" s="90">
        <v>0.69</v>
      </c>
      <c r="E27" s="90">
        <v>75.74</v>
      </c>
      <c r="F27" s="90">
        <v>78.44</v>
      </c>
      <c r="G27" s="76">
        <v>3798</v>
      </c>
    </row>
    <row r="28" spans="1:7" s="63" customFormat="1" ht="30" customHeight="1">
      <c r="A28" s="155" t="s">
        <v>156</v>
      </c>
      <c r="B28" s="156"/>
      <c r="C28" s="156"/>
      <c r="D28" s="156"/>
      <c r="E28" s="156"/>
      <c r="F28" s="156"/>
      <c r="G28" s="157"/>
    </row>
    <row r="29" spans="1:7" ht="45" customHeight="1">
      <c r="A29" s="36" t="s">
        <v>178</v>
      </c>
      <c r="B29" s="74">
        <v>1690.4405006</v>
      </c>
      <c r="C29" s="92">
        <v>9.7931</v>
      </c>
      <c r="D29" s="90">
        <v>143.5238</v>
      </c>
      <c r="E29" s="90">
        <v>1408.452</v>
      </c>
      <c r="F29" s="90">
        <v>1972.429</v>
      </c>
      <c r="G29" s="76">
        <v>498</v>
      </c>
    </row>
    <row r="30" spans="1:7" s="63" customFormat="1" ht="30" customHeight="1">
      <c r="A30" s="158" t="s">
        <v>124</v>
      </c>
      <c r="B30" s="159"/>
      <c r="C30" s="159"/>
      <c r="D30" s="159"/>
      <c r="E30" s="159"/>
      <c r="F30" s="159"/>
      <c r="G30" s="160"/>
    </row>
    <row r="31" spans="1:7" ht="45" customHeight="1">
      <c r="A31" s="36" t="s">
        <v>176</v>
      </c>
      <c r="B31" s="74">
        <v>417.56909126</v>
      </c>
      <c r="C31" s="92">
        <v>5.75054</v>
      </c>
      <c r="D31" s="90">
        <v>18</v>
      </c>
      <c r="E31" s="90">
        <v>382</v>
      </c>
      <c r="F31" s="90">
        <v>454</v>
      </c>
      <c r="G31" s="76">
        <v>890</v>
      </c>
    </row>
    <row r="32" spans="1:7" ht="45" customHeight="1">
      <c r="A32" s="36" t="s">
        <v>177</v>
      </c>
      <c r="B32" s="74">
        <v>114.83766155</v>
      </c>
      <c r="C32" s="92">
        <v>11.4001</v>
      </c>
      <c r="D32" s="90">
        <v>13.83285</v>
      </c>
      <c r="E32" s="90">
        <v>87.70548</v>
      </c>
      <c r="F32" s="90">
        <v>141.9698</v>
      </c>
      <c r="G32" s="76">
        <v>1619</v>
      </c>
    </row>
    <row r="34" ht="15" customHeight="1">
      <c r="A34" s="70" t="s">
        <v>171</v>
      </c>
    </row>
  </sheetData>
  <mergeCells count="7">
    <mergeCell ref="E3:F3"/>
    <mergeCell ref="A9:G9"/>
    <mergeCell ref="A4:G4"/>
    <mergeCell ref="A30:G30"/>
    <mergeCell ref="A28:G28"/>
    <mergeCell ref="A26:G26"/>
    <mergeCell ref="A23:G23"/>
  </mergeCells>
  <printOptions/>
  <pageMargins left="0.7086614173228347" right="0.7086614173228347" top="0.7480314960629921" bottom="0.7480314960629921" header="0.31496062992125984" footer="0.31496062992125984"/>
  <pageSetup horizontalDpi="600" verticalDpi="600" orientation="landscape" paperSize="9" scale="71" r:id="rId1"/>
  <headerFooter>
    <oddHeader>&amp;C&amp;A</oddHeader>
    <oddFooter>&amp;CPage &amp;P of &amp;N</oddFooter>
  </headerFooter>
  <rowBreaks count="2" manualBreakCount="2">
    <brk id="16" max="16383" man="1"/>
    <brk id="2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C8"/>
  <sheetViews>
    <sheetView workbookViewId="0" topLeftCell="A1">
      <selection activeCell="C1" sqref="C1"/>
    </sheetView>
  </sheetViews>
  <sheetFormatPr defaultColWidth="8.8515625" defaultRowHeight="15"/>
  <cols>
    <col min="1" max="1" width="46.57421875" style="1" customWidth="1"/>
    <col min="2" max="3" width="20.7109375" style="1" customWidth="1"/>
    <col min="4" max="16384" width="8.8515625" style="1" customWidth="1"/>
  </cols>
  <sheetData>
    <row r="1" spans="1:2" ht="15">
      <c r="A1" s="6" t="s">
        <v>115</v>
      </c>
      <c r="B1" s="6"/>
    </row>
    <row r="2" spans="1:2" ht="15">
      <c r="A2" s="38" t="s">
        <v>76</v>
      </c>
      <c r="B2" s="6"/>
    </row>
    <row r="4" spans="1:3" s="60" customFormat="1" ht="25.5">
      <c r="A4" s="26"/>
      <c r="B4" s="26" t="s">
        <v>64</v>
      </c>
      <c r="C4" s="26" t="s">
        <v>69</v>
      </c>
    </row>
    <row r="5" spans="1:3" ht="51">
      <c r="A5" s="16" t="s">
        <v>189</v>
      </c>
      <c r="B5" s="81" t="s">
        <v>202</v>
      </c>
      <c r="C5" s="72">
        <v>0</v>
      </c>
    </row>
    <row r="6" spans="1:3" ht="51">
      <c r="A6" s="16" t="s">
        <v>36</v>
      </c>
      <c r="B6" s="81" t="s">
        <v>202</v>
      </c>
      <c r="C6" s="72">
        <v>392</v>
      </c>
    </row>
    <row r="7" spans="1:3" ht="25.5">
      <c r="A7" s="26" t="s">
        <v>80</v>
      </c>
      <c r="B7" s="81" t="s">
        <v>202</v>
      </c>
      <c r="C7" s="72">
        <f>8000-C6</f>
        <v>7608</v>
      </c>
    </row>
    <row r="8" spans="1:3" ht="15">
      <c r="A8" s="2" t="s">
        <v>19</v>
      </c>
      <c r="B8" s="81" t="s">
        <v>202</v>
      </c>
      <c r="C8" s="73">
        <f>(C5+C6)/C7*100</f>
        <v>5.152471083070452</v>
      </c>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AB46"/>
  <sheetViews>
    <sheetView zoomScale="85" zoomScaleNormal="85" workbookViewId="0" topLeftCell="A1">
      <selection activeCell="I1" sqref="I1"/>
    </sheetView>
  </sheetViews>
  <sheetFormatPr defaultColWidth="9.140625" defaultRowHeight="15"/>
  <cols>
    <col min="1" max="1" width="20.7109375" style="0" customWidth="1"/>
    <col min="2" max="11" width="10.7109375" style="0" customWidth="1"/>
  </cols>
  <sheetData>
    <row r="1" spans="1:11" ht="15">
      <c r="A1" s="6" t="s">
        <v>98</v>
      </c>
      <c r="B1" s="1"/>
      <c r="C1" s="1"/>
      <c r="D1" s="1"/>
      <c r="E1" s="1"/>
      <c r="F1" s="1"/>
      <c r="G1" s="1"/>
      <c r="H1" s="1"/>
      <c r="I1" s="1"/>
      <c r="J1" s="7"/>
      <c r="K1" s="1"/>
    </row>
    <row r="2" spans="1:11" ht="15">
      <c r="A2" s="38" t="s">
        <v>76</v>
      </c>
      <c r="B2" s="1"/>
      <c r="C2" s="1"/>
      <c r="D2" s="1"/>
      <c r="E2" s="1"/>
      <c r="F2" s="1"/>
      <c r="G2" s="1"/>
      <c r="H2" s="1"/>
      <c r="I2" s="1"/>
      <c r="J2" s="7"/>
      <c r="K2" s="1"/>
    </row>
    <row r="3" spans="1:11" ht="15">
      <c r="A3" s="38" t="s">
        <v>75</v>
      </c>
      <c r="B3" s="1"/>
      <c r="C3" s="1"/>
      <c r="D3" s="1"/>
      <c r="E3" s="1"/>
      <c r="F3" s="1"/>
      <c r="G3" s="1"/>
      <c r="H3" s="1"/>
      <c r="I3" s="1"/>
      <c r="J3" s="7"/>
      <c r="K3" s="1"/>
    </row>
    <row r="4" s="1" customFormat="1" ht="15" customHeight="1">
      <c r="F4" s="7"/>
    </row>
    <row r="5" spans="1:6" s="1" customFormat="1" ht="15" customHeight="1">
      <c r="A5" s="162"/>
      <c r="B5" s="162"/>
      <c r="C5" s="44" t="s">
        <v>70</v>
      </c>
      <c r="D5" s="44" t="s">
        <v>71</v>
      </c>
      <c r="F5" s="7"/>
    </row>
    <row r="6" spans="1:6" s="1" customFormat="1" ht="15" customHeight="1">
      <c r="A6" s="161" t="s">
        <v>74</v>
      </c>
      <c r="B6" s="161"/>
      <c r="C6" s="83">
        <v>36.6</v>
      </c>
      <c r="D6" s="82" t="s">
        <v>202</v>
      </c>
      <c r="F6" s="7"/>
    </row>
    <row r="7" spans="1:6" s="1" customFormat="1" ht="15" customHeight="1">
      <c r="A7" s="38"/>
      <c r="F7" s="7"/>
    </row>
    <row r="8" spans="1:6" s="1" customFormat="1" ht="15" customHeight="1">
      <c r="A8" s="169" t="s">
        <v>67</v>
      </c>
      <c r="B8" s="170"/>
      <c r="C8" s="170"/>
      <c r="D8" s="170"/>
      <c r="E8" s="171"/>
      <c r="F8" s="43"/>
    </row>
    <row r="9" spans="1:6" s="1" customFormat="1" ht="30" customHeight="1">
      <c r="A9" s="168" t="s">
        <v>68</v>
      </c>
      <c r="B9" s="168"/>
      <c r="C9" s="168"/>
      <c r="D9" s="168"/>
      <c r="E9" s="65" t="s">
        <v>203</v>
      </c>
      <c r="F9" s="25"/>
    </row>
    <row r="10" spans="1:8" s="1" customFormat="1" ht="45" customHeight="1">
      <c r="A10" s="168" t="s">
        <v>72</v>
      </c>
      <c r="B10" s="168"/>
      <c r="C10" s="168"/>
      <c r="D10" s="168"/>
      <c r="E10" s="81" t="s">
        <v>202</v>
      </c>
      <c r="F10" s="42"/>
      <c r="H10" s="41"/>
    </row>
    <row r="11" spans="1:8" s="1" customFormat="1" ht="15" customHeight="1">
      <c r="A11" s="40"/>
      <c r="B11" s="40"/>
      <c r="C11" s="40"/>
      <c r="D11" s="40"/>
      <c r="E11" s="25"/>
      <c r="F11" s="42"/>
      <c r="H11" s="41"/>
    </row>
    <row r="12" spans="1:6" s="1" customFormat="1" ht="45" customHeight="1">
      <c r="A12" s="163" t="s">
        <v>152</v>
      </c>
      <c r="B12" s="163"/>
      <c r="C12" s="32" t="s">
        <v>64</v>
      </c>
      <c r="D12" s="32" t="s">
        <v>69</v>
      </c>
      <c r="F12" s="7"/>
    </row>
    <row r="13" spans="1:6" s="1" customFormat="1" ht="15" customHeight="1">
      <c r="A13" s="162"/>
      <c r="B13" s="162"/>
      <c r="C13" s="82" t="s">
        <v>202</v>
      </c>
      <c r="D13" s="83">
        <v>7608</v>
      </c>
      <c r="F13" s="7"/>
    </row>
    <row r="14" spans="1:8" s="1" customFormat="1" ht="15" customHeight="1">
      <c r="A14" s="40"/>
      <c r="B14" s="40"/>
      <c r="C14" s="40"/>
      <c r="D14" s="40"/>
      <c r="E14" s="25"/>
      <c r="F14" s="42"/>
      <c r="H14" s="41"/>
    </row>
    <row r="15" spans="1:11" ht="15">
      <c r="A15" s="6"/>
      <c r="B15" s="1"/>
      <c r="C15" s="1"/>
      <c r="D15" s="1"/>
      <c r="E15" s="1"/>
      <c r="F15" s="1"/>
      <c r="G15" s="1"/>
      <c r="H15" s="1"/>
      <c r="I15" s="1"/>
      <c r="J15" s="7"/>
      <c r="K15" s="1"/>
    </row>
    <row r="16" spans="1:11" ht="124.15" customHeight="1">
      <c r="A16" s="173"/>
      <c r="B16" s="166" t="s">
        <v>204</v>
      </c>
      <c r="C16" s="167"/>
      <c r="D16" s="166" t="s">
        <v>114</v>
      </c>
      <c r="E16" s="167"/>
      <c r="F16" s="166" t="s">
        <v>53</v>
      </c>
      <c r="G16" s="167"/>
      <c r="H16" s="166" t="s">
        <v>79</v>
      </c>
      <c r="I16" s="167"/>
      <c r="J16" s="58" t="s">
        <v>77</v>
      </c>
      <c r="K16" s="59" t="s">
        <v>61</v>
      </c>
    </row>
    <row r="17" spans="1:11" ht="15">
      <c r="A17" s="174"/>
      <c r="B17" s="20" t="s">
        <v>14</v>
      </c>
      <c r="C17" s="20" t="s">
        <v>15</v>
      </c>
      <c r="D17" s="20" t="s">
        <v>14</v>
      </c>
      <c r="E17" s="20" t="s">
        <v>15</v>
      </c>
      <c r="F17" s="20" t="s">
        <v>14</v>
      </c>
      <c r="G17" s="20" t="s">
        <v>15</v>
      </c>
      <c r="H17" s="20" t="s">
        <v>14</v>
      </c>
      <c r="I17" s="20" t="s">
        <v>15</v>
      </c>
      <c r="J17" s="21" t="s">
        <v>15</v>
      </c>
      <c r="K17" s="37" t="s">
        <v>15</v>
      </c>
    </row>
    <row r="18" spans="1:11" ht="30" customHeight="1">
      <c r="A18" s="16" t="s">
        <v>102</v>
      </c>
      <c r="B18" s="76">
        <f>B19+B20</f>
        <v>45445.4</v>
      </c>
      <c r="C18" s="74">
        <f>(B18/(B$18+B$21))*100</f>
        <v>10.097779507942835</v>
      </c>
      <c r="D18" s="76">
        <f>D19+D20</f>
        <v>2893</v>
      </c>
      <c r="E18" s="74">
        <f>(D18/(D$18+D$21))*100</f>
        <v>38.02576235541535</v>
      </c>
      <c r="F18" s="83">
        <v>1673</v>
      </c>
      <c r="G18" s="74">
        <f aca="true" t="shared" si="0" ref="G18:G23">(F18/(F$18+F$21))*100</f>
        <v>34.70954356846473</v>
      </c>
      <c r="H18" s="76">
        <f>D18-F18</f>
        <v>1220</v>
      </c>
      <c r="I18" s="74">
        <f>(H18/(H$18+H$21))*100</f>
        <v>43.75896700143472</v>
      </c>
      <c r="J18" s="74">
        <f>H18/D18*100</f>
        <v>42.170756999654344</v>
      </c>
      <c r="K18" s="74">
        <f aca="true" t="shared" si="1" ref="K18:K23">(J18/(J$18+J$21))*100</f>
        <v>55.90986617711151</v>
      </c>
    </row>
    <row r="19" spans="1:14" ht="30" customHeight="1">
      <c r="A19" s="46" t="s">
        <v>104</v>
      </c>
      <c r="B19" s="76">
        <v>22045.4</v>
      </c>
      <c r="C19" s="74">
        <f aca="true" t="shared" si="2" ref="C19:C23">(B19/(B$18+B$21))*100</f>
        <v>4.898396501392946</v>
      </c>
      <c r="D19" s="76">
        <v>1411</v>
      </c>
      <c r="E19" s="74">
        <f aca="true" t="shared" si="3" ref="E19:E23">(D19/(D$18+D$21))*100</f>
        <v>18.54626708727655</v>
      </c>
      <c r="F19" s="83">
        <v>826</v>
      </c>
      <c r="G19" s="74">
        <f t="shared" si="0"/>
        <v>17.136929460580912</v>
      </c>
      <c r="H19" s="76">
        <f aca="true" t="shared" si="4" ref="H19:H23">D19-F19</f>
        <v>585</v>
      </c>
      <c r="I19" s="74">
        <f aca="true" t="shared" si="5" ref="I19:I23">(H19/(H$18+H$21))*100</f>
        <v>20.98278335724534</v>
      </c>
      <c r="J19" s="74">
        <f aca="true" t="shared" si="6" ref="J19:J24">H19/D19*100</f>
        <v>41.45995747696669</v>
      </c>
      <c r="K19" s="74">
        <f t="shared" si="1"/>
        <v>54.96749025076646</v>
      </c>
      <c r="N19" s="113"/>
    </row>
    <row r="20" spans="1:14" ht="30" customHeight="1">
      <c r="A20" s="46" t="s">
        <v>105</v>
      </c>
      <c r="B20" s="76">
        <v>23400</v>
      </c>
      <c r="C20" s="74">
        <f t="shared" si="2"/>
        <v>5.199383006549889</v>
      </c>
      <c r="D20" s="76">
        <v>1482</v>
      </c>
      <c r="E20" s="74">
        <f t="shared" si="3"/>
        <v>19.479495268138802</v>
      </c>
      <c r="F20" s="83">
        <v>847</v>
      </c>
      <c r="G20" s="74">
        <f t="shared" si="0"/>
        <v>17.572614107883815</v>
      </c>
      <c r="H20" s="76">
        <f t="shared" si="4"/>
        <v>635</v>
      </c>
      <c r="I20" s="74">
        <f t="shared" si="5"/>
        <v>22.77618364418938</v>
      </c>
      <c r="J20" s="74">
        <f t="shared" si="6"/>
        <v>42.847503373819166</v>
      </c>
      <c r="K20" s="74">
        <f t="shared" si="1"/>
        <v>56.80709453883409</v>
      </c>
      <c r="N20" s="113"/>
    </row>
    <row r="21" spans="1:11" ht="30" customHeight="1">
      <c r="A21" s="16" t="s">
        <v>99</v>
      </c>
      <c r="B21" s="76">
        <f>B22+B23</f>
        <v>404608</v>
      </c>
      <c r="C21" s="74">
        <f t="shared" si="2"/>
        <v>89.90222049205715</v>
      </c>
      <c r="D21" s="76">
        <f>D22+D23</f>
        <v>4715</v>
      </c>
      <c r="E21" s="74">
        <f t="shared" si="3"/>
        <v>61.97423764458465</v>
      </c>
      <c r="F21" s="83">
        <v>3147</v>
      </c>
      <c r="G21" s="74">
        <f t="shared" si="0"/>
        <v>65.29045643153528</v>
      </c>
      <c r="H21" s="76">
        <f t="shared" si="4"/>
        <v>1568</v>
      </c>
      <c r="I21" s="74">
        <f t="shared" si="5"/>
        <v>56.241032998565274</v>
      </c>
      <c r="J21" s="74">
        <f t="shared" si="6"/>
        <v>33.25556733828208</v>
      </c>
      <c r="K21" s="74">
        <f t="shared" si="1"/>
        <v>44.09013382288849</v>
      </c>
    </row>
    <row r="22" spans="1:11" ht="30" customHeight="1">
      <c r="A22" s="39" t="s">
        <v>100</v>
      </c>
      <c r="B22" s="76">
        <v>198255</v>
      </c>
      <c r="C22" s="74">
        <f t="shared" si="2"/>
        <v>44.05143922921147</v>
      </c>
      <c r="D22" s="76">
        <v>2316</v>
      </c>
      <c r="E22" s="74">
        <f t="shared" si="3"/>
        <v>30.441640378548897</v>
      </c>
      <c r="F22" s="83">
        <v>1553</v>
      </c>
      <c r="G22" s="74">
        <f t="shared" si="0"/>
        <v>32.219917012448136</v>
      </c>
      <c r="H22" s="76">
        <f t="shared" si="4"/>
        <v>763</v>
      </c>
      <c r="I22" s="74">
        <f t="shared" si="5"/>
        <v>27.36728837876614</v>
      </c>
      <c r="J22" s="74">
        <f t="shared" si="6"/>
        <v>32.94473229706391</v>
      </c>
      <c r="K22" s="74">
        <f t="shared" si="1"/>
        <v>43.678029635197305</v>
      </c>
    </row>
    <row r="23" spans="1:11" ht="30" customHeight="1">
      <c r="A23" s="49" t="s">
        <v>101</v>
      </c>
      <c r="B23" s="76">
        <v>206353</v>
      </c>
      <c r="C23" s="74">
        <f t="shared" si="2"/>
        <v>45.8507812628457</v>
      </c>
      <c r="D23" s="76">
        <v>2399</v>
      </c>
      <c r="E23" s="74">
        <f t="shared" si="3"/>
        <v>31.53259726603575</v>
      </c>
      <c r="F23" s="83">
        <v>1594</v>
      </c>
      <c r="G23" s="74">
        <f t="shared" si="0"/>
        <v>33.07053941908713</v>
      </c>
      <c r="H23" s="76">
        <f t="shared" si="4"/>
        <v>805</v>
      </c>
      <c r="I23" s="74">
        <f t="shared" si="5"/>
        <v>28.87374461979914</v>
      </c>
      <c r="J23" s="74">
        <f t="shared" si="6"/>
        <v>33.55564818674448</v>
      </c>
      <c r="K23" s="74">
        <f t="shared" si="1"/>
        <v>44.4879801333065</v>
      </c>
    </row>
    <row r="24" spans="1:14" s="67" customFormat="1" ht="30" customHeight="1">
      <c r="A24" s="66" t="s">
        <v>205</v>
      </c>
      <c r="B24" s="84">
        <f>B18+B21</f>
        <v>450053.4</v>
      </c>
      <c r="C24" s="85"/>
      <c r="D24" s="84">
        <f>D18+D21</f>
        <v>7608</v>
      </c>
      <c r="E24" s="85"/>
      <c r="F24" s="84">
        <f>F18+F21</f>
        <v>4820</v>
      </c>
      <c r="G24" s="85"/>
      <c r="H24" s="84">
        <f>H18+H21</f>
        <v>2788</v>
      </c>
      <c r="I24" s="84"/>
      <c r="J24" s="87">
        <f t="shared" si="6"/>
        <v>36.645636172450054</v>
      </c>
      <c r="K24" s="85"/>
      <c r="L24" s="86"/>
      <c r="M24" s="86"/>
      <c r="N24" s="100"/>
    </row>
    <row r="25" spans="1:28" ht="124.15" customHeight="1">
      <c r="A25" s="165"/>
      <c r="B25" s="166" t="s">
        <v>206</v>
      </c>
      <c r="C25" s="167"/>
      <c r="D25" s="164" t="s">
        <v>114</v>
      </c>
      <c r="E25" s="164"/>
      <c r="F25" s="164" t="s">
        <v>53</v>
      </c>
      <c r="G25" s="164"/>
      <c r="H25" s="164" t="s">
        <v>79</v>
      </c>
      <c r="I25" s="164"/>
      <c r="J25" s="58" t="s">
        <v>77</v>
      </c>
      <c r="K25" s="59" t="s">
        <v>61</v>
      </c>
      <c r="M25" s="119"/>
      <c r="N25" s="119"/>
      <c r="O25" s="119"/>
      <c r="P25" s="119"/>
      <c r="Q25" s="119"/>
      <c r="R25" s="119"/>
      <c r="S25" s="119"/>
      <c r="T25" s="119"/>
      <c r="U25" s="119"/>
      <c r="V25" s="119"/>
      <c r="W25" s="119"/>
      <c r="X25" s="119"/>
      <c r="Y25" s="119"/>
      <c r="Z25" s="119"/>
      <c r="AA25" s="119"/>
      <c r="AB25" s="119"/>
    </row>
    <row r="26" spans="1:28" ht="15">
      <c r="A26" s="165"/>
      <c r="B26" s="20" t="s">
        <v>14</v>
      </c>
      <c r="C26" s="20" t="s">
        <v>15</v>
      </c>
      <c r="D26" s="20" t="s">
        <v>14</v>
      </c>
      <c r="E26" s="20" t="s">
        <v>15</v>
      </c>
      <c r="F26" s="20" t="s">
        <v>14</v>
      </c>
      <c r="G26" s="20" t="s">
        <v>15</v>
      </c>
      <c r="H26" s="20" t="s">
        <v>14</v>
      </c>
      <c r="I26" s="20" t="s">
        <v>15</v>
      </c>
      <c r="J26" s="21" t="s">
        <v>15</v>
      </c>
      <c r="K26" s="37" t="s">
        <v>15</v>
      </c>
      <c r="M26" s="119"/>
      <c r="N26" s="119"/>
      <c r="O26" s="119"/>
      <c r="P26" s="119"/>
      <c r="Q26" s="119"/>
      <c r="R26" s="119"/>
      <c r="S26" s="119"/>
      <c r="T26" s="119"/>
      <c r="U26" s="119"/>
      <c r="V26" s="119"/>
      <c r="W26" s="119"/>
      <c r="X26" s="119"/>
      <c r="Y26" s="119"/>
      <c r="Z26" s="119"/>
      <c r="AA26" s="119"/>
      <c r="AB26" s="119"/>
    </row>
    <row r="27" spans="1:28" ht="30" customHeight="1">
      <c r="A27" s="39" t="s">
        <v>54</v>
      </c>
      <c r="B27" s="125">
        <v>100703</v>
      </c>
      <c r="C27" s="124">
        <v>22.375789184127925</v>
      </c>
      <c r="D27" s="125">
        <v>961</v>
      </c>
      <c r="E27" s="124">
        <v>12.631440588853838</v>
      </c>
      <c r="F27" s="126">
        <v>649</v>
      </c>
      <c r="G27" s="124">
        <v>13.464730290456432</v>
      </c>
      <c r="H27" s="125">
        <v>312</v>
      </c>
      <c r="I27" s="124">
        <v>11.190817790530847</v>
      </c>
      <c r="J27" s="124">
        <v>32.46618106139438</v>
      </c>
      <c r="K27" s="124">
        <v>43.04356780788427</v>
      </c>
      <c r="M27" s="119"/>
      <c r="N27" s="119"/>
      <c r="O27" s="119"/>
      <c r="P27" s="119"/>
      <c r="Q27" s="119"/>
      <c r="R27" s="119"/>
      <c r="S27" s="119"/>
      <c r="T27" s="119"/>
      <c r="U27" s="119"/>
      <c r="V27" s="119"/>
      <c r="W27" s="119"/>
      <c r="X27" s="119"/>
      <c r="Y27" s="119"/>
      <c r="Z27" s="119"/>
      <c r="AA27" s="119"/>
      <c r="AB27" s="119"/>
    </row>
    <row r="28" spans="1:28" ht="30" customHeight="1">
      <c r="A28" s="39" t="s">
        <v>55</v>
      </c>
      <c r="B28" s="125">
        <v>193078</v>
      </c>
      <c r="C28" s="124">
        <v>42.90113128797605</v>
      </c>
      <c r="D28" s="125">
        <v>2373</v>
      </c>
      <c r="E28" s="124">
        <v>31.190851735015773</v>
      </c>
      <c r="F28" s="126">
        <v>1564</v>
      </c>
      <c r="G28" s="124">
        <v>32.448132780082986</v>
      </c>
      <c r="H28" s="125">
        <v>809</v>
      </c>
      <c r="I28" s="124">
        <v>29.01721664275466</v>
      </c>
      <c r="J28" s="124">
        <v>34.091866835229666</v>
      </c>
      <c r="K28" s="124">
        <v>45.19889724771173</v>
      </c>
      <c r="M28" s="119"/>
      <c r="N28" s="119"/>
      <c r="O28" s="119"/>
      <c r="P28" s="119"/>
      <c r="Q28" s="119"/>
      <c r="R28" s="119"/>
      <c r="S28" s="119"/>
      <c r="T28" s="119"/>
      <c r="U28" s="119"/>
      <c r="V28" s="119"/>
      <c r="W28" s="119"/>
      <c r="X28" s="119"/>
      <c r="Y28" s="119"/>
      <c r="Z28" s="119"/>
      <c r="AA28" s="119"/>
      <c r="AB28" s="119"/>
    </row>
    <row r="29" spans="1:28" ht="30" customHeight="1">
      <c r="A29" s="39" t="s">
        <v>103</v>
      </c>
      <c r="B29" s="125">
        <v>110827</v>
      </c>
      <c r="C29" s="124">
        <v>24.625300019953187</v>
      </c>
      <c r="D29" s="125">
        <v>1381</v>
      </c>
      <c r="E29" s="124">
        <v>18.151945320715036</v>
      </c>
      <c r="F29" s="126">
        <v>934</v>
      </c>
      <c r="G29" s="124">
        <v>19.377593360995853</v>
      </c>
      <c r="H29" s="125">
        <v>447</v>
      </c>
      <c r="I29" s="124">
        <v>16.032998565279772</v>
      </c>
      <c r="J29" s="124">
        <v>32.367849384503984</v>
      </c>
      <c r="K29" s="124">
        <v>42.91319995852463</v>
      </c>
      <c r="M29" s="119"/>
      <c r="N29" s="119"/>
      <c r="O29" s="119"/>
      <c r="P29" s="119"/>
      <c r="Q29" s="119"/>
      <c r="R29" s="119"/>
      <c r="S29" s="119"/>
      <c r="T29" s="119"/>
      <c r="U29" s="119"/>
      <c r="V29" s="119"/>
      <c r="W29" s="119"/>
      <c r="X29" s="119"/>
      <c r="Y29" s="119"/>
      <c r="Z29" s="119"/>
      <c r="AA29" s="119"/>
      <c r="AB29" s="119"/>
    </row>
    <row r="30" spans="1:28" ht="60" customHeight="1">
      <c r="A30" s="39" t="s">
        <v>106</v>
      </c>
      <c r="B30" s="76">
        <f>B24*0.234</f>
        <v>105312.49560000001</v>
      </c>
      <c r="C30" s="74">
        <f aca="true" t="shared" si="7" ref="C30:C38">(B30/(B$18+B$21))*100</f>
        <v>23.400000000000002</v>
      </c>
      <c r="D30" s="99" t="s">
        <v>209</v>
      </c>
      <c r="E30" s="99" t="s">
        <v>209</v>
      </c>
      <c r="F30" s="83">
        <v>1113</v>
      </c>
      <c r="G30" s="74">
        <f aca="true" t="shared" si="8" ref="G30:G38">(F30/(F$18+F$21))*100</f>
        <v>23.09128630705394</v>
      </c>
      <c r="H30" s="99" t="s">
        <v>209</v>
      </c>
      <c r="I30" s="99" t="s">
        <v>209</v>
      </c>
      <c r="J30" s="99" t="s">
        <v>209</v>
      </c>
      <c r="K30" s="99" t="s">
        <v>209</v>
      </c>
      <c r="M30" s="119"/>
      <c r="N30" s="119"/>
      <c r="O30" s="119"/>
      <c r="P30" s="119"/>
      <c r="Q30" s="119"/>
      <c r="R30" s="119"/>
      <c r="S30" s="119"/>
      <c r="T30" s="119"/>
      <c r="U30" s="119"/>
      <c r="V30" s="119"/>
      <c r="W30" s="119"/>
      <c r="X30" s="119"/>
      <c r="Y30" s="119"/>
      <c r="Z30" s="119"/>
      <c r="AA30" s="119"/>
      <c r="AB30" s="119"/>
    </row>
    <row r="31" spans="1:28" ht="60" customHeight="1">
      <c r="A31" s="39" t="s">
        <v>107</v>
      </c>
      <c r="B31" s="76">
        <f>B24*0.323</f>
        <v>145367.2482</v>
      </c>
      <c r="C31" s="74">
        <f t="shared" si="7"/>
        <v>32.300000000000004</v>
      </c>
      <c r="D31" s="99" t="s">
        <v>209</v>
      </c>
      <c r="E31" s="99" t="s">
        <v>209</v>
      </c>
      <c r="F31" s="83">
        <v>2041</v>
      </c>
      <c r="G31" s="74">
        <f t="shared" si="8"/>
        <v>42.344398340248965</v>
      </c>
      <c r="H31" s="99" t="s">
        <v>209</v>
      </c>
      <c r="I31" s="99" t="s">
        <v>209</v>
      </c>
      <c r="J31" s="99" t="s">
        <v>209</v>
      </c>
      <c r="K31" s="99" t="s">
        <v>209</v>
      </c>
      <c r="M31" s="119"/>
      <c r="N31" s="119"/>
      <c r="O31" s="119"/>
      <c r="P31" s="119"/>
      <c r="Q31" s="119"/>
      <c r="R31" s="119"/>
      <c r="S31" s="119"/>
      <c r="T31" s="119"/>
      <c r="U31" s="119"/>
      <c r="V31" s="119"/>
      <c r="W31" s="119"/>
      <c r="X31" s="119"/>
      <c r="Y31" s="119"/>
      <c r="Z31" s="119"/>
      <c r="AA31" s="119"/>
      <c r="AB31" s="119"/>
    </row>
    <row r="32" spans="1:17" ht="60" customHeight="1">
      <c r="A32" s="39" t="s">
        <v>108</v>
      </c>
      <c r="B32" s="76">
        <f>B24*0.443</f>
        <v>199373.65620000003</v>
      </c>
      <c r="C32" s="74">
        <f t="shared" si="7"/>
        <v>44.300000000000004</v>
      </c>
      <c r="D32" s="99" t="s">
        <v>209</v>
      </c>
      <c r="E32" s="99" t="s">
        <v>209</v>
      </c>
      <c r="F32" s="83">
        <v>1666</v>
      </c>
      <c r="G32" s="74">
        <f t="shared" si="8"/>
        <v>34.56431535269709</v>
      </c>
      <c r="H32" s="99" t="s">
        <v>209</v>
      </c>
      <c r="I32" s="99" t="s">
        <v>209</v>
      </c>
      <c r="J32" s="99" t="s">
        <v>209</v>
      </c>
      <c r="K32" s="99" t="s">
        <v>209</v>
      </c>
      <c r="Q32" s="88"/>
    </row>
    <row r="33" spans="1:11" ht="30" customHeight="1">
      <c r="A33" s="16" t="s">
        <v>109</v>
      </c>
      <c r="B33" s="76">
        <f>B24*0.195</f>
        <v>87760.413</v>
      </c>
      <c r="C33" s="74">
        <f t="shared" si="7"/>
        <v>19.499999999999996</v>
      </c>
      <c r="D33" s="99" t="s">
        <v>209</v>
      </c>
      <c r="E33" s="99" t="s">
        <v>209</v>
      </c>
      <c r="F33" s="83">
        <v>710</v>
      </c>
      <c r="G33" s="74">
        <f t="shared" si="8"/>
        <v>14.730290456431536</v>
      </c>
      <c r="H33" s="99" t="s">
        <v>209</v>
      </c>
      <c r="I33" s="99" t="s">
        <v>209</v>
      </c>
      <c r="J33" s="99" t="s">
        <v>209</v>
      </c>
      <c r="K33" s="99" t="s">
        <v>209</v>
      </c>
    </row>
    <row r="34" spans="1:11" ht="30" customHeight="1">
      <c r="A34" s="16" t="s">
        <v>110</v>
      </c>
      <c r="B34" s="76">
        <f>B24*0.418</f>
        <v>188122.3212</v>
      </c>
      <c r="C34" s="74">
        <f t="shared" si="7"/>
        <v>41.8</v>
      </c>
      <c r="D34" s="99" t="s">
        <v>209</v>
      </c>
      <c r="E34" s="99" t="s">
        <v>209</v>
      </c>
      <c r="F34" s="83">
        <v>2296</v>
      </c>
      <c r="G34" s="74">
        <f t="shared" si="8"/>
        <v>47.63485477178423</v>
      </c>
      <c r="H34" s="99" t="s">
        <v>209</v>
      </c>
      <c r="I34" s="99" t="s">
        <v>209</v>
      </c>
      <c r="J34" s="99" t="s">
        <v>209</v>
      </c>
      <c r="K34" s="99" t="s">
        <v>209</v>
      </c>
    </row>
    <row r="35" spans="1:11" ht="30" customHeight="1">
      <c r="A35" s="16" t="s">
        <v>111</v>
      </c>
      <c r="B35" s="76">
        <f>B24*0.387</f>
        <v>174170.66580000002</v>
      </c>
      <c r="C35" s="74">
        <f t="shared" si="7"/>
        <v>38.7</v>
      </c>
      <c r="D35" s="99" t="s">
        <v>209</v>
      </c>
      <c r="E35" s="99" t="s">
        <v>209</v>
      </c>
      <c r="F35" s="83">
        <v>1814</v>
      </c>
      <c r="G35" s="74">
        <f t="shared" si="8"/>
        <v>37.634854771784234</v>
      </c>
      <c r="H35" s="99" t="s">
        <v>209</v>
      </c>
      <c r="I35" s="99" t="s">
        <v>209</v>
      </c>
      <c r="J35" s="99" t="s">
        <v>209</v>
      </c>
      <c r="K35" s="99" t="s">
        <v>209</v>
      </c>
    </row>
    <row r="36" spans="1:11" ht="60" customHeight="1">
      <c r="A36" s="16" t="s">
        <v>112</v>
      </c>
      <c r="B36" s="76">
        <f>B24*0.748</f>
        <v>336639.94320000004</v>
      </c>
      <c r="C36" s="74">
        <f t="shared" si="7"/>
        <v>74.8</v>
      </c>
      <c r="D36" s="99" t="s">
        <v>209</v>
      </c>
      <c r="E36" s="99" t="s">
        <v>209</v>
      </c>
      <c r="F36" s="83">
        <v>2608</v>
      </c>
      <c r="G36" s="74">
        <f t="shared" si="8"/>
        <v>54.107883817427386</v>
      </c>
      <c r="H36" s="99" t="s">
        <v>209</v>
      </c>
      <c r="I36" s="99" t="s">
        <v>209</v>
      </c>
      <c r="J36" s="99" t="s">
        <v>209</v>
      </c>
      <c r="K36" s="99" t="s">
        <v>209</v>
      </c>
    </row>
    <row r="37" spans="1:19" ht="60" customHeight="1">
      <c r="A37" s="16" t="s">
        <v>113</v>
      </c>
      <c r="B37" s="76">
        <f>B24*0.032</f>
        <v>14401.7088</v>
      </c>
      <c r="C37" s="74">
        <f t="shared" si="7"/>
        <v>3.2</v>
      </c>
      <c r="D37" s="99" t="s">
        <v>209</v>
      </c>
      <c r="E37" s="99" t="s">
        <v>209</v>
      </c>
      <c r="F37" s="83">
        <v>181</v>
      </c>
      <c r="G37" s="74">
        <f t="shared" si="8"/>
        <v>3.7551867219917012</v>
      </c>
      <c r="H37" s="99" t="s">
        <v>209</v>
      </c>
      <c r="I37" s="99" t="s">
        <v>209</v>
      </c>
      <c r="J37" s="99" t="s">
        <v>209</v>
      </c>
      <c r="K37" s="99" t="s">
        <v>209</v>
      </c>
      <c r="S37" s="88"/>
    </row>
    <row r="38" spans="1:19" ht="60" customHeight="1">
      <c r="A38" s="16" t="s">
        <v>190</v>
      </c>
      <c r="B38" s="76">
        <f>B24*0.22</f>
        <v>99011.748</v>
      </c>
      <c r="C38" s="74">
        <f t="shared" si="7"/>
        <v>22</v>
      </c>
      <c r="D38" s="99" t="s">
        <v>209</v>
      </c>
      <c r="E38" s="99" t="s">
        <v>209</v>
      </c>
      <c r="F38" s="83">
        <v>1953</v>
      </c>
      <c r="G38" s="74">
        <f t="shared" si="8"/>
        <v>40.518672199170126</v>
      </c>
      <c r="H38" s="99" t="s">
        <v>209</v>
      </c>
      <c r="I38" s="99" t="s">
        <v>209</v>
      </c>
      <c r="J38" s="99" t="s">
        <v>209</v>
      </c>
      <c r="K38" s="99" t="s">
        <v>209</v>
      </c>
      <c r="S38" s="88"/>
    </row>
    <row r="39" spans="1:19" ht="15">
      <c r="A39" s="1"/>
      <c r="B39" s="1"/>
      <c r="C39" s="1"/>
      <c r="D39" s="1"/>
      <c r="E39" s="1"/>
      <c r="F39" s="1"/>
      <c r="G39" s="1"/>
      <c r="H39" s="1"/>
      <c r="I39" s="1"/>
      <c r="J39" s="1"/>
      <c r="K39" s="1"/>
      <c r="S39" s="88"/>
    </row>
    <row r="40" spans="1:11" s="1" customFormat="1" ht="45" customHeight="1">
      <c r="A40" s="49" t="s">
        <v>27</v>
      </c>
      <c r="B40" s="47" t="s">
        <v>64</v>
      </c>
      <c r="C40" s="32" t="s">
        <v>69</v>
      </c>
      <c r="D40" s="164" t="s">
        <v>21</v>
      </c>
      <c r="E40" s="164"/>
      <c r="F40" s="164"/>
      <c r="G40" s="164"/>
      <c r="H40" s="164"/>
      <c r="I40" s="164"/>
      <c r="J40" s="164"/>
      <c r="K40" s="164"/>
    </row>
    <row r="41" spans="1:11" s="1" customFormat="1" ht="45" customHeight="1">
      <c r="A41" s="26" t="s">
        <v>26</v>
      </c>
      <c r="B41" s="82" t="s">
        <v>202</v>
      </c>
      <c r="C41" s="83">
        <v>2788</v>
      </c>
      <c r="D41" s="175" t="s">
        <v>78</v>
      </c>
      <c r="E41" s="175"/>
      <c r="F41" s="175"/>
      <c r="G41" s="175"/>
      <c r="H41" s="175"/>
      <c r="I41" s="175"/>
      <c r="J41" s="175"/>
      <c r="K41" s="175"/>
    </row>
    <row r="42" spans="1:11" s="1" customFormat="1" ht="45" customHeight="1">
      <c r="A42" s="27" t="s">
        <v>22</v>
      </c>
      <c r="B42" s="82" t="s">
        <v>202</v>
      </c>
      <c r="C42" s="83">
        <v>2779</v>
      </c>
      <c r="D42" s="176" t="s">
        <v>56</v>
      </c>
      <c r="E42" s="176"/>
      <c r="F42" s="176"/>
      <c r="G42" s="176"/>
      <c r="H42" s="176"/>
      <c r="I42" s="176"/>
      <c r="J42" s="176"/>
      <c r="K42" s="176"/>
    </row>
    <row r="43" spans="1:11" s="1" customFormat="1" ht="45" customHeight="1">
      <c r="A43" s="27" t="s">
        <v>23</v>
      </c>
      <c r="B43" s="82" t="s">
        <v>202</v>
      </c>
      <c r="C43" s="83">
        <v>0</v>
      </c>
      <c r="D43" s="172" t="s">
        <v>65</v>
      </c>
      <c r="E43" s="172"/>
      <c r="F43" s="172"/>
      <c r="G43" s="172"/>
      <c r="H43" s="172"/>
      <c r="I43" s="172"/>
      <c r="J43" s="172"/>
      <c r="K43" s="172"/>
    </row>
    <row r="44" spans="1:11" s="1" customFormat="1" ht="45" customHeight="1">
      <c r="A44" s="27" t="s">
        <v>24</v>
      </c>
      <c r="B44" s="82" t="s">
        <v>202</v>
      </c>
      <c r="C44" s="83">
        <v>0</v>
      </c>
      <c r="D44" s="172" t="s">
        <v>66</v>
      </c>
      <c r="E44" s="172"/>
      <c r="F44" s="172"/>
      <c r="G44" s="172"/>
      <c r="H44" s="172"/>
      <c r="I44" s="172"/>
      <c r="J44" s="172"/>
      <c r="K44" s="172"/>
    </row>
    <row r="45" spans="1:11" s="1" customFormat="1" ht="45" customHeight="1">
      <c r="A45" s="27" t="s">
        <v>28</v>
      </c>
      <c r="B45" s="82" t="s">
        <v>202</v>
      </c>
      <c r="C45" s="83">
        <v>9</v>
      </c>
      <c r="D45" s="172" t="s">
        <v>73</v>
      </c>
      <c r="E45" s="172"/>
      <c r="F45" s="172"/>
      <c r="G45" s="172"/>
      <c r="H45" s="172"/>
      <c r="I45" s="172"/>
      <c r="J45" s="172"/>
      <c r="K45" s="172"/>
    </row>
    <row r="46" spans="1:11" s="1" customFormat="1" ht="45" customHeight="1">
      <c r="A46" s="27" t="s">
        <v>25</v>
      </c>
      <c r="B46" s="82" t="s">
        <v>202</v>
      </c>
      <c r="C46" s="83">
        <v>0</v>
      </c>
      <c r="D46" s="172" t="s">
        <v>29</v>
      </c>
      <c r="E46" s="172"/>
      <c r="F46" s="172"/>
      <c r="G46" s="172"/>
      <c r="H46" s="172"/>
      <c r="I46" s="172"/>
      <c r="J46" s="172"/>
      <c r="K46" s="172"/>
    </row>
  </sheetData>
  <mergeCells count="24">
    <mergeCell ref="D46:K46"/>
    <mergeCell ref="A16:A17"/>
    <mergeCell ref="B16:C16"/>
    <mergeCell ref="D16:E16"/>
    <mergeCell ref="F16:G16"/>
    <mergeCell ref="H16:I16"/>
    <mergeCell ref="D41:K41"/>
    <mergeCell ref="D42:K42"/>
    <mergeCell ref="D43:K43"/>
    <mergeCell ref="D44:K44"/>
    <mergeCell ref="D45:K45"/>
    <mergeCell ref="A6:B6"/>
    <mergeCell ref="A5:B5"/>
    <mergeCell ref="A12:B12"/>
    <mergeCell ref="A13:B13"/>
    <mergeCell ref="D40:K40"/>
    <mergeCell ref="A25:A26"/>
    <mergeCell ref="B25:C25"/>
    <mergeCell ref="D25:E25"/>
    <mergeCell ref="F25:G25"/>
    <mergeCell ref="H25:I25"/>
    <mergeCell ref="A9:D9"/>
    <mergeCell ref="A10:D10"/>
    <mergeCell ref="A8:E8"/>
  </mergeCells>
  <printOptions/>
  <pageMargins left="0.7086614173228347" right="0.7086614173228347" top="0.7480314960629921" bottom="0.7480314960629921" header="0.31496062992125984" footer="0.31496062992125984"/>
  <pageSetup horizontalDpi="600" verticalDpi="600" orientation="landscape" paperSize="9" scale="66" r:id="rId1"/>
  <headerFooter>
    <oddHeader>&amp;C&amp;A</oddHeader>
    <oddFooter>&amp;CPage &amp;P of &amp;N</oddFooter>
  </headerFooter>
  <rowBreaks count="2" manualBreakCount="2">
    <brk id="24" max="16383" man="1"/>
    <brk id="39" max="16383" man="1"/>
  </rowBreaks>
  <ignoredErrors>
    <ignoredError sqref="C18 G19:G23 G32:G38 C21 C19 E19 C20 E20 C23 C22 E22 E23 E21 G18 I18 I19:I23 K18 K19:K23 G30 G31 C31:C38 C30"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B67"/>
  <sheetViews>
    <sheetView workbookViewId="0" topLeftCell="A1">
      <selection activeCell="B1" sqref="B1"/>
    </sheetView>
  </sheetViews>
  <sheetFormatPr defaultColWidth="8.8515625" defaultRowHeight="15" customHeight="1"/>
  <cols>
    <col min="1" max="1" width="45.7109375" style="1" customWidth="1"/>
    <col min="2" max="2" width="20.7109375" style="1" customWidth="1"/>
    <col min="3" max="3" width="8.8515625" style="1" customWidth="1"/>
    <col min="4" max="16384" width="8.8515625" style="1" customWidth="1"/>
  </cols>
  <sheetData>
    <row r="1" ht="15" customHeight="1">
      <c r="A1" s="6" t="s">
        <v>125</v>
      </c>
    </row>
    <row r="2" ht="15" customHeight="1">
      <c r="A2" s="31" t="s">
        <v>31</v>
      </c>
    </row>
    <row r="3" ht="15" customHeight="1">
      <c r="A3" s="31" t="s">
        <v>127</v>
      </c>
    </row>
    <row r="5" spans="1:2" ht="45" customHeight="1">
      <c r="A5" s="177" t="s">
        <v>126</v>
      </c>
      <c r="B5" s="178"/>
    </row>
    <row r="6" spans="1:2" ht="30" customHeight="1">
      <c r="A6" s="29" t="s">
        <v>44</v>
      </c>
      <c r="B6" s="29" t="s">
        <v>16</v>
      </c>
    </row>
    <row r="7" spans="1:2" ht="15" customHeight="1">
      <c r="A7" s="114" t="s">
        <v>194</v>
      </c>
      <c r="B7" s="115">
        <v>34.356846473</v>
      </c>
    </row>
    <row r="8" spans="1:2" ht="15" customHeight="1">
      <c r="A8" s="114" t="s">
        <v>195</v>
      </c>
      <c r="B8" s="115">
        <v>22.363096844</v>
      </c>
    </row>
    <row r="9" spans="1:2" ht="15" customHeight="1">
      <c r="A9" s="114" t="s">
        <v>196</v>
      </c>
      <c r="B9" s="115">
        <v>10.72177927</v>
      </c>
    </row>
    <row r="10" spans="1:2" ht="15" customHeight="1">
      <c r="A10" s="114" t="s">
        <v>197</v>
      </c>
      <c r="B10" s="115">
        <v>64.564315353</v>
      </c>
    </row>
    <row r="11" spans="1:2" ht="15" customHeight="1">
      <c r="A11" s="114" t="s">
        <v>198</v>
      </c>
      <c r="B11" s="115">
        <v>64.564315353</v>
      </c>
    </row>
    <row r="12" spans="1:2" ht="15" customHeight="1">
      <c r="A12" s="114" t="s">
        <v>199</v>
      </c>
      <c r="B12" s="115">
        <v>64.564315353</v>
      </c>
    </row>
    <row r="13" spans="1:2" ht="15" customHeight="1">
      <c r="A13" s="114" t="s">
        <v>200</v>
      </c>
      <c r="B13" s="115">
        <v>64.564315353</v>
      </c>
    </row>
    <row r="14" spans="1:2" ht="15" customHeight="1">
      <c r="A14" s="114" t="s">
        <v>210</v>
      </c>
      <c r="B14" s="115">
        <v>24.85136742</v>
      </c>
    </row>
    <row r="15" spans="1:2" ht="15" customHeight="1">
      <c r="A15" s="114" t="s">
        <v>211</v>
      </c>
      <c r="B15" s="115">
        <v>24.85136742</v>
      </c>
    </row>
    <row r="16" spans="1:2" ht="15" customHeight="1">
      <c r="A16" s="114" t="s">
        <v>212</v>
      </c>
      <c r="B16" s="115">
        <v>24.85136742</v>
      </c>
    </row>
    <row r="17" spans="1:2" ht="15" customHeight="1">
      <c r="A17" s="114" t="s">
        <v>213</v>
      </c>
      <c r="B17" s="115">
        <v>24.85136742</v>
      </c>
    </row>
    <row r="18" spans="1:2" ht="15" customHeight="1">
      <c r="A18" s="114" t="s">
        <v>214</v>
      </c>
      <c r="B18" s="115">
        <v>24.85136742</v>
      </c>
    </row>
    <row r="19" spans="1:2" ht="15" customHeight="1">
      <c r="A19" s="114" t="s">
        <v>215</v>
      </c>
      <c r="B19" s="115">
        <v>13.08576481</v>
      </c>
    </row>
    <row r="20" spans="1:2" ht="15" customHeight="1">
      <c r="A20" s="114" t="s">
        <v>216</v>
      </c>
      <c r="B20" s="115">
        <v>10.433244916</v>
      </c>
    </row>
    <row r="21" spans="1:2" ht="15" customHeight="1">
      <c r="A21" s="114" t="s">
        <v>217</v>
      </c>
      <c r="B21" s="115">
        <v>10.344827586</v>
      </c>
    </row>
    <row r="22" spans="1:2" ht="15" customHeight="1">
      <c r="A22" s="114" t="s">
        <v>191</v>
      </c>
      <c r="B22" s="115">
        <v>21.308576481</v>
      </c>
    </row>
    <row r="23" spans="1:2" ht="15" customHeight="1">
      <c r="A23" s="114" t="s">
        <v>218</v>
      </c>
      <c r="B23" s="115">
        <v>19.186560566</v>
      </c>
    </row>
    <row r="24" spans="1:2" ht="15" customHeight="1">
      <c r="A24" s="114" t="s">
        <v>219</v>
      </c>
      <c r="B24" s="115">
        <v>14.942528736</v>
      </c>
    </row>
    <row r="25" spans="1:2" ht="15" customHeight="1">
      <c r="A25" s="114" t="s">
        <v>220</v>
      </c>
      <c r="B25" s="115">
        <v>30.59239611</v>
      </c>
    </row>
    <row r="26" spans="1:2" ht="15" customHeight="1">
      <c r="A26" s="114" t="s">
        <v>221</v>
      </c>
      <c r="B26" s="115">
        <v>30.59239611</v>
      </c>
    </row>
    <row r="27" spans="1:2" ht="15" customHeight="1">
      <c r="A27" s="114" t="s">
        <v>222</v>
      </c>
      <c r="B27" s="115">
        <v>30.59239611</v>
      </c>
    </row>
    <row r="28" spans="1:2" ht="15" customHeight="1">
      <c r="A28" s="114" t="s">
        <v>223</v>
      </c>
      <c r="B28" s="115">
        <v>30.59239611</v>
      </c>
    </row>
    <row r="29" spans="1:2" ht="15" customHeight="1">
      <c r="A29" s="114" t="s">
        <v>224</v>
      </c>
      <c r="B29" s="115">
        <v>30.59239611</v>
      </c>
    </row>
    <row r="30" spans="1:2" ht="15" customHeight="1">
      <c r="A30" s="114" t="s">
        <v>225</v>
      </c>
      <c r="B30" s="115">
        <v>30.59239611</v>
      </c>
    </row>
    <row r="31" spans="1:2" ht="15" customHeight="1">
      <c r="A31" s="114" t="s">
        <v>226</v>
      </c>
      <c r="B31" s="115">
        <v>30.59239611</v>
      </c>
    </row>
    <row r="32" spans="1:2" ht="15" customHeight="1">
      <c r="A32" s="114" t="s">
        <v>227</v>
      </c>
      <c r="B32" s="115">
        <v>30.59239611</v>
      </c>
    </row>
    <row r="33" spans="1:2" ht="15" customHeight="1">
      <c r="A33" s="114" t="s">
        <v>228</v>
      </c>
      <c r="B33" s="115">
        <v>11.514522822</v>
      </c>
    </row>
    <row r="34" spans="1:2" ht="15" customHeight="1">
      <c r="A34" s="114" t="s">
        <v>229</v>
      </c>
      <c r="B34" s="115">
        <v>12.173913043</v>
      </c>
    </row>
    <row r="35" spans="1:2" ht="15" customHeight="1">
      <c r="A35" s="114" t="s">
        <v>230</v>
      </c>
      <c r="B35" s="115">
        <v>13.043478261</v>
      </c>
    </row>
    <row r="36" spans="1:2" ht="15" customHeight="1">
      <c r="A36" s="114" t="s">
        <v>231</v>
      </c>
      <c r="B36" s="115">
        <v>12.31884058</v>
      </c>
    </row>
    <row r="37" spans="1:2" ht="15" customHeight="1">
      <c r="A37" s="114" t="s">
        <v>232</v>
      </c>
      <c r="B37" s="115">
        <v>15.217391304</v>
      </c>
    </row>
    <row r="38" spans="1:2" ht="15" customHeight="1">
      <c r="A38" s="114" t="s">
        <v>233</v>
      </c>
      <c r="B38" s="115">
        <v>13.188405797</v>
      </c>
    </row>
    <row r="39" spans="1:2" ht="15" customHeight="1">
      <c r="A39" s="114" t="s">
        <v>234</v>
      </c>
      <c r="B39" s="115">
        <v>13.502109705</v>
      </c>
    </row>
    <row r="40" spans="1:2" ht="15" customHeight="1">
      <c r="A40" s="114" t="s">
        <v>235</v>
      </c>
      <c r="B40" s="115">
        <v>13.713080169</v>
      </c>
    </row>
    <row r="41" spans="1:2" ht="15" customHeight="1">
      <c r="A41" s="114" t="s">
        <v>236</v>
      </c>
      <c r="B41" s="115">
        <v>13.924050633</v>
      </c>
    </row>
    <row r="42" spans="1:2" ht="15" customHeight="1">
      <c r="A42" s="114" t="s">
        <v>237</v>
      </c>
      <c r="B42" s="115">
        <v>16.244725738</v>
      </c>
    </row>
    <row r="43" spans="1:2" ht="15" customHeight="1">
      <c r="A43" s="114" t="s">
        <v>238</v>
      </c>
      <c r="B43" s="115">
        <v>14.345991561</v>
      </c>
    </row>
    <row r="44" spans="1:2" ht="15" customHeight="1">
      <c r="A44" s="114" t="s">
        <v>239</v>
      </c>
      <c r="B44" s="115">
        <v>11.331220285</v>
      </c>
    </row>
    <row r="45" spans="1:2" ht="15" customHeight="1">
      <c r="A45" s="114" t="s">
        <v>240</v>
      </c>
      <c r="B45" s="115">
        <v>16.284153005</v>
      </c>
    </row>
    <row r="46" spans="1:2" ht="15" customHeight="1">
      <c r="A46" s="114" t="s">
        <v>241</v>
      </c>
      <c r="B46" s="115">
        <v>13.49726776</v>
      </c>
    </row>
    <row r="47" spans="1:2" ht="15" customHeight="1">
      <c r="A47" s="114" t="s">
        <v>242</v>
      </c>
      <c r="B47" s="115">
        <v>45.218579235</v>
      </c>
    </row>
    <row r="48" spans="1:2" ht="15" customHeight="1">
      <c r="A48" s="114" t="s">
        <v>243</v>
      </c>
      <c r="B48" s="115">
        <v>13.169398907</v>
      </c>
    </row>
    <row r="49" spans="1:2" ht="15" customHeight="1">
      <c r="A49" s="114" t="s">
        <v>244</v>
      </c>
      <c r="B49" s="115">
        <v>13.169398907</v>
      </c>
    </row>
    <row r="50" spans="1:2" ht="15" customHeight="1">
      <c r="A50" s="114" t="s">
        <v>245</v>
      </c>
      <c r="B50" s="115">
        <v>13.169398907</v>
      </c>
    </row>
    <row r="51" spans="1:2" ht="15" customHeight="1">
      <c r="A51" s="114" t="s">
        <v>246</v>
      </c>
      <c r="B51" s="115">
        <v>13.169398907</v>
      </c>
    </row>
    <row r="52" spans="1:2" ht="15" customHeight="1">
      <c r="A52" s="114" t="s">
        <v>247</v>
      </c>
      <c r="B52" s="115">
        <v>13.169398907</v>
      </c>
    </row>
    <row r="53" spans="1:2" ht="15" customHeight="1">
      <c r="A53" s="114" t="s">
        <v>248</v>
      </c>
      <c r="B53" s="115">
        <v>13.169398907</v>
      </c>
    </row>
    <row r="54" spans="1:2" ht="15" customHeight="1">
      <c r="A54" s="114" t="s">
        <v>249</v>
      </c>
      <c r="B54" s="115">
        <v>13.169398907</v>
      </c>
    </row>
    <row r="55" spans="1:2" ht="15" customHeight="1">
      <c r="A55" s="114" t="s">
        <v>250</v>
      </c>
      <c r="B55" s="115">
        <v>13.169398907</v>
      </c>
    </row>
    <row r="56" spans="1:2" ht="15" customHeight="1">
      <c r="A56" s="114" t="s">
        <v>251</v>
      </c>
      <c r="B56" s="115">
        <v>17.713004484</v>
      </c>
    </row>
    <row r="57" spans="1:2" ht="15" customHeight="1">
      <c r="A57" s="114" t="s">
        <v>252</v>
      </c>
      <c r="B57" s="115">
        <v>15.76980568</v>
      </c>
    </row>
    <row r="58" spans="1:2" ht="15" customHeight="1">
      <c r="A58" s="114" t="s">
        <v>253</v>
      </c>
      <c r="B58" s="115">
        <v>51.859504132</v>
      </c>
    </row>
    <row r="59" spans="1:2" ht="15" customHeight="1">
      <c r="A59" s="114" t="s">
        <v>254</v>
      </c>
      <c r="B59" s="115">
        <v>11.360239163</v>
      </c>
    </row>
    <row r="60" spans="1:2" ht="15" customHeight="1">
      <c r="A60" s="114" t="s">
        <v>255</v>
      </c>
      <c r="B60" s="115">
        <v>11.360239163</v>
      </c>
    </row>
    <row r="61" spans="1:2" ht="15" customHeight="1">
      <c r="A61" s="114" t="s">
        <v>256</v>
      </c>
      <c r="B61" s="115">
        <v>11.360239163</v>
      </c>
    </row>
    <row r="62" spans="1:2" ht="15" customHeight="1">
      <c r="A62" s="114" t="s">
        <v>257</v>
      </c>
      <c r="B62" s="115">
        <v>11.360239163</v>
      </c>
    </row>
    <row r="63" spans="1:2" ht="15" customHeight="1">
      <c r="A63" s="114" t="s">
        <v>258</v>
      </c>
      <c r="B63" s="115">
        <v>11.360239163</v>
      </c>
    </row>
    <row r="64" spans="1:2" ht="15" customHeight="1">
      <c r="A64" s="114" t="s">
        <v>259</v>
      </c>
      <c r="B64" s="115">
        <v>11.360239163</v>
      </c>
    </row>
    <row r="65" spans="1:2" ht="15" customHeight="1">
      <c r="A65" s="114" t="s">
        <v>260</v>
      </c>
      <c r="B65" s="115">
        <v>11.360239163</v>
      </c>
    </row>
    <row r="66" spans="1:2" ht="15" customHeight="1">
      <c r="A66" s="114" t="s">
        <v>261</v>
      </c>
      <c r="B66" s="115">
        <v>11.360239163</v>
      </c>
    </row>
    <row r="67" spans="1:2" ht="15" customHeight="1">
      <c r="A67" s="114" t="s">
        <v>201</v>
      </c>
      <c r="B67" s="115">
        <v>20.063191152999998</v>
      </c>
    </row>
  </sheetData>
  <mergeCells count="1">
    <mergeCell ref="A5:B5"/>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C11"/>
  <sheetViews>
    <sheetView workbookViewId="0" topLeftCell="A1">
      <selection activeCell="C1" sqref="C1"/>
    </sheetView>
  </sheetViews>
  <sheetFormatPr defaultColWidth="9.140625" defaultRowHeight="15" customHeight="1"/>
  <cols>
    <col min="1" max="1" width="47.7109375" style="0" customWidth="1"/>
    <col min="2" max="3" width="20.7109375" style="0" customWidth="1"/>
  </cols>
  <sheetData>
    <row r="1" spans="1:3" ht="15" customHeight="1">
      <c r="A1" s="77" t="s">
        <v>130</v>
      </c>
      <c r="B1" s="78"/>
      <c r="C1" s="78"/>
    </row>
    <row r="2" spans="1:3" ht="15" customHeight="1">
      <c r="A2" s="77"/>
      <c r="B2" s="78"/>
      <c r="C2" s="78"/>
    </row>
    <row r="3" spans="1:3" ht="15" customHeight="1">
      <c r="A3" s="79"/>
      <c r="B3" s="79" t="s">
        <v>0</v>
      </c>
      <c r="C3" s="79" t="s">
        <v>1</v>
      </c>
    </row>
    <row r="4" spans="1:3" ht="15" customHeight="1">
      <c r="A4" s="79" t="s">
        <v>2</v>
      </c>
      <c r="B4" s="80">
        <v>44531</v>
      </c>
      <c r="C4" s="80">
        <v>44829</v>
      </c>
    </row>
    <row r="5" spans="1:3" ht="15" customHeight="1">
      <c r="A5" s="79" t="s">
        <v>3</v>
      </c>
      <c r="B5" s="80">
        <v>44830</v>
      </c>
      <c r="C5" s="80">
        <v>44985</v>
      </c>
    </row>
    <row r="6" spans="1:3" ht="15" customHeight="1">
      <c r="A6" s="79" t="s">
        <v>4</v>
      </c>
      <c r="B6" s="80">
        <v>44853</v>
      </c>
      <c r="C6" s="80">
        <v>44985</v>
      </c>
    </row>
    <row r="7" spans="1:3" ht="15" customHeight="1">
      <c r="A7" s="79" t="s">
        <v>5</v>
      </c>
      <c r="B7" s="97" t="s">
        <v>207</v>
      </c>
      <c r="C7" s="97" t="s">
        <v>207</v>
      </c>
    </row>
    <row r="8" spans="1:3" ht="15" customHeight="1">
      <c r="A8" s="79" t="s">
        <v>6</v>
      </c>
      <c r="B8" s="80">
        <v>44830</v>
      </c>
      <c r="C8" s="80">
        <v>45099</v>
      </c>
    </row>
    <row r="9" spans="1:3" ht="15" customHeight="1">
      <c r="A9" s="79" t="s">
        <v>7</v>
      </c>
      <c r="B9" s="80">
        <v>45090</v>
      </c>
      <c r="C9" s="80">
        <v>45099</v>
      </c>
    </row>
    <row r="10" spans="1:3" ht="15" customHeight="1">
      <c r="A10" s="78"/>
      <c r="B10" s="78"/>
      <c r="C10" s="78"/>
    </row>
    <row r="11" spans="1:3" ht="30" customHeight="1">
      <c r="A11" s="179" t="s">
        <v>8</v>
      </c>
      <c r="B11" s="179"/>
      <c r="C11" s="179"/>
    </row>
  </sheetData>
  <mergeCells count="1">
    <mergeCell ref="A11:C11"/>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A17"/>
  <sheetViews>
    <sheetView workbookViewId="0" topLeftCell="A1">
      <selection activeCell="B1" sqref="B1"/>
    </sheetView>
  </sheetViews>
  <sheetFormatPr defaultColWidth="8.8515625" defaultRowHeight="15" customHeight="1"/>
  <cols>
    <col min="1" max="1" width="90.28125" style="24" customWidth="1"/>
    <col min="2" max="2" width="2.7109375" style="24" customWidth="1"/>
    <col min="3" max="16384" width="8.8515625" style="24" customWidth="1"/>
  </cols>
  <sheetData>
    <row r="1" ht="15" customHeight="1">
      <c r="A1" s="13" t="s">
        <v>131</v>
      </c>
    </row>
    <row r="2" ht="15" customHeight="1">
      <c r="A2" s="24" t="s">
        <v>20</v>
      </c>
    </row>
    <row r="4" ht="45" customHeight="1">
      <c r="A4" s="23" t="s">
        <v>134</v>
      </c>
    </row>
    <row r="5" ht="15" customHeight="1">
      <c r="A5" s="3" t="s">
        <v>207</v>
      </c>
    </row>
    <row r="6" ht="15" customHeight="1">
      <c r="A6" s="3"/>
    </row>
    <row r="7" ht="15" customHeight="1">
      <c r="A7" s="3"/>
    </row>
    <row r="8" s="19" customFormat="1" ht="15" customHeight="1">
      <c r="A8" s="25"/>
    </row>
    <row r="9" ht="60" customHeight="1">
      <c r="A9" s="23" t="s">
        <v>132</v>
      </c>
    </row>
    <row r="10" ht="15" customHeight="1">
      <c r="A10" s="3" t="s">
        <v>344</v>
      </c>
    </row>
    <row r="11" ht="15" customHeight="1">
      <c r="A11" s="3"/>
    </row>
    <row r="12" ht="15" customHeight="1">
      <c r="A12" s="3"/>
    </row>
    <row r="13" s="19" customFormat="1" ht="15" customHeight="1">
      <c r="A13" s="25"/>
    </row>
    <row r="14" ht="30" customHeight="1">
      <c r="A14" s="22" t="s">
        <v>133</v>
      </c>
    </row>
    <row r="15" ht="15" customHeight="1">
      <c r="A15" s="121" t="s">
        <v>207</v>
      </c>
    </row>
    <row r="16" ht="15" customHeight="1">
      <c r="A16" s="3"/>
    </row>
    <row r="17" ht="15" customHeight="1">
      <c r="A17" s="3"/>
    </row>
    <row r="25" ht="30" customHeight="1"/>
    <row r="30" ht="45" customHeight="1"/>
    <row r="31" ht="45" customHeight="1"/>
    <row r="32" ht="45" customHeight="1"/>
    <row r="33" ht="45" customHeight="1"/>
    <row r="34" ht="45" customHeight="1"/>
    <row r="35" ht="45" customHeight="1"/>
    <row r="36" ht="45" customHeight="1"/>
    <row r="37" ht="45" customHeight="1"/>
    <row r="38" ht="45" customHeight="1"/>
    <row r="39" ht="45" customHeight="1"/>
    <row r="40" ht="45" customHeight="1"/>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24C07-BC2F-4431-99B6-A36F0E01CA56}">
  <sheetPr>
    <tabColor rgb="FF92D050"/>
  </sheetPr>
  <dimension ref="A1:N23"/>
  <sheetViews>
    <sheetView workbookViewId="0" topLeftCell="A1">
      <selection activeCell="K1" sqref="K1"/>
    </sheetView>
  </sheetViews>
  <sheetFormatPr defaultColWidth="8.7109375" defaultRowHeight="15"/>
  <cols>
    <col min="1" max="1" width="5.7109375" style="151" customWidth="1"/>
    <col min="2" max="3" width="4.140625" style="147" customWidth="1"/>
    <col min="4" max="4" width="30.7109375" style="147" customWidth="1"/>
    <col min="5" max="5" width="4.140625" style="148" customWidth="1"/>
    <col min="6" max="7" width="4.140625" style="149" customWidth="1"/>
    <col min="8" max="8" width="4.140625" style="147" customWidth="1"/>
    <col min="9" max="9" width="30.7109375" style="147" customWidth="1"/>
    <col min="10" max="10" width="4.140625" style="147" customWidth="1"/>
    <col min="11" max="16384" width="8.7109375" style="147" customWidth="1"/>
  </cols>
  <sheetData>
    <row r="1" spans="1:8" s="139" customFormat="1" ht="18.75">
      <c r="A1" s="138" t="s">
        <v>324</v>
      </c>
      <c r="C1" s="138"/>
      <c r="D1" s="138"/>
      <c r="E1" s="138"/>
      <c r="F1" s="138"/>
      <c r="G1" s="138"/>
      <c r="H1" s="138"/>
    </row>
    <row r="2" spans="1:8" s="139" customFormat="1" ht="18.75">
      <c r="A2" s="140"/>
      <c r="B2" s="138"/>
      <c r="C2" s="138"/>
      <c r="D2" s="138"/>
      <c r="E2" s="138"/>
      <c r="F2" s="138"/>
      <c r="G2" s="138"/>
      <c r="H2" s="138"/>
    </row>
    <row r="3" spans="1:12" s="152" customFormat="1" ht="15.75">
      <c r="A3" s="141"/>
      <c r="B3" s="184" t="s">
        <v>325</v>
      </c>
      <c r="C3" s="184"/>
      <c r="D3" s="184"/>
      <c r="E3" s="184"/>
      <c r="F3" s="184"/>
      <c r="G3" s="184"/>
      <c r="H3" s="184"/>
      <c r="I3" s="184"/>
      <c r="J3" s="184"/>
      <c r="K3" s="143"/>
      <c r="L3" s="143"/>
    </row>
    <row r="4" spans="1:12" s="152" customFormat="1" ht="15.75">
      <c r="A4" s="141"/>
      <c r="B4" s="142"/>
      <c r="C4" s="142"/>
      <c r="D4" s="142"/>
      <c r="E4" s="142"/>
      <c r="F4" s="142"/>
      <c r="G4" s="142"/>
      <c r="H4" s="142"/>
      <c r="I4" s="143"/>
      <c r="J4" s="143"/>
      <c r="K4" s="143"/>
      <c r="L4" s="143"/>
    </row>
    <row r="5" spans="1:12" s="152" customFormat="1" ht="50.1" customHeight="1">
      <c r="A5" s="141"/>
      <c r="B5" s="184" t="s">
        <v>326</v>
      </c>
      <c r="C5" s="184"/>
      <c r="D5" s="184"/>
      <c r="E5" s="184"/>
      <c r="F5" s="144"/>
      <c r="G5" s="184" t="s">
        <v>327</v>
      </c>
      <c r="H5" s="184"/>
      <c r="I5" s="184"/>
      <c r="J5" s="184"/>
      <c r="K5" s="143"/>
      <c r="L5" s="143"/>
    </row>
    <row r="6" spans="1:12" s="152" customFormat="1" ht="15.75">
      <c r="A6" s="141"/>
      <c r="B6" s="144"/>
      <c r="C6" s="144"/>
      <c r="D6" s="144"/>
      <c r="E6" s="144"/>
      <c r="F6" s="144"/>
      <c r="G6" s="144"/>
      <c r="H6" s="144"/>
      <c r="I6" s="143"/>
      <c r="J6" s="143"/>
      <c r="K6" s="143"/>
      <c r="L6" s="143"/>
    </row>
    <row r="7" spans="1:11" ht="50.1" customHeight="1">
      <c r="A7" s="145">
        <v>61</v>
      </c>
      <c r="B7" s="183" t="s">
        <v>328</v>
      </c>
      <c r="C7" s="183"/>
      <c r="D7" s="183"/>
      <c r="E7" s="183"/>
      <c r="F7" s="146"/>
      <c r="G7" s="183" t="s">
        <v>329</v>
      </c>
      <c r="H7" s="183"/>
      <c r="I7" s="183"/>
      <c r="J7" s="183"/>
      <c r="K7" s="152"/>
    </row>
    <row r="8" spans="1:8" ht="15">
      <c r="A8" s="145"/>
      <c r="E8" s="180"/>
      <c r="F8" s="180"/>
      <c r="G8" s="180"/>
      <c r="H8" s="148"/>
    </row>
    <row r="9" spans="1:10" ht="15">
      <c r="A9" s="145"/>
      <c r="C9" s="147" t="s">
        <v>33</v>
      </c>
      <c r="E9" s="146" t="s">
        <v>262</v>
      </c>
      <c r="F9" s="146"/>
      <c r="G9" s="147"/>
      <c r="H9" s="147" t="s">
        <v>33</v>
      </c>
      <c r="J9" s="146" t="s">
        <v>262</v>
      </c>
    </row>
    <row r="10" spans="1:8" ht="15">
      <c r="A10" s="145"/>
      <c r="E10" s="139"/>
      <c r="F10" s="139"/>
      <c r="G10" s="147"/>
      <c r="H10" s="139"/>
    </row>
    <row r="11" spans="1:11" ht="30" customHeight="1">
      <c r="A11" s="145">
        <v>62</v>
      </c>
      <c r="B11" s="183" t="s">
        <v>330</v>
      </c>
      <c r="C11" s="183"/>
      <c r="D11" s="183"/>
      <c r="E11" s="183"/>
      <c r="F11" s="146"/>
      <c r="G11" s="183" t="s">
        <v>330</v>
      </c>
      <c r="H11" s="183"/>
      <c r="I11" s="183"/>
      <c r="J11" s="183"/>
      <c r="K11" s="152"/>
    </row>
    <row r="12" spans="1:11" ht="30" customHeight="1">
      <c r="A12" s="145"/>
      <c r="B12" s="149"/>
      <c r="C12" s="180" t="s">
        <v>331</v>
      </c>
      <c r="D12" s="180"/>
      <c r="E12" s="180"/>
      <c r="F12" s="150"/>
      <c r="G12" s="147"/>
      <c r="I12" s="146"/>
      <c r="J12" s="146"/>
      <c r="K12" s="146"/>
    </row>
    <row r="13" spans="1:10" ht="30" customHeight="1">
      <c r="A13" s="145"/>
      <c r="B13" s="149"/>
      <c r="C13" s="180" t="s">
        <v>332</v>
      </c>
      <c r="D13" s="180"/>
      <c r="E13" s="180"/>
      <c r="F13" s="150"/>
      <c r="H13" s="180" t="s">
        <v>333</v>
      </c>
      <c r="I13" s="180"/>
      <c r="J13" s="180"/>
    </row>
    <row r="14" spans="1:11" ht="30" customHeight="1">
      <c r="A14" s="145"/>
      <c r="B14" s="149"/>
      <c r="C14" s="180" t="s">
        <v>334</v>
      </c>
      <c r="D14" s="180"/>
      <c r="E14" s="180"/>
      <c r="F14" s="150"/>
      <c r="G14" s="147"/>
      <c r="I14" s="146"/>
      <c r="J14" s="146"/>
      <c r="K14" s="146"/>
    </row>
    <row r="15" spans="1:10" ht="30" customHeight="1">
      <c r="A15" s="145"/>
      <c r="B15" s="149"/>
      <c r="C15" s="180" t="s">
        <v>335</v>
      </c>
      <c r="D15" s="180"/>
      <c r="E15" s="180"/>
      <c r="F15" s="150"/>
      <c r="H15" s="180" t="s">
        <v>335</v>
      </c>
      <c r="I15" s="180"/>
      <c r="J15" s="180"/>
    </row>
    <row r="16" spans="1:10" ht="45" customHeight="1">
      <c r="A16" s="145"/>
      <c r="B16" s="149"/>
      <c r="C16" s="180" t="s">
        <v>336</v>
      </c>
      <c r="D16" s="180"/>
      <c r="E16" s="180"/>
      <c r="F16" s="150"/>
      <c r="H16" s="180" t="s">
        <v>337</v>
      </c>
      <c r="I16" s="180"/>
      <c r="J16" s="180"/>
    </row>
    <row r="17" spans="1:10" ht="30" customHeight="1">
      <c r="A17" s="145"/>
      <c r="B17" s="149"/>
      <c r="C17" s="180" t="s">
        <v>338</v>
      </c>
      <c r="D17" s="180"/>
      <c r="E17" s="180"/>
      <c r="F17" s="150"/>
      <c r="H17" s="180" t="s">
        <v>338</v>
      </c>
      <c r="I17" s="180"/>
      <c r="J17" s="180"/>
    </row>
    <row r="18" spans="1:14" ht="45" customHeight="1">
      <c r="A18" s="145"/>
      <c r="B18" s="149"/>
      <c r="C18" s="180" t="s">
        <v>339</v>
      </c>
      <c r="D18" s="180"/>
      <c r="E18" s="180"/>
      <c r="F18" s="150"/>
      <c r="H18" s="180" t="s">
        <v>339</v>
      </c>
      <c r="I18" s="180"/>
      <c r="J18" s="180"/>
      <c r="L18" s="180"/>
      <c r="M18" s="180"/>
      <c r="N18" s="180"/>
    </row>
    <row r="19" spans="1:10" ht="45" customHeight="1">
      <c r="A19" s="145"/>
      <c r="B19" s="149"/>
      <c r="C19" s="180" t="s">
        <v>340</v>
      </c>
      <c r="D19" s="180"/>
      <c r="E19" s="180"/>
      <c r="F19" s="150"/>
      <c r="H19" s="180" t="s">
        <v>340</v>
      </c>
      <c r="I19" s="180"/>
      <c r="J19" s="180"/>
    </row>
    <row r="20" spans="1:10" ht="45" customHeight="1">
      <c r="A20" s="145"/>
      <c r="B20" s="149"/>
      <c r="C20" s="180" t="s">
        <v>341</v>
      </c>
      <c r="D20" s="180"/>
      <c r="E20" s="180"/>
      <c r="F20" s="150"/>
      <c r="H20" s="180" t="s">
        <v>341</v>
      </c>
      <c r="I20" s="180"/>
      <c r="J20" s="180"/>
    </row>
    <row r="21" spans="1:10" ht="30" customHeight="1">
      <c r="A21" s="145"/>
      <c r="B21" s="149"/>
      <c r="C21" s="180" t="s">
        <v>342</v>
      </c>
      <c r="D21" s="180"/>
      <c r="E21" s="180"/>
      <c r="F21" s="150"/>
      <c r="H21" s="180" t="s">
        <v>342</v>
      </c>
      <c r="I21" s="180"/>
      <c r="J21" s="180"/>
    </row>
    <row r="22" spans="1:10" ht="30" customHeight="1">
      <c r="A22" s="145"/>
      <c r="B22" s="149"/>
      <c r="C22" s="180" t="s">
        <v>343</v>
      </c>
      <c r="D22" s="180"/>
      <c r="E22" s="180"/>
      <c r="F22" s="146"/>
      <c r="H22" s="180" t="s">
        <v>343</v>
      </c>
      <c r="I22" s="180"/>
      <c r="J22" s="180"/>
    </row>
    <row r="23" spans="4:9" ht="15.75">
      <c r="D23" s="181"/>
      <c r="E23" s="182"/>
      <c r="H23" s="181"/>
      <c r="I23" s="182"/>
    </row>
  </sheetData>
  <mergeCells count="31">
    <mergeCell ref="C14:E14"/>
    <mergeCell ref="B3:J3"/>
    <mergeCell ref="B5:E5"/>
    <mergeCell ref="G5:J5"/>
    <mergeCell ref="B7:E7"/>
    <mergeCell ref="G7:J7"/>
    <mergeCell ref="E8:G8"/>
    <mergeCell ref="B11:E11"/>
    <mergeCell ref="G11:J11"/>
    <mergeCell ref="C12:E12"/>
    <mergeCell ref="C13:E13"/>
    <mergeCell ref="H13:J13"/>
    <mergeCell ref="C20:E20"/>
    <mergeCell ref="H20:J20"/>
    <mergeCell ref="C15:E15"/>
    <mergeCell ref="H15:J15"/>
    <mergeCell ref="C16:E16"/>
    <mergeCell ref="H16:J16"/>
    <mergeCell ref="C17:E17"/>
    <mergeCell ref="H17:J17"/>
    <mergeCell ref="C18:E18"/>
    <mergeCell ref="H18:J18"/>
    <mergeCell ref="L18:N18"/>
    <mergeCell ref="C19:E19"/>
    <mergeCell ref="H19:J19"/>
    <mergeCell ref="C21:E21"/>
    <mergeCell ref="H21:J21"/>
    <mergeCell ref="C22:E22"/>
    <mergeCell ref="H22:J22"/>
    <mergeCell ref="D23:E23"/>
    <mergeCell ref="H23:I23"/>
  </mergeCells>
  <printOptions/>
  <pageMargins left="0.7" right="0.7" top="0.75" bottom="0.75" header="0.3" footer="0.3"/>
  <pageSetup horizontalDpi="600" verticalDpi="600" orientation="portrait" paperSize="9" scale="66"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F14"/>
  <sheetViews>
    <sheetView workbookViewId="0" topLeftCell="A1">
      <selection activeCell="C1" sqref="C1"/>
    </sheetView>
  </sheetViews>
  <sheetFormatPr defaultColWidth="8.8515625" defaultRowHeight="15"/>
  <cols>
    <col min="1" max="1" width="50.7109375" style="1" customWidth="1"/>
    <col min="2" max="5" width="15.7109375" style="1" customWidth="1"/>
    <col min="6" max="6" width="15.7109375" style="68" customWidth="1"/>
    <col min="7" max="16384" width="8.8515625" style="1" customWidth="1"/>
  </cols>
  <sheetData>
    <row r="1" ht="15">
      <c r="A1" s="6" t="s">
        <v>135</v>
      </c>
    </row>
    <row r="2" spans="1:5" ht="30" customHeight="1">
      <c r="A2" s="185" t="s">
        <v>159</v>
      </c>
      <c r="B2" s="185"/>
      <c r="C2" s="185"/>
      <c r="D2" s="185"/>
      <c r="E2" s="185"/>
    </row>
    <row r="4" spans="1:6" s="6" customFormat="1" ht="30" customHeight="1">
      <c r="A4" s="45" t="s">
        <v>60</v>
      </c>
      <c r="B4" s="44" t="s">
        <v>37</v>
      </c>
      <c r="C4" s="44" t="s">
        <v>38</v>
      </c>
      <c r="D4" s="44" t="s">
        <v>39</v>
      </c>
      <c r="E4" s="64" t="s">
        <v>138</v>
      </c>
      <c r="F4" s="64" t="s">
        <v>167</v>
      </c>
    </row>
    <row r="5" spans="1:6" s="6" customFormat="1" ht="30" customHeight="1">
      <c r="A5" s="57" t="s">
        <v>187</v>
      </c>
      <c r="B5" s="99" t="s">
        <v>193</v>
      </c>
      <c r="C5" s="99">
        <v>9.9</v>
      </c>
      <c r="D5" s="99">
        <v>8.6</v>
      </c>
      <c r="E5" s="99">
        <v>11.208012864</v>
      </c>
      <c r="F5" s="69" t="s">
        <v>168</v>
      </c>
    </row>
    <row r="6" spans="1:6" s="6" customFormat="1" ht="30" customHeight="1">
      <c r="A6" s="57" t="s">
        <v>42</v>
      </c>
      <c r="B6" s="99" t="s">
        <v>193</v>
      </c>
      <c r="C6" s="99">
        <v>9.1</v>
      </c>
      <c r="D6" s="99">
        <v>8.8</v>
      </c>
      <c r="E6" s="99">
        <v>11.975902887</v>
      </c>
      <c r="F6" s="69" t="s">
        <v>168</v>
      </c>
    </row>
    <row r="7" spans="1:6" s="6" customFormat="1" ht="30" customHeight="1">
      <c r="A7" s="57" t="s">
        <v>43</v>
      </c>
      <c r="B7" s="99" t="s">
        <v>193</v>
      </c>
      <c r="C7" s="99">
        <v>10.7</v>
      </c>
      <c r="D7" s="99">
        <v>8.3</v>
      </c>
      <c r="E7" s="99">
        <v>10.47359867</v>
      </c>
      <c r="F7" s="69" t="s">
        <v>168</v>
      </c>
    </row>
    <row r="8" spans="1:6" ht="30" customHeight="1">
      <c r="A8" s="57" t="s">
        <v>188</v>
      </c>
      <c r="B8" s="99" t="s">
        <v>193</v>
      </c>
      <c r="C8" s="99">
        <v>68</v>
      </c>
      <c r="D8" s="99">
        <v>45.3</v>
      </c>
      <c r="E8" s="99">
        <v>45.471712627</v>
      </c>
      <c r="F8" s="69" t="s">
        <v>168</v>
      </c>
    </row>
    <row r="9" spans="1:6" ht="30" customHeight="1">
      <c r="A9" s="57" t="s">
        <v>40</v>
      </c>
      <c r="B9" s="99" t="s">
        <v>193</v>
      </c>
      <c r="C9" s="99">
        <v>66.6</v>
      </c>
      <c r="D9" s="99">
        <v>45.6</v>
      </c>
      <c r="E9" s="99">
        <v>46.139693906</v>
      </c>
      <c r="F9" s="69" t="s">
        <v>168</v>
      </c>
    </row>
    <row r="10" spans="1:6" ht="30" customHeight="1">
      <c r="A10" s="57" t="s">
        <v>41</v>
      </c>
      <c r="B10" s="99" t="s">
        <v>193</v>
      </c>
      <c r="C10" s="99">
        <v>69.3</v>
      </c>
      <c r="D10" s="99">
        <v>45.1</v>
      </c>
      <c r="E10" s="99">
        <v>44.832851699</v>
      </c>
      <c r="F10" s="69" t="s">
        <v>168</v>
      </c>
    </row>
    <row r="11" spans="1:6" ht="30" customHeight="1">
      <c r="A11" s="57" t="s">
        <v>136</v>
      </c>
      <c r="B11" s="99" t="s">
        <v>193</v>
      </c>
      <c r="C11" s="99">
        <v>75.9</v>
      </c>
      <c r="D11" s="99">
        <v>76.1</v>
      </c>
      <c r="E11" s="99">
        <v>79.073963101</v>
      </c>
      <c r="F11" s="69" t="s">
        <v>169</v>
      </c>
    </row>
    <row r="12" spans="1:6" ht="30" customHeight="1">
      <c r="A12" s="57" t="s">
        <v>137</v>
      </c>
      <c r="B12" s="99" t="s">
        <v>193</v>
      </c>
      <c r="C12" s="101" t="s">
        <v>165</v>
      </c>
      <c r="D12" s="99">
        <v>68.7</v>
      </c>
      <c r="E12" s="99">
        <v>77.570918968</v>
      </c>
      <c r="F12" s="69" t="s">
        <v>170</v>
      </c>
    </row>
    <row r="14" ht="15">
      <c r="A14" s="1" t="s">
        <v>166</v>
      </c>
    </row>
  </sheetData>
  <mergeCells count="1">
    <mergeCell ref="A2:E2"/>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ZDRENTU Bogdan-Sorin (ESTAT)</dc:creator>
  <cp:keywords/>
  <dc:description/>
  <cp:lastModifiedBy>GAGEL Sabine (ESTAT)</cp:lastModifiedBy>
  <cp:lastPrinted>2023-11-28T14:26:39Z</cp:lastPrinted>
  <dcterms:created xsi:type="dcterms:W3CDTF">2016-07-21T15:32:48Z</dcterms:created>
  <dcterms:modified xsi:type="dcterms:W3CDTF">2023-12-18T17:25:13Z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2023-11-28T13:55:58Z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49ddd272-3777-4b75-844d-7f9663b8fba4</vt:lpwstr>
  </property>
  <property fmtid="{D5CDD505-2E9C-101B-9397-08002B2CF9AE}" pid="8" name="MSIP_Label_6bd9ddd1-4d20-43f6-abfa-fc3c07406f94_ContentBits">
    <vt:lpwstr>0</vt:lpwstr>
  </property>
</Properties>
</file>