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ISFOXAutomaticLabelingDisabled" hidden="1">"True"</definedName>
    <definedName name="ISFOXClassificationHistory_0" hidden="1">"KT\tk113543;e3171716-98b2-4896-b5c7-e8b8ab69e33b;Restricted use;2017-06-08T17:34:00;;|"</definedName>
    <definedName name="ISFOXClassificationId" hidden="1">"e3171716-98b2-4896-b5c7-e8b8ab69e33b"</definedName>
    <definedName name="ISFOXClassificationInKeywords" hidden="1">"Restricted use"</definedName>
    <definedName name="ISFOXClassificationName" hidden="1">"Restricted use"</definedName>
    <definedName name="ISFOXOldClassificationId" hidden="1">"e3171716-98b2-4896-b5c7-e8b8ab69e33b"</definedName>
    <definedName name="ISFOXOldClassificationIdBackup" hidden="1">"e3171716-98b2-4896-b5c7-e8b8ab69e33b"</definedName>
    <definedName name="ISFOXPrefix" hidden="1">" "</definedName>
    <definedName name="ISFOXPreviousClassificationId" hidden="1">"e3171716-98b2-4896-b5c7-e8b8ab69e33b"</definedName>
    <definedName name="ISFOXSaveAsProcess" hidden="1">"True"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<sst xmlns="http://schemas.openxmlformats.org/spreadsheetml/2006/main" count="785" uniqueCount="385">
  <si>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</si>
  <si>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</si>
  <si>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</si>
  <si>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</si>
  <si>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</si>
  <si>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</si>
  <si>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</si>
  <si>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</si>
  <si>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</si>
  <si>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</si>
  <si>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</si>
  <si>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</si>
  <si>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</si>
  <si>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</si>
  <si>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</si>
  <si>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</si>
  <si>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</si>
  <si>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</si>
  <si>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</si>
  <si>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</si>
  <si>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</si>
  <si>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</si>
  <si>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</si>
  <si>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</si>
  <si>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</si>
  <si>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</si>
  <si>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</si>
  <si>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</si>
  <si>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</si>
  <si>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</si>
  <si>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</si>
  <si>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</si>
  <si>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</si>
  <si>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</si>
  <si>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</si>
  <si>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</si>
  <si>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</si>
  <si>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</si>
  <si>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</si>
  <si>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</si>
  <si>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</si>
  <si>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</si>
  <si>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</si>
  <si>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</si>
  <si>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</si>
  <si>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</si>
  <si>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</si>
  <si>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</si>
  <si>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</si>
  <si>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</si>
  <si>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</si>
  <si>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</si>
  <si>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</si>
  <si>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</si>
  <si>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</si>
  <si>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</si>
  <si>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</si>
  <si>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</si>
  <si>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</si>
  <si>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</si>
  <si>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</si>
  <si>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</si>
  <si>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</si>
  <si>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</si>
  <si>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</si>
  <si>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</si>
  <si>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</si>
  <si>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</si>
  <si>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</si>
  <si>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</si>
  <si>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</si>
  <si>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</si>
  <si>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</si>
  <si>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</si>
  <si>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</si>
  <si>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</si>
  <si>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</si>
  <si>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</si>
  <si>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</si>
  <si>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</si>
  <si>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</si>
  <si>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</si>
  <si>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</si>
  <si>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</si>
  <si>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</si>
  <si>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</si>
  <si>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</si>
  <si>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</si>
  <si>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</si>
  <si>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</si>
  <si>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</si>
  <si>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</si>
  <si>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</si>
  <si>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</si>
  <si>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</si>
  <si>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</si>
  <si>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</si>
  <si>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</si>
  <si>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</si>
  <si>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</si>
  <si>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</si>
  <si>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</si>
  <si>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</si>
  <si>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</si>
  <si>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</si>
  <si>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</si>
  <si>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</si>
  <si>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</si>
  <si>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</si>
  <si>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</si>
  <si>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</si>
  <si>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</si>
  <si>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</si>
  <si>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</si>
  <si>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</si>
  <si>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</si>
  <si>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</si>
  <si>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</si>
  <si>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</si>
  <si>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</si>
  <si>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</si>
  <si>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</si>
  <si>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</si>
  <si>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</si>
  <si>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</si>
  <si>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</si>
  <si>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</si>
  <si>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</si>
  <si>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</si>
  <si>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</si>
  <si>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</si>
  <si>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</si>
  <si>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</si>
  <si>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</si>
  <si>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</si>
  <si>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</si>
  <si>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</si>
  <si>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</si>
  <si>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</si>
  <si>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</si>
  <si>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</si>
  <si>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</si>
  <si>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</si>
  <si>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</si>
  <si>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</si>
  <si>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</si>
  <si>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</si>
  <si>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</si>
  <si>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</si>
  <si>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</si>
  <si>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</si>
  <si>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</si>
  <si>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</si>
  <si>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</si>
  <si>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</si>
  <si>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</si>
  <si>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</si>
  <si>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</si>
  <si>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</si>
  <si>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</si>
  <si>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</si>
  <si>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</si>
  <si>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</si>
  <si>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</si>
  <si>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</si>
  <si>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</si>
  <si>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</si>
  <si>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</si>
  <si>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</si>
  <si>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</si>
  <si>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</si>
  <si>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</si>
  <si>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</si>
  <si>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</si>
  <si>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</si>
  <si>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</si>
  <si>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</si>
  <si>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</si>
  <si>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</si>
  <si>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</si>
  <si>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</si>
  <si>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</si>
  <si>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</si>
  <si>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</si>
  <si>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</si>
  <si>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</si>
  <si>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</si>
  <si>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</si>
  <si>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</si>
  <si>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</si>
  <si>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</si>
  <si>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</si>
  <si>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</si>
  <si>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</si>
  <si>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</si>
  <si>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</si>
  <si>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</si>
  <si>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</si>
  <si>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</si>
  <si>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</si>
  <si>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</si>
  <si>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</si>
  <si>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</si>
  <si>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</si>
  <si>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</si>
  <si>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</si>
  <si>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</si>
  <si>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</si>
  <si>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</si>
  <si>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</si>
  <si>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</si>
  <si>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</si>
  <si>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</si>
  <si>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</si>
  <si>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</si>
  <si>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</si>
  <si>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</si>
  <si>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</si>
  <si>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</si>
  <si>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</si>
  <si>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</si>
  <si>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</si>
  <si>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</si>
  <si>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</si>
  <si>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</si>
  <si>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</si>
  <si>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</si>
  <si>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</si>
  <si>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</si>
  <si>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</si>
  <si>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</si>
  <si>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</si>
  <si>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</si>
  <si>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</si>
  <si>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</si>
  <si>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</si>
  <si>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</si>
  <si>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</si>
  <si>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</si>
  <si>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</si>
  <si>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</si>
  <si>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</si>
  <si>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</si>
  <si>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</si>
  <si>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</si>
  <si>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</si>
  <si>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</si>
  <si>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</si>
  <si>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</si>
  <si>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</si>
  <si>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</si>
  <si>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</si>
  <si>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</si>
  <si>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</si>
  <si>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</si>
  <si>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</si>
  <si>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</si>
  <si>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</si>
  <si>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voluntary</t>
  </si>
  <si>
    <t>x</t>
  </si>
  <si>
    <t>no</t>
  </si>
  <si>
    <t>yes</t>
  </si>
  <si>
    <t>Some additional questions of national interest were added (see below).</t>
  </si>
  <si>
    <t>HATYEAR is asked to every education and computed out of all mentioned end dates.</t>
  </si>
  <si>
    <t>HATVOC same as HATLEVEL</t>
  </si>
  <si>
    <t>DROPEDUC, DROPEDUCLEVEL, DROPEDUCVOC same as "HATxxx"</t>
  </si>
  <si>
    <t>JOBSTAT is mainly asked in F011, the differentiation between self-employed with or without employees asked in a second question (F017) and differentiation according to the work contract is asked in another question (F021).</t>
  </si>
  <si>
    <t>JOBISCO asked open and post coded.</t>
  </si>
  <si>
    <t>LOCNACE asked open and post coded.</t>
  </si>
  <si>
    <t>HATFATHER asked in two questions F047 (highest school degree) and F047a (highest education completed).</t>
  </si>
  <si>
    <t>HATMOTHER asked in two questions F048 (highest school degree) and F048a (highest education completed).</t>
  </si>
  <si>
    <t>FEDLEVEL combination of HATLEVEL and FED.</t>
  </si>
  <si>
    <t>FEDNBHOURS asked not directly but is calculated with F059 (duration in the last 12 months), F059a (absence time), and F060 (average duration per week).</t>
  </si>
  <si>
    <t>FEDOUTCOME category 6 is divided in 6 answers.</t>
  </si>
  <si>
    <t>LANGBEST1/2 no need to ask because LANGUSED is asked in the order from best to worst spoken foreign language.</t>
  </si>
  <si>
    <t>HHINCOME is asked open and if missing answer it is asked in categories. The total amount and the household composition is post coded into the quintiles.</t>
  </si>
  <si>
    <t>added nationally:</t>
  </si>
  <si>
    <t>household information:</t>
  </si>
  <si>
    <t>F005h kid(s) at all</t>
  </si>
  <si>
    <t>F005a1 asked only, if the sum of people living in the household is evaluated as wrong, like F005a, total number of persons under 18 living in the household.</t>
  </si>
  <si>
    <t>F005f living situation with household income</t>
  </si>
  <si>
    <t>work related:</t>
  </si>
  <si>
    <t>F006a unemployment benefit</t>
  </si>
  <si>
    <t>F006b type of unemployment</t>
  </si>
  <si>
    <t>F010 contractual working time per week in hours</t>
  </si>
  <si>
    <t>F012, F013, F014, F016 job position</t>
  </si>
  <si>
    <t>F019a department as part of larger company</t>
  </si>
  <si>
    <t>F019b total number of employees working at whole company</t>
  </si>
  <si>
    <t>F020d requirements expected as part of your work, e.g. manual work, work closely with experts from other areas…</t>
  </si>
  <si>
    <t>F027, F028 unemployed during the last 12 months, number of months</t>
  </si>
  <si>
    <t>education background:</t>
  </si>
  <si>
    <t>F029 statements according to school, e.g. I enjoyed school…</t>
  </si>
  <si>
    <t>F033e recognition of school qualification in Germany</t>
  </si>
  <si>
    <t>FED:</t>
  </si>
  <si>
    <t>F068 satisfaction with FED overall</t>
  </si>
  <si>
    <t>NFE:</t>
  </si>
  <si>
    <t>F091 type of NFE in particular</t>
  </si>
  <si>
    <t>F092 NFE ongoing</t>
  </si>
  <si>
    <t>F097c legal basis for the paid leave for NFE</t>
  </si>
  <si>
    <t>F098 reason for participating in NFE, company directive or of own record</t>
  </si>
  <si>
    <t>F105 kind of exam for NFE</t>
  </si>
  <si>
    <t>F112 satisfaction with NFE overall</t>
  </si>
  <si>
    <t>information and consultation:</t>
  </si>
  <si>
    <t>F124 good overview of FED and NFE opportunities</t>
  </si>
  <si>
    <t>F125a found information that had been looking for</t>
  </si>
  <si>
    <t>F126 need for more information and advice about FED and NFE opportunities</t>
  </si>
  <si>
    <t>F129 quality of consultation in the last 12 months according FED and NFE</t>
  </si>
  <si>
    <t>INF:</t>
  </si>
  <si>
    <t>F130, F132 ISCED Field of the most recent two INF activities</t>
  </si>
  <si>
    <t>F131a, F133a most important learning methods with INF</t>
  </si>
  <si>
    <t>F131c, F133c INF during work time</t>
  </si>
  <si>
    <t>The total number of instruction hours was calculated using four variables: the instruction hours per week, the number of months in total, the number of weeks in absence and the share of months in FED within the last 12 months. If one of the questions is not answered, the missing value is estimated with the arithmetical average.</t>
  </si>
  <si>
    <t>NFENBHOURS1</t>
  </si>
  <si>
    <t>NFENBHOURS2</t>
  </si>
  <si>
    <t>Every respondent can name up to 16 activities --&gt; computer algorithm: Every activity gets a number randomly assigned from 1 to the maximum of activities upcounting --&gt; 1 is the first selected activity and 2 the second one. The selection process worked very well. (Same method as in the AES 2011 and 2016, except in 2011 and 2016 up to 12 activities were selected)</t>
  </si>
  <si>
    <t>Unknown</t>
  </si>
  <si>
    <t>unknown</t>
  </si>
  <si>
    <t>not applicable</t>
  </si>
  <si>
    <t>individual level</t>
  </si>
  <si>
    <t>INF: INF-activities were (repeatedly) not exactly measured in the way the AES manual suggested. Instead of "have you deliberately tried to learn anything" the German questionnaire abandoned "tried" and asked instead for "deliberately learning" (see question F130a in the German questionnaire).</t>
  </si>
  <si>
    <t>HHTYPE is derived from F005 (living alone), F005cd (living with a partner), F005j (kid(s) living in the household), F005k (age of every kid in the household), F005l (other persons living in the household), F005a (asked only, if the sum of people living in the household is evaluated as wrong: total number of persons living in the household).</t>
  </si>
  <si>
    <t>CITIZEN is asked in two questions: F004 (German citizen, dual citizenship including the German, other), F004a: open answer with post coding.</t>
  </si>
  <si>
    <t>HHNBPERS_tot, HHNBPERS_0_13, HHNBPERS_14_24, HHNBPERS_25plus - all these variables are derived from x questions: F002 (birthdate of the respondent), F005 (living alone), F005cd (living with a partner), F005cd1 (age of partner in 5 categories), F005h (kid(s)), F005j (kid(s) living in the household), F005k (age of every kid in the household), F005l (other persons living in the household), F005l1 (how many other persons living in the household), F005m (age of every other person living in the household in 6 categories), F005a (asked only, if the sum of people living in the household is evaluated as wrong: total number of persons living in the household).</t>
  </si>
  <si>
    <t>MARSTADEFACTO is derived from the question F005 (living alone) and F005cd (living with a partner)</t>
  </si>
  <si>
    <t>HATLEVEL is asked in about 450 questions (F030 to PlausiFED).</t>
  </si>
  <si>
    <t>HATFIELD is asked to every education and computed out of all mentioned. Programmed list with the option of open entry (post coding)</t>
  </si>
  <si>
    <t xml:space="preserve">GUIDE (GUIDE_1, GUIDE_2, GUIDE_3, GUIDE) are all derived from F126c1 (GUIDE_1), F126c2 (GUIDE_2), F126c3 (GUIDE_3) </t>
  </si>
  <si>
    <t>GUIDESOURCE categories 1 to 4 are derived from Questions F125c01 to F125c09</t>
  </si>
  <si>
    <t>FED, FEDNUM, FEDNAME, FEDCOMP, FEDFIELD see "HAT".</t>
  </si>
  <si>
    <t>FEDPAID is asked in questions F063 (all or partial self paid) and F064 (who else paid).</t>
  </si>
  <si>
    <t>DIFFTYPE_03a and DIFFMAIN with different filter</t>
  </si>
  <si>
    <t xml:space="preserve">INFDEVICE is divided in two variables: F130a03 and F130a04 and combined </t>
  </si>
  <si>
    <t>The total number of instruction hours was asked directly. If the respondent could not answer, we estimated the missing values. To estimate the missing values, we differentiated between the types of activity and imputed with the corresponding median (because it is unaffected by extreme outliers).</t>
  </si>
  <si>
    <t>The total number of instruction hours was asked directly. If the respondent could not answer, we estimated the missing values. To estimate the missing values, we differentiated between the type of activity and imputed with the corresponding median (because it is unaffected by extreme outliers).</t>
  </si>
  <si>
    <t>LOCSIZEFIRM asked in F019 (in 8 categories), for F019 is not known or not stated there is a follow-up question F019a1 (9 and less or 10 and more), F019a2 is for the exact number if less than 10 employees; for self-employed with employees question F017a is asked open and categorized afterwards</t>
  </si>
  <si>
    <t>NFENUM is counted as all open mentioned NFE courses (max 4 for each of the 4 types; same text for post coding NFEFIELD) are summed up. The German questionnaire does not ask for the total number of NFE-activities due to diverse experiences, and gathers instead up to four activities on each type of the non-formal learning activity. This way the individual is not directly asked but information is gathered indirectly.</t>
  </si>
  <si>
    <t>NFREASONXX category 06_07 is divided in two categories</t>
  </si>
  <si>
    <t>NFEPAIDXX is asked in questions F108 (all or partial self paid) and F109 (who else paid).</t>
  </si>
  <si>
    <t>NFEPROVIDERXX category 2 is divided in 3 categories and category 11 is divided in 10 categories</t>
  </si>
  <si>
    <t>NFEPAIDBYXX_3 is divided in 4 answers.</t>
  </si>
  <si>
    <t>NFEOUTCOMEXX_6 is divided in 6 answers.</t>
  </si>
  <si>
    <t xml:space="preserve">LANGMOTHER is asked in 3 questions, first if German is a mother tongue unique or in combination (F003, Prüf138) and then other mother tongues than German are asked open and post coded. </t>
  </si>
  <si>
    <t>F006d period of the current professional status</t>
  </si>
  <si>
    <t>F032c school education completed in Germany or abroad</t>
  </si>
  <si>
    <t>F041j 2nd vocational education completed in Germany or abroad</t>
  </si>
  <si>
    <t>F041k 2nd vocational education: recognition of qualification in Germany</t>
  </si>
  <si>
    <t>F039a 1st vocational education completed in Germany or abroad</t>
  </si>
  <si>
    <t>F039b 1st vocational education: recognition of qualification in Germany</t>
  </si>
  <si>
    <t>Digi08FED Educational activity in online format</t>
  </si>
  <si>
    <t>F091b type of training on the job</t>
  </si>
  <si>
    <t>F096c NFE perceived to the end</t>
  </si>
  <si>
    <t>Digi02NFEa, Digi02NFEb, Digi02NFEc, Digi02NFEd: Reasons for education with digital media</t>
  </si>
  <si>
    <t>Digi08NFE</t>
  </si>
  <si>
    <t>F114a future benefits of the skills acquired</t>
  </si>
  <si>
    <t>F115 reasons for termination of NFE</t>
  </si>
  <si>
    <t>F115a course management as a reason for termination of NFE</t>
  </si>
  <si>
    <t>F129f evaluation of the personal benefit of the advice</t>
  </si>
  <si>
    <t>F129g advice has led to participation in education</t>
  </si>
  <si>
    <t>Digitalization and internet use</t>
  </si>
  <si>
    <t>Digi11c1 internet use in the last three months</t>
  </si>
  <si>
    <t>Digi10a/Digi10b/Digi10c type of use of the Internet</t>
  </si>
  <si>
    <t>Digi11d Access to the internet</t>
  </si>
  <si>
    <t>Obstacles:</t>
  </si>
  <si>
    <t>F119 agreement with views on education and learning</t>
  </si>
  <si>
    <t>F123a financial reason as a barrier to participation in educational activity: cost subsidy</t>
  </si>
  <si>
    <t>overall: in the German data set there are up to 16 activities whereas Eurostat foresees up to seven. These 7 are randomly selected out of all mentioned activities. The detailed information concerning two randomly selected activities are complemented by another two randomly selected activities on national level.</t>
  </si>
  <si>
    <t>The AES has been conducted in Germany since 1979 (BSW until 2007). In addition to the mandatory EU surveys, national surveys are also carried out. In order to be able to take trend reporting into account, the German questionnaire instrument has a core questionnaire program that has remained unchanged since 1979. Nevertheless, when implementing the instruments, care is taken to ensure that EU-mandated instruments are also implemented. The questionnaire therefore varies considerably in its question order from the proposed European questionnaire program. (see Annex 2: Questionnaire)</t>
  </si>
  <si>
    <t>Reference period: 2022</t>
  </si>
  <si>
    <t>Precision threshold for standard error set in regulation</t>
  </si>
  <si>
    <t>Comment</t>
  </si>
  <si>
    <t>None.</t>
  </si>
  <si>
    <t xml:space="preserve">SEX: Respondents were asked directly which gender they belong to. The following three categories were asked: male, female, divers. </t>
  </si>
  <si>
    <t>BIRTHPLACE is asked in two questions: F004b (Born in Germany (today's national territory), F004b1 (Country of birth other than Germany): open answer with post coding</t>
  </si>
  <si>
    <t>MAINSTAT is asked in two questions: F006 (occupational situation), F006a1 (Parental leave), F006a2 (kind of internship)</t>
  </si>
  <si>
    <t>BIRTHFATHER is asked in two questions: F045 (Born in Germany (today's national territory), F045a (Country of birth other than Germany): open answer with post coding</t>
  </si>
  <si>
    <t>BIRTHMOTHER is asked in two questions: F046 (Born in Germany (today's national territory), F046a (Country of birth other than Germany): open answer with post coding</t>
  </si>
  <si>
    <t>NFEACTXX_WORKTIME is asked in two steps. F097 (whether in working time or not) and F097a (share of during work time: all - mainly - smaller share).</t>
  </si>
  <si>
    <t>INFPURP is computed out of separate questions for each learning F131b and F133b and then combined</t>
  </si>
  <si>
    <t>GALI is computed out of two separate questions F143  (limitation because of a health problem) and F144 (Have you been limited for at least the past 6 months?)</t>
  </si>
  <si>
    <t>F056z FED part of initial education or second training</t>
  </si>
  <si>
    <t>EMP12M is computed out of several questions: F006 (), F007 (), F006a1 (), F006a2 (), F008, F008a, F008b, F008c, F009a (f006, f007, f006a1, f006a2), F008a, F008b, F008c</t>
  </si>
  <si>
    <t>Information on the total population is obtained from various sources. Information on the distribution by age is from the update of the population status on the basis of the last census, information on the distribution by ISCED level from Microcensus. The total numbers may therefore differ.</t>
  </si>
  <si>
    <t>Total eligible cases: 32,644</t>
  </si>
  <si>
    <t>Total unit non-response: 22,826</t>
  </si>
  <si>
    <t>For 649 cases, there is no information for the breakdowns.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</si>
</sst>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
  </numFmts>
  <fonts count="22">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b/>
      <sz val="10"/>
      <color rgb="FFFF0000"/>
      <name val="Calibri"/>
      <family val="2"/>
      <scheme val="minor"/>
    </font>
    <font>
      <i/>
      <sz val="10"/>
      <color rgb="FFFF0000"/>
      <name val="Calibri"/>
      <family val="2"/>
      <scheme val="minor"/>
    </font>
    <font>
      <sz val="11"/>
      <color rgb="FFFF0000"/>
      <name val="Calibri"/>
      <family val="2"/>
      <scheme val="minor"/>
    </font>
  </fonts>
  <fills count="7">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0" fontId="1" fillId="0" borderId="0">
      <alignment/>
      <protection/>
    </xf>
  </cellStyleXfs>
  <cellXfs count="157">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8"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3" borderId="1" xfId="0" applyFont="1" applyFill="1" applyBorder="1" applyAlignment="1">
      <alignment horizontal="lef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quotePrefix="1">
      <alignment vertical="center"/>
    </xf>
    <xf numFmtId="164" fontId="2" fillId="2" borderId="1" xfId="0" applyNumberFormat="1" applyFont="1" applyFill="1" applyBorder="1" applyAlignment="1">
      <alignment horizontal="right" vertical="center"/>
    </xf>
    <xf numFmtId="0" fontId="1" fillId="0" borderId="1" xfId="20"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lignment/>
      <protection/>
    </xf>
    <xf numFmtId="0" fontId="17" fillId="0" borderId="0" xfId="20" applyFo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6" fontId="4" fillId="2" borderId="1" xfId="0" applyNumberFormat="1" applyFont="1" applyFill="1" applyBorder="1" applyAlignment="1">
      <alignment horizontal="right" vertical="center"/>
    </xf>
    <xf numFmtId="0" fontId="19" fillId="0" borderId="0" xfId="0" applyFont="1" applyAlignment="1">
      <alignment vertical="center"/>
    </xf>
    <xf numFmtId="0" fontId="0" fillId="0" borderId="0" xfId="0" quotePrefix="1"/>
    <xf numFmtId="0" fontId="20" fillId="0" borderId="0" xfId="0" applyFont="1" applyAlignment="1">
      <alignment horizontal="left" vertical="center"/>
    </xf>
    <xf numFmtId="0" fontId="13" fillId="0" borderId="0" xfId="0" applyFont="1" applyAlignment="1">
      <alignment horizontal="left" vertical="center"/>
    </xf>
    <xf numFmtId="0" fontId="20" fillId="0" borderId="0" xfId="0" applyFont="1" applyAlignment="1" quotePrefix="1">
      <alignment horizontal="left" vertical="center"/>
    </xf>
    <xf numFmtId="0" fontId="13" fillId="0" borderId="0" xfId="0" applyFont="1" applyAlignment="1" quotePrefix="1">
      <alignment horizontal="left" vertical="center"/>
    </xf>
    <xf numFmtId="0" fontId="21" fillId="0" borderId="0" xfId="0" applyFont="1" quotePrefix="1"/>
    <xf numFmtId="14" fontId="4" fillId="2" borderId="1" xfId="0" applyNumberFormat="1" applyFont="1" applyFill="1" applyBorder="1"/>
    <xf numFmtId="0" fontId="1" fillId="0" borderId="0" xfId="22">
      <alignment/>
      <protection/>
    </xf>
    <xf numFmtId="0" fontId="4"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4" fillId="2" borderId="1" xfId="0" applyFont="1" applyFill="1" applyBorder="1" applyAlignment="1">
      <alignment horizontal="right" vertical="center"/>
    </xf>
    <xf numFmtId="0" fontId="6" fillId="2" borderId="1" xfId="0" applyFont="1" applyFill="1" applyBorder="1" applyAlignment="1">
      <alignment horizontal="left" vertical="center" wrapText="1"/>
    </xf>
    <xf numFmtId="1" fontId="4" fillId="2" borderId="1" xfId="0" applyNumberFormat="1" applyFont="1" applyFill="1" applyBorder="1" applyAlignment="1">
      <alignment horizontal="right" vertical="center"/>
    </xf>
    <xf numFmtId="164" fontId="4" fillId="2" borderId="1" xfId="0" applyNumberFormat="1" applyFont="1" applyFill="1" applyBorder="1" applyAlignment="1" quotePrefix="1">
      <alignment horizontal="right" vertical="center"/>
    </xf>
    <xf numFmtId="1" fontId="4" fillId="2" borderId="1" xfId="0" applyNumberFormat="1" applyFont="1" applyFill="1" applyBorder="1" applyAlignment="1" quotePrefix="1">
      <alignment horizontal="right" vertical="center"/>
    </xf>
    <xf numFmtId="164" fontId="4" fillId="2" borderId="1" xfId="0" applyNumberFormat="1" applyFont="1" applyFill="1" applyBorder="1" applyAlignment="1">
      <alignment horizontal="right" vertical="center"/>
    </xf>
    <xf numFmtId="0" fontId="19" fillId="0" borderId="0" xfId="0" applyFont="1" applyAlignment="1">
      <alignment horizontal="left" vertical="center"/>
    </xf>
    <xf numFmtId="164" fontId="19" fillId="0" borderId="0" xfId="0" applyNumberFormat="1" applyFont="1" applyAlignment="1">
      <alignment horizontal="left" vertical="center"/>
    </xf>
    <xf numFmtId="0" fontId="21" fillId="0" borderId="0" xfId="0" applyFont="1"/>
    <xf numFmtId="0" fontId="2" fillId="0" borderId="0" xfId="0" applyFont="1" applyAlignment="1" quotePrefix="1">
      <alignment vertical="center" wrapText="1"/>
    </xf>
    <xf numFmtId="2" fontId="4" fillId="2" borderId="1" xfId="0" applyNumberFormat="1" applyFont="1" applyFill="1" applyBorder="1" applyAlignment="1">
      <alignment horizontal="righ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10"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3" fontId="4" fillId="0" borderId="0" xfId="0" applyNumberFormat="1" applyFont="1" applyAlignment="1">
      <alignment horizontal="right" vertical="center"/>
    </xf>
    <xf numFmtId="0" fontId="3" fillId="0" borderId="0" xfId="0" applyFont="1" applyAlignment="1">
      <alignment horizontal="right" vertical="center" wrapText="1"/>
    </xf>
    <xf numFmtId="0" fontId="2" fillId="0" borderId="0" xfId="0" applyFont="1" applyAlignment="1">
      <alignment horizontal="right" vertical="center"/>
    </xf>
    <xf numFmtId="164" fontId="2" fillId="0" borderId="0" xfId="0" applyNumberFormat="1" applyFont="1" applyAlignment="1">
      <alignment horizontal="right" vertical="center"/>
    </xf>
    <xf numFmtId="0" fontId="21" fillId="0" borderId="0" xfId="0" applyFont="1" applyAlignment="1">
      <alignment horizontal="right"/>
    </xf>
    <xf numFmtId="0" fontId="0" fillId="0" borderId="0" xfId="0" applyAlignment="1">
      <alignment horizontal="right"/>
    </xf>
    <xf numFmtId="0" fontId="2" fillId="5" borderId="0" xfId="0" applyFont="1" applyFill="1" applyAlignment="1">
      <alignment horizontal="right" vertical="center"/>
    </xf>
    <xf numFmtId="0" fontId="0" fillId="2" borderId="1" xfId="0" applyFill="1" applyBorder="1"/>
    <xf numFmtId="164" fontId="0" fillId="2" borderId="1" xfId="0" applyNumberFormat="1" applyFill="1" applyBorder="1"/>
    <xf numFmtId="14" fontId="2" fillId="2" borderId="1" xfId="0" applyNumberFormat="1" applyFont="1" applyFill="1" applyBorder="1"/>
    <xf numFmtId="164" fontId="2" fillId="2" borderId="1" xfId="0" applyNumberFormat="1" applyFont="1" applyFill="1" applyBorder="1" applyAlignment="1">
      <alignment horizontal="center" vertical="center"/>
    </xf>
    <xf numFmtId="0" fontId="2" fillId="6" borderId="1" xfId="0" applyFont="1" applyFill="1" applyBorder="1" applyAlignment="1">
      <alignment horizontal="center" vertical="center"/>
    </xf>
    <xf numFmtId="3" fontId="2" fillId="0" borderId="0" xfId="0" applyNumberFormat="1" applyFont="1" applyAlignment="1">
      <alignment horizontal="left" vertical="center"/>
    </xf>
    <xf numFmtId="0" fontId="20" fillId="0" borderId="0" xfId="0" applyFont="1" applyAlignment="1" quotePrefix="1">
      <alignment horizontal="left" vertical="center" wrapText="1"/>
    </xf>
    <xf numFmtId="0" fontId="20" fillId="0" borderId="0" xfId="0" applyFont="1" applyAlignment="1">
      <alignment horizontal="left" vertical="center" wrapText="1"/>
    </xf>
    <xf numFmtId="0" fontId="8" fillId="0" borderId="0" xfId="0" applyFont="1" applyAlignment="1">
      <alignment horizontal="left"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164" fontId="2" fillId="2" borderId="1" xfId="0" applyNumberFormat="1" applyFont="1" applyFill="1" applyBorder="1" applyAlignment="1">
      <alignmen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6" fillId="3"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pplyAlignment="1">
      <alignment horizontal="left"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2" xfId="20"/>
    <cellStyle name="Comma 2" xfId="21"/>
    <cellStyle name="Standard_13.3.3.1_1"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8" customWidth="1"/>
    <col min="5" max="5" width="19.421875" style="8" customWidth="1"/>
    <col min="6" max="16384" width="15.7109375" style="8" customWidth="1"/>
  </cols>
  <sheetData>
    <row r="1" ht="15">
      <c r="A1" s="5" t="s">
        <v>84</v>
      </c>
    </row>
    <row r="3" ht="15">
      <c r="A3" s="5" t="s">
        <v>228</v>
      </c>
    </row>
    <row r="4" spans="1:5" ht="15">
      <c r="A4" s="56"/>
      <c r="B4" s="52"/>
      <c r="C4" s="52" t="s">
        <v>193</v>
      </c>
      <c r="D4" s="52" t="s">
        <v>194</v>
      </c>
      <c r="E4" s="52" t="s">
        <v>241</v>
      </c>
    </row>
    <row r="5" spans="1:5" ht="15.75">
      <c r="A5" s="57" t="s">
        <v>200</v>
      </c>
      <c r="B5" s="54"/>
      <c r="C5" s="54"/>
      <c r="D5" s="54"/>
      <c r="E5" s="54"/>
    </row>
    <row r="6" spans="1:5" ht="15">
      <c r="A6" s="59" t="s">
        <v>201</v>
      </c>
      <c r="B6" s="50" t="s">
        <v>15</v>
      </c>
      <c r="C6" s="64" t="s">
        <v>199</v>
      </c>
      <c r="D6" s="51" t="s">
        <v>197</v>
      </c>
      <c r="E6" s="51" t="s">
        <v>242</v>
      </c>
    </row>
    <row r="7" spans="1:5" ht="15">
      <c r="A7" s="59" t="s">
        <v>119</v>
      </c>
      <c r="B7" s="50" t="s">
        <v>15</v>
      </c>
      <c r="C7" s="64" t="s">
        <v>199</v>
      </c>
      <c r="D7" s="51" t="s">
        <v>202</v>
      </c>
      <c r="E7" s="51" t="s">
        <v>242</v>
      </c>
    </row>
    <row r="8" spans="1:5" ht="15">
      <c r="A8" s="59" t="s">
        <v>120</v>
      </c>
      <c r="B8" s="50" t="s">
        <v>15</v>
      </c>
      <c r="C8" s="64" t="s">
        <v>199</v>
      </c>
      <c r="D8" s="51" t="s">
        <v>203</v>
      </c>
      <c r="E8" s="51" t="s">
        <v>242</v>
      </c>
    </row>
    <row r="9" spans="1:5" ht="15">
      <c r="A9" s="59" t="s">
        <v>182</v>
      </c>
      <c r="B9" s="50" t="s">
        <v>15</v>
      </c>
      <c r="C9" s="64" t="s">
        <v>199</v>
      </c>
      <c r="D9" s="51" t="s">
        <v>198</v>
      </c>
      <c r="E9" s="51" t="s">
        <v>242</v>
      </c>
    </row>
    <row r="10" spans="1:5" ht="15">
      <c r="A10" s="59" t="s">
        <v>206</v>
      </c>
      <c r="B10" s="50" t="s">
        <v>15</v>
      </c>
      <c r="C10" s="65" t="s">
        <v>205</v>
      </c>
      <c r="D10" s="51" t="s">
        <v>198</v>
      </c>
      <c r="E10" s="51" t="s">
        <v>242</v>
      </c>
    </row>
    <row r="11" spans="1:5" ht="15">
      <c r="A11" s="59" t="s">
        <v>118</v>
      </c>
      <c r="B11" s="50" t="s">
        <v>15</v>
      </c>
      <c r="C11" s="65" t="s">
        <v>205</v>
      </c>
      <c r="D11" s="51" t="s">
        <v>207</v>
      </c>
      <c r="E11" s="51" t="s">
        <v>242</v>
      </c>
    </row>
    <row r="12" spans="1:5" ht="15">
      <c r="A12" s="59" t="s">
        <v>160</v>
      </c>
      <c r="B12" s="50" t="s">
        <v>15</v>
      </c>
      <c r="C12" s="65" t="s">
        <v>205</v>
      </c>
      <c r="D12" s="51" t="s">
        <v>208</v>
      </c>
      <c r="E12" s="51" t="s">
        <v>242</v>
      </c>
    </row>
    <row r="13" spans="1:5" ht="15">
      <c r="A13" s="59" t="s">
        <v>184</v>
      </c>
      <c r="B13" s="50" t="s">
        <v>15</v>
      </c>
      <c r="C13" s="65" t="s">
        <v>205</v>
      </c>
      <c r="D13" s="51" t="s">
        <v>197</v>
      </c>
      <c r="E13" s="51" t="s">
        <v>242</v>
      </c>
    </row>
    <row r="14" spans="1:5" ht="15">
      <c r="A14" s="59" t="s">
        <v>185</v>
      </c>
      <c r="B14" s="50" t="s">
        <v>15</v>
      </c>
      <c r="C14" s="65" t="s">
        <v>205</v>
      </c>
      <c r="D14" s="51" t="s">
        <v>209</v>
      </c>
      <c r="E14" s="51" t="s">
        <v>242</v>
      </c>
    </row>
    <row r="15" spans="1:5" ht="15">
      <c r="A15" s="59" t="s">
        <v>186</v>
      </c>
      <c r="B15" s="50" t="s">
        <v>15</v>
      </c>
      <c r="C15" s="65" t="s">
        <v>205</v>
      </c>
      <c r="D15" s="51" t="s">
        <v>212</v>
      </c>
      <c r="E15" s="51" t="s">
        <v>242</v>
      </c>
    </row>
    <row r="16" spans="1:5" ht="15">
      <c r="A16" s="59" t="s">
        <v>187</v>
      </c>
      <c r="B16" s="50" t="s">
        <v>15</v>
      </c>
      <c r="C16" s="65" t="s">
        <v>205</v>
      </c>
      <c r="D16" s="51" t="s">
        <v>213</v>
      </c>
      <c r="E16" s="51" t="s">
        <v>242</v>
      </c>
    </row>
    <row r="17" spans="1:5" ht="12.75" customHeight="1">
      <c r="A17" s="59" t="s">
        <v>121</v>
      </c>
      <c r="B17" s="50" t="s">
        <v>15</v>
      </c>
      <c r="C17" s="65" t="s">
        <v>205</v>
      </c>
      <c r="D17" s="51" t="s">
        <v>214</v>
      </c>
      <c r="E17" s="51" t="s">
        <v>242</v>
      </c>
    </row>
    <row r="18" spans="1:5" ht="12.75" customHeight="1">
      <c r="A18" s="59" t="s">
        <v>122</v>
      </c>
      <c r="B18" s="50" t="s">
        <v>15</v>
      </c>
      <c r="C18" s="65" t="s">
        <v>205</v>
      </c>
      <c r="D18" s="51" t="s">
        <v>215</v>
      </c>
      <c r="E18" s="51" t="s">
        <v>242</v>
      </c>
    </row>
    <row r="19" spans="1:5" ht="12.75" customHeight="1">
      <c r="A19" s="59" t="s">
        <v>123</v>
      </c>
      <c r="B19" s="50" t="s">
        <v>15</v>
      </c>
      <c r="C19" s="65" t="s">
        <v>205</v>
      </c>
      <c r="D19" s="51" t="s">
        <v>216</v>
      </c>
      <c r="E19" s="51" t="s">
        <v>242</v>
      </c>
    </row>
    <row r="20" spans="1:5" ht="15">
      <c r="A20" s="59" t="s">
        <v>174</v>
      </c>
      <c r="B20" s="50" t="s">
        <v>15</v>
      </c>
      <c r="C20" s="65" t="s">
        <v>205</v>
      </c>
      <c r="D20" s="51" t="s">
        <v>217</v>
      </c>
      <c r="E20" s="51" t="s">
        <v>242</v>
      </c>
    </row>
    <row r="21" spans="1:5" ht="15">
      <c r="A21" s="59" t="s">
        <v>124</v>
      </c>
      <c r="B21" s="50" t="s">
        <v>15</v>
      </c>
      <c r="C21" s="65" t="s">
        <v>205</v>
      </c>
      <c r="D21" s="51" t="s">
        <v>218</v>
      </c>
      <c r="E21" s="51" t="s">
        <v>242</v>
      </c>
    </row>
    <row r="22" spans="1:5" ht="15">
      <c r="A22" s="59" t="s">
        <v>175</v>
      </c>
      <c r="B22" s="50" t="s">
        <v>15</v>
      </c>
      <c r="C22" s="65" t="s">
        <v>205</v>
      </c>
      <c r="D22" s="51" t="s">
        <v>219</v>
      </c>
      <c r="E22" s="51" t="s">
        <v>242</v>
      </c>
    </row>
    <row r="23" spans="1:5" ht="127.5">
      <c r="A23" s="60" t="s">
        <v>176</v>
      </c>
      <c r="B23" s="50" t="s">
        <v>15</v>
      </c>
      <c r="C23" s="50" t="s">
        <v>220</v>
      </c>
      <c r="D23" s="55" t="s">
        <v>221</v>
      </c>
      <c r="E23" s="51" t="s">
        <v>245</v>
      </c>
    </row>
    <row r="24" spans="1:5" ht="127.5">
      <c r="A24" s="60" t="s">
        <v>177</v>
      </c>
      <c r="B24" s="50" t="s">
        <v>15</v>
      </c>
      <c r="C24" s="50" t="s">
        <v>220</v>
      </c>
      <c r="D24" s="55" t="s">
        <v>222</v>
      </c>
      <c r="E24" s="51" t="s">
        <v>245</v>
      </c>
    </row>
    <row r="25" spans="1:5" ht="15">
      <c r="A25" s="59" t="s">
        <v>188</v>
      </c>
      <c r="B25" s="50" t="s">
        <v>15</v>
      </c>
      <c r="C25" s="50" t="s">
        <v>223</v>
      </c>
      <c r="D25" s="51" t="s">
        <v>248</v>
      </c>
      <c r="E25" s="51" t="s">
        <v>242</v>
      </c>
    </row>
    <row r="26" spans="1:5" ht="12.75" customHeight="1">
      <c r="A26" s="59" t="s">
        <v>180</v>
      </c>
      <c r="B26" s="50" t="s">
        <v>225</v>
      </c>
      <c r="C26" s="50" t="s">
        <v>224</v>
      </c>
      <c r="D26" s="55" t="s">
        <v>249</v>
      </c>
      <c r="E26" s="51" t="s">
        <v>244</v>
      </c>
    </row>
    <row r="27" spans="1:5" ht="24">
      <c r="A27" s="59" t="s">
        <v>178</v>
      </c>
      <c r="B27" s="50" t="s">
        <v>225</v>
      </c>
      <c r="C27" s="50" t="s">
        <v>226</v>
      </c>
      <c r="D27" s="55" t="s">
        <v>250</v>
      </c>
      <c r="E27" s="51" t="s">
        <v>242</v>
      </c>
    </row>
    <row r="28" spans="1:5" ht="15">
      <c r="A28" s="59" t="s">
        <v>179</v>
      </c>
      <c r="B28" s="50" t="s">
        <v>225</v>
      </c>
      <c r="C28" s="53" t="s">
        <v>227</v>
      </c>
      <c r="D28" s="55" t="s">
        <v>251</v>
      </c>
      <c r="E28" s="51" t="s">
        <v>244</v>
      </c>
    </row>
    <row r="29" spans="1:5" ht="15.75">
      <c r="A29" s="57" t="s">
        <v>204</v>
      </c>
      <c r="B29" s="54"/>
      <c r="C29" s="54"/>
      <c r="D29" s="54"/>
      <c r="E29" s="54"/>
    </row>
    <row r="30" spans="1:5" ht="15">
      <c r="A30" s="59" t="s">
        <v>104</v>
      </c>
      <c r="B30" s="50" t="s">
        <v>195</v>
      </c>
      <c r="C30" s="53"/>
      <c r="D30" s="51" t="s">
        <v>211</v>
      </c>
      <c r="E30" s="51" t="s">
        <v>243</v>
      </c>
    </row>
    <row r="31" spans="1:5" ht="15">
      <c r="A31" s="59" t="s">
        <v>106</v>
      </c>
      <c r="B31" s="50" t="s">
        <v>195</v>
      </c>
      <c r="C31" s="53"/>
      <c r="D31" s="51" t="s">
        <v>202</v>
      </c>
      <c r="E31" s="51" t="s">
        <v>243</v>
      </c>
    </row>
    <row r="32" spans="1:5" ht="15">
      <c r="A32" s="59" t="s">
        <v>107</v>
      </c>
      <c r="B32" s="50" t="s">
        <v>195</v>
      </c>
      <c r="C32" s="53"/>
      <c r="D32" s="51" t="s">
        <v>203</v>
      </c>
      <c r="E32" s="51" t="s">
        <v>243</v>
      </c>
    </row>
    <row r="33" spans="1:5" ht="15">
      <c r="A33" s="59" t="s">
        <v>101</v>
      </c>
      <c r="B33" s="50" t="s">
        <v>195</v>
      </c>
      <c r="C33" s="53"/>
      <c r="D33" s="51" t="s">
        <v>210</v>
      </c>
      <c r="E33" s="51" t="s">
        <v>243</v>
      </c>
    </row>
    <row r="34" spans="1:5" ht="15">
      <c r="A34" s="59" t="s">
        <v>102</v>
      </c>
      <c r="B34" s="50" t="s">
        <v>195</v>
      </c>
      <c r="C34" s="53"/>
      <c r="D34" s="51" t="s">
        <v>207</v>
      </c>
      <c r="E34" s="51" t="s">
        <v>243</v>
      </c>
    </row>
    <row r="35" spans="1:5" ht="15">
      <c r="A35" s="59" t="s">
        <v>103</v>
      </c>
      <c r="B35" s="50" t="s">
        <v>195</v>
      </c>
      <c r="C35" s="53"/>
      <c r="D35" s="51" t="s">
        <v>208</v>
      </c>
      <c r="E35" s="51" t="s">
        <v>243</v>
      </c>
    </row>
    <row r="36" spans="1:5" ht="15">
      <c r="A36" s="59" t="s">
        <v>54</v>
      </c>
      <c r="B36" s="50" t="s">
        <v>195</v>
      </c>
      <c r="C36" s="53"/>
      <c r="D36" s="51" t="s">
        <v>209</v>
      </c>
      <c r="E36" s="51" t="s">
        <v>243</v>
      </c>
    </row>
    <row r="37" spans="1:5" ht="15">
      <c r="A37" s="59" t="s">
        <v>55</v>
      </c>
      <c r="B37" s="50" t="s">
        <v>195</v>
      </c>
      <c r="C37" s="53"/>
      <c r="D37" s="51" t="s">
        <v>212</v>
      </c>
      <c r="E37" s="51" t="s">
        <v>243</v>
      </c>
    </row>
    <row r="38" spans="1:5" ht="15">
      <c r="A38" s="59" t="s">
        <v>105</v>
      </c>
      <c r="B38" s="50" t="s">
        <v>195</v>
      </c>
      <c r="C38" s="53"/>
      <c r="D38" s="51" t="s">
        <v>213</v>
      </c>
      <c r="E38" s="51" t="s">
        <v>243</v>
      </c>
    </row>
    <row r="39" spans="1:5" ht="12.75" customHeight="1">
      <c r="A39" s="59" t="s">
        <v>108</v>
      </c>
      <c r="B39" s="50" t="s">
        <v>195</v>
      </c>
      <c r="C39" s="53"/>
      <c r="D39" s="51" t="s">
        <v>229</v>
      </c>
      <c r="E39" s="51" t="s">
        <v>243</v>
      </c>
    </row>
    <row r="40" spans="1:5" ht="12.75" customHeight="1">
      <c r="A40" s="59" t="s">
        <v>109</v>
      </c>
      <c r="B40" s="50" t="s">
        <v>195</v>
      </c>
      <c r="C40" s="53"/>
      <c r="D40" s="51" t="s">
        <v>230</v>
      </c>
      <c r="E40" s="51" t="s">
        <v>243</v>
      </c>
    </row>
    <row r="41" spans="1:5" ht="12.75" customHeight="1">
      <c r="A41" s="59" t="s">
        <v>110</v>
      </c>
      <c r="B41" s="50" t="s">
        <v>195</v>
      </c>
      <c r="C41" s="53"/>
      <c r="D41" s="51" t="s">
        <v>231</v>
      </c>
      <c r="E41" s="51" t="s">
        <v>243</v>
      </c>
    </row>
    <row r="42" spans="1:5" ht="15">
      <c r="A42" s="59" t="s">
        <v>111</v>
      </c>
      <c r="B42" s="50" t="s">
        <v>195</v>
      </c>
      <c r="C42" s="53"/>
      <c r="D42" s="51" t="s">
        <v>232</v>
      </c>
      <c r="E42" s="51" t="s">
        <v>243</v>
      </c>
    </row>
    <row r="43" spans="1:5" ht="15">
      <c r="A43" s="59" t="s">
        <v>112</v>
      </c>
      <c r="B43" s="50" t="s">
        <v>195</v>
      </c>
      <c r="C43" s="53"/>
      <c r="D43" s="51" t="s">
        <v>233</v>
      </c>
      <c r="E43" s="51" t="s">
        <v>243</v>
      </c>
    </row>
    <row r="44" spans="1:5" ht="15">
      <c r="A44" s="59" t="s">
        <v>113</v>
      </c>
      <c r="B44" s="50" t="s">
        <v>195</v>
      </c>
      <c r="C44" s="53"/>
      <c r="D44" s="51" t="s">
        <v>234</v>
      </c>
      <c r="E44" s="51" t="s">
        <v>243</v>
      </c>
    </row>
    <row r="45" spans="1:5" ht="15">
      <c r="A45" s="59" t="s">
        <v>114</v>
      </c>
      <c r="B45" s="50" t="s">
        <v>195</v>
      </c>
      <c r="C45" s="53"/>
      <c r="D45" s="51" t="s">
        <v>235</v>
      </c>
      <c r="E45" s="51" t="s">
        <v>243</v>
      </c>
    </row>
    <row r="46" spans="1:5" ht="15">
      <c r="A46" s="59" t="s">
        <v>115</v>
      </c>
      <c r="B46" s="50" t="s">
        <v>195</v>
      </c>
      <c r="C46" s="53"/>
      <c r="D46" s="51" t="s">
        <v>236</v>
      </c>
      <c r="E46" s="51" t="s">
        <v>243</v>
      </c>
    </row>
    <row r="47" spans="1:5" ht="15">
      <c r="A47" s="59" t="s">
        <v>192</v>
      </c>
      <c r="B47" s="50" t="s">
        <v>195</v>
      </c>
      <c r="C47" s="53"/>
      <c r="D47" s="51" t="s">
        <v>237</v>
      </c>
      <c r="E47" s="51" t="s">
        <v>243</v>
      </c>
    </row>
    <row r="48" spans="1:5" ht="15.75">
      <c r="A48" s="58">
        <v>15.2</v>
      </c>
      <c r="B48" s="54"/>
      <c r="C48" s="54"/>
      <c r="D48" s="54"/>
      <c r="E48" s="54"/>
    </row>
    <row r="49" spans="1:5" ht="15">
      <c r="A49" s="59" t="s">
        <v>189</v>
      </c>
      <c r="B49" s="50" t="s">
        <v>15</v>
      </c>
      <c r="C49" s="53" t="s">
        <v>199</v>
      </c>
      <c r="D49" s="51" t="s">
        <v>238</v>
      </c>
      <c r="E49" s="51" t="s">
        <v>242</v>
      </c>
    </row>
    <row r="50" spans="1:5" ht="15">
      <c r="A50" s="59" t="s">
        <v>42</v>
      </c>
      <c r="B50" s="50" t="s">
        <v>15</v>
      </c>
      <c r="C50" s="53" t="s">
        <v>199</v>
      </c>
      <c r="D50" s="51" t="s">
        <v>239</v>
      </c>
      <c r="E50" s="51" t="s">
        <v>242</v>
      </c>
    </row>
    <row r="51" spans="1:5" ht="15">
      <c r="A51" s="59" t="s">
        <v>43</v>
      </c>
      <c r="B51" s="50" t="s">
        <v>15</v>
      </c>
      <c r="C51" s="53" t="s">
        <v>199</v>
      </c>
      <c r="D51" s="51" t="s">
        <v>240</v>
      </c>
      <c r="E51" s="51" t="s">
        <v>242</v>
      </c>
    </row>
    <row r="52" spans="1:5" ht="15">
      <c r="A52" s="59" t="s">
        <v>190</v>
      </c>
      <c r="B52" s="50" t="s">
        <v>15</v>
      </c>
      <c r="C52" s="53" t="s">
        <v>205</v>
      </c>
      <c r="D52" s="51" t="s">
        <v>238</v>
      </c>
      <c r="E52" s="51" t="s">
        <v>242</v>
      </c>
    </row>
    <row r="53" spans="1:5" ht="15">
      <c r="A53" s="59" t="s">
        <v>40</v>
      </c>
      <c r="B53" s="50" t="s">
        <v>15</v>
      </c>
      <c r="C53" s="53" t="s">
        <v>205</v>
      </c>
      <c r="D53" s="51" t="s">
        <v>239</v>
      </c>
      <c r="E53" s="51" t="s">
        <v>242</v>
      </c>
    </row>
    <row r="54" spans="1:5" ht="15">
      <c r="A54" s="59" t="s">
        <v>41</v>
      </c>
      <c r="B54" s="50" t="s">
        <v>15</v>
      </c>
      <c r="C54" s="53" t="s">
        <v>205</v>
      </c>
      <c r="D54" s="51" t="s">
        <v>240</v>
      </c>
      <c r="E54" s="51" t="s">
        <v>242</v>
      </c>
    </row>
    <row r="55" spans="1:5" ht="127.5">
      <c r="A55" s="60" t="s">
        <v>138</v>
      </c>
      <c r="B55" s="50" t="s">
        <v>15</v>
      </c>
      <c r="C55" s="50" t="s">
        <v>220</v>
      </c>
      <c r="D55" s="51" t="s">
        <v>252</v>
      </c>
      <c r="E55" s="51" t="s">
        <v>245</v>
      </c>
    </row>
    <row r="56" spans="1:5" ht="15">
      <c r="A56" s="59" t="s">
        <v>139</v>
      </c>
      <c r="B56" s="50" t="s">
        <v>15</v>
      </c>
      <c r="C56" s="53" t="s">
        <v>223</v>
      </c>
      <c r="D56" s="51" t="s">
        <v>238</v>
      </c>
      <c r="E56" s="51" t="s">
        <v>242</v>
      </c>
    </row>
    <row r="57" spans="1:5" ht="15.75">
      <c r="A57" s="58">
        <v>15.3</v>
      </c>
      <c r="B57" s="54"/>
      <c r="C57" s="54"/>
      <c r="D57" s="54"/>
      <c r="E57" s="54"/>
    </row>
    <row r="58" spans="1:5" ht="15">
      <c r="A58" s="59" t="s">
        <v>142</v>
      </c>
      <c r="B58" s="50" t="s">
        <v>196</v>
      </c>
      <c r="C58" s="53"/>
      <c r="D58" s="51" t="s">
        <v>211</v>
      </c>
      <c r="E58" s="51" t="s">
        <v>242</v>
      </c>
    </row>
    <row r="59" spans="1:5" ht="15">
      <c r="A59" s="59" t="s">
        <v>143</v>
      </c>
      <c r="B59" s="50" t="s">
        <v>196</v>
      </c>
      <c r="C59" s="53"/>
      <c r="D59" s="51" t="s">
        <v>202</v>
      </c>
      <c r="E59" s="51" t="s">
        <v>242</v>
      </c>
    </row>
    <row r="60" spans="1:5" ht="15">
      <c r="A60" s="59" t="s">
        <v>144</v>
      </c>
      <c r="B60" s="50" t="s">
        <v>196</v>
      </c>
      <c r="C60" s="53"/>
      <c r="D60" s="51" t="s">
        <v>203</v>
      </c>
      <c r="E60" s="51" t="s">
        <v>242</v>
      </c>
    </row>
    <row r="61" spans="1:5" ht="15">
      <c r="A61" s="59" t="s">
        <v>145</v>
      </c>
      <c r="B61" s="50" t="s">
        <v>196</v>
      </c>
      <c r="C61" s="53"/>
      <c r="D61" s="51" t="s">
        <v>210</v>
      </c>
      <c r="E61" s="51" t="s">
        <v>242</v>
      </c>
    </row>
    <row r="62" spans="1:5" ht="15">
      <c r="A62" s="59" t="s">
        <v>146</v>
      </c>
      <c r="B62" s="50" t="s">
        <v>196</v>
      </c>
      <c r="C62" s="53"/>
      <c r="D62" s="51" t="s">
        <v>207</v>
      </c>
      <c r="E62" s="51" t="s">
        <v>242</v>
      </c>
    </row>
    <row r="63" spans="1:5" ht="15">
      <c r="A63" s="59" t="s">
        <v>147</v>
      </c>
      <c r="B63" s="50" t="s">
        <v>196</v>
      </c>
      <c r="C63" s="53"/>
      <c r="D63" s="51" t="s">
        <v>208</v>
      </c>
      <c r="E63" s="51" t="s">
        <v>242</v>
      </c>
    </row>
    <row r="64" spans="1:5" ht="15">
      <c r="A64" s="59" t="s">
        <v>49</v>
      </c>
      <c r="B64" s="50" t="s">
        <v>196</v>
      </c>
      <c r="C64" s="53"/>
      <c r="D64" s="51" t="s">
        <v>209</v>
      </c>
      <c r="E64" s="51" t="s">
        <v>242</v>
      </c>
    </row>
    <row r="65" spans="1:5" ht="15">
      <c r="A65" s="59" t="s">
        <v>50</v>
      </c>
      <c r="B65" s="50" t="s">
        <v>196</v>
      </c>
      <c r="C65" s="53"/>
      <c r="D65" s="51" t="s">
        <v>212</v>
      </c>
      <c r="E65" s="51" t="s">
        <v>242</v>
      </c>
    </row>
    <row r="66" spans="1:5" ht="15">
      <c r="A66" s="59" t="s">
        <v>148</v>
      </c>
      <c r="B66" s="50" t="s">
        <v>196</v>
      </c>
      <c r="C66" s="53"/>
      <c r="D66" s="51" t="s">
        <v>213</v>
      </c>
      <c r="E66" s="51" t="s">
        <v>242</v>
      </c>
    </row>
    <row r="67" spans="1:5" ht="15.75">
      <c r="A67" s="58">
        <v>18.1</v>
      </c>
      <c r="B67" s="54"/>
      <c r="C67" s="54"/>
      <c r="D67" s="54"/>
      <c r="E67" s="54"/>
    </row>
    <row r="68" spans="1:5" ht="15">
      <c r="A68" s="59" t="s">
        <v>87</v>
      </c>
      <c r="B68" s="50" t="s">
        <v>195</v>
      </c>
      <c r="C68" s="53"/>
      <c r="D68" s="51" t="s">
        <v>253</v>
      </c>
      <c r="E68" s="51" t="s">
        <v>243</v>
      </c>
    </row>
    <row r="69" spans="1:5" ht="15">
      <c r="A69" s="59" t="s">
        <v>85</v>
      </c>
      <c r="B69" s="50" t="s">
        <v>195</v>
      </c>
      <c r="C69" s="53"/>
      <c r="D69" s="51" t="s">
        <v>254</v>
      </c>
      <c r="E69" s="51" t="s">
        <v>243</v>
      </c>
    </row>
    <row r="70" spans="1:5" ht="15">
      <c r="A70" s="59" t="s">
        <v>166</v>
      </c>
      <c r="B70" s="50" t="s">
        <v>195</v>
      </c>
      <c r="C70" s="53"/>
      <c r="D70" s="51" t="s">
        <v>255</v>
      </c>
      <c r="E70" s="51" t="s">
        <v>243</v>
      </c>
    </row>
    <row r="71" spans="1:5" ht="15">
      <c r="A71" s="59" t="s">
        <v>86</v>
      </c>
      <c r="B71" s="50" t="s">
        <v>195</v>
      </c>
      <c r="C71" s="53"/>
      <c r="D71" s="51" t="s">
        <v>256</v>
      </c>
      <c r="E71" s="51" t="s">
        <v>243</v>
      </c>
    </row>
    <row r="72" spans="1:5" ht="24">
      <c r="A72" s="59" t="s">
        <v>88</v>
      </c>
      <c r="B72" s="50" t="s">
        <v>195</v>
      </c>
      <c r="C72" s="53"/>
      <c r="D72" s="51" t="s">
        <v>257</v>
      </c>
      <c r="E72" s="51" t="s">
        <v>243</v>
      </c>
    </row>
    <row r="73" spans="1:5" ht="15">
      <c r="A73" s="59" t="s">
        <v>94</v>
      </c>
      <c r="B73" s="50" t="s">
        <v>195</v>
      </c>
      <c r="C73" s="53"/>
      <c r="D73" s="51" t="s">
        <v>248</v>
      </c>
      <c r="E73" s="51" t="s">
        <v>243</v>
      </c>
    </row>
    <row r="75" ht="15">
      <c r="A75" s="62" t="s">
        <v>246</v>
      </c>
    </row>
    <row r="76" ht="15">
      <c r="A76" s="63"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1" customWidth="1"/>
    <col min="2" max="2" width="15.7109375" style="1" customWidth="1"/>
    <col min="3" max="3" width="20.7109375" style="1" customWidth="1"/>
    <col min="4" max="16384" width="8.8515625" style="8" customWidth="1"/>
  </cols>
  <sheetData>
    <row r="1" ht="15" customHeight="1">
      <c r="A1" s="5" t="s">
        <v>99</v>
      </c>
    </row>
    <row r="3" spans="1:3" ht="15" customHeight="1">
      <c r="A3" s="141" t="s">
        <v>9</v>
      </c>
      <c r="B3" s="142"/>
      <c r="C3" s="143"/>
    </row>
    <row r="4" spans="1:3" ht="15" customHeight="1">
      <c r="A4" s="33" t="s">
        <v>162</v>
      </c>
      <c r="B4" s="4" t="s">
        <v>261</v>
      </c>
      <c r="C4" s="3"/>
    </row>
    <row r="5" spans="1:3" ht="15" customHeight="1">
      <c r="A5" s="33" t="s">
        <v>163</v>
      </c>
      <c r="B5" s="4" t="s">
        <v>260</v>
      </c>
      <c r="C5" s="3"/>
    </row>
    <row r="6" spans="1:3" ht="60" customHeight="1">
      <c r="A6" s="34" t="s">
        <v>13</v>
      </c>
      <c r="B6" s="155"/>
      <c r="C6" s="156"/>
    </row>
    <row r="7" spans="1:3" ht="15" customHeight="1">
      <c r="A7" s="35" t="s">
        <v>164</v>
      </c>
      <c r="B7" s="4" t="s">
        <v>260</v>
      </c>
      <c r="C7" s="3"/>
    </row>
    <row r="8" spans="1:3" ht="60" customHeight="1">
      <c r="A8" s="34" t="s">
        <v>32</v>
      </c>
      <c r="B8" s="155"/>
      <c r="C8" s="156"/>
    </row>
    <row r="9" spans="1:3" ht="15" customHeight="1">
      <c r="A9" s="131" t="s">
        <v>165</v>
      </c>
      <c r="B9" s="151"/>
      <c r="C9" s="132"/>
    </row>
    <row r="10" spans="1:7" ht="15" customHeight="1">
      <c r="A10" s="33" t="s">
        <v>87</v>
      </c>
      <c r="B10" s="87">
        <v>0</v>
      </c>
      <c r="C10" s="3" t="s">
        <v>89</v>
      </c>
      <c r="G10" s="13"/>
    </row>
    <row r="11" spans="1:7" ht="15" customHeight="1">
      <c r="A11" s="33" t="s">
        <v>85</v>
      </c>
      <c r="B11" s="87">
        <v>2976</v>
      </c>
      <c r="C11" s="3" t="s">
        <v>90</v>
      </c>
      <c r="G11" s="13"/>
    </row>
    <row r="12" spans="1:7" ht="15" customHeight="1">
      <c r="A12" s="33" t="s">
        <v>166</v>
      </c>
      <c r="B12" s="87">
        <v>0</v>
      </c>
      <c r="C12" s="3" t="s">
        <v>91</v>
      </c>
      <c r="G12" s="13"/>
    </row>
    <row r="13" spans="1:7" ht="15" customHeight="1">
      <c r="A13" s="33" t="s">
        <v>86</v>
      </c>
      <c r="B13" s="87">
        <v>6842</v>
      </c>
      <c r="C13" s="3" t="s">
        <v>92</v>
      </c>
      <c r="G13" s="12"/>
    </row>
    <row r="14" spans="1:7" ht="30" customHeight="1">
      <c r="A14" s="32" t="s">
        <v>88</v>
      </c>
      <c r="B14" s="87">
        <v>0</v>
      </c>
      <c r="C14" s="3" t="s">
        <v>93</v>
      </c>
      <c r="G14" s="12"/>
    </row>
    <row r="15" spans="1:7" ht="15" customHeight="1">
      <c r="A15" s="32" t="s">
        <v>94</v>
      </c>
      <c r="B15" s="87">
        <v>9818</v>
      </c>
      <c r="C15" s="3"/>
      <c r="G15" s="12"/>
    </row>
    <row r="16" spans="1:3" ht="15" customHeight="1">
      <c r="A16" s="131" t="s">
        <v>82</v>
      </c>
      <c r="B16" s="151"/>
      <c r="C16" s="132"/>
    </row>
    <row r="17" spans="1:3" ht="15" customHeight="1">
      <c r="A17" s="36" t="s">
        <v>83</v>
      </c>
      <c r="B17" s="155" t="s">
        <v>258</v>
      </c>
      <c r="C17" s="156"/>
    </row>
    <row r="18" spans="1:3" ht="15" customHeight="1">
      <c r="A18" s="131" t="s">
        <v>95</v>
      </c>
      <c r="B18" s="151"/>
      <c r="C18" s="132"/>
    </row>
    <row r="19" spans="1:3" ht="15" customHeight="1">
      <c r="A19" s="33" t="s">
        <v>10</v>
      </c>
      <c r="B19" s="4" t="s">
        <v>259</v>
      </c>
      <c r="C19" s="3"/>
    </row>
    <row r="20" spans="1:3" ht="15" customHeight="1">
      <c r="A20" s="33" t="s">
        <v>11</v>
      </c>
      <c r="B20" s="4"/>
      <c r="C20" s="3"/>
    </row>
    <row r="21" spans="1:3" ht="15" customHeight="1">
      <c r="A21" s="33" t="s">
        <v>12</v>
      </c>
      <c r="B21" s="4"/>
      <c r="C21" s="3"/>
    </row>
    <row r="22" spans="1:3" ht="15" customHeight="1">
      <c r="A22" s="152" t="s">
        <v>96</v>
      </c>
      <c r="B22" s="153"/>
      <c r="C22" s="154"/>
    </row>
    <row r="23" spans="1:3" ht="15" customHeight="1">
      <c r="A23" s="3" t="s">
        <v>10</v>
      </c>
      <c r="B23" s="4" t="s">
        <v>259</v>
      </c>
      <c r="C23" s="3"/>
    </row>
    <row r="24" spans="1:3" ht="15" customHeight="1">
      <c r="A24" s="3" t="s">
        <v>33</v>
      </c>
      <c r="B24" s="4"/>
      <c r="C24" s="3"/>
    </row>
    <row r="25" spans="1:3" ht="30" customHeight="1">
      <c r="A25" s="37" t="s">
        <v>34</v>
      </c>
      <c r="B25" s="88" t="s">
        <v>243</v>
      </c>
      <c r="C25" s="38" t="s">
        <v>97</v>
      </c>
    </row>
    <row r="26" spans="1:3" ht="15" customHeight="1">
      <c r="A26" s="152" t="s">
        <v>35</v>
      </c>
      <c r="B26" s="153"/>
      <c r="C26" s="154"/>
    </row>
    <row r="27" spans="1:3" ht="129.95" customHeight="1">
      <c r="A27" s="3" t="s">
        <v>98</v>
      </c>
      <c r="B27" s="149" t="s">
        <v>314</v>
      </c>
      <c r="C27" s="150"/>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3"/>
  <sheetViews>
    <sheetView workbookViewId="0" topLeftCell="A1">
      <selection activeCell="C20" sqref="C20"/>
    </sheetView>
  </sheetViews>
  <sheetFormatPr defaultColWidth="8.8515625" defaultRowHeight="15"/>
  <cols>
    <col min="1" max="2" width="25.7109375" style="8" customWidth="1"/>
    <col min="3" max="3" width="158.57421875" style="8" customWidth="1"/>
    <col min="4" max="16384" width="8.8515625" style="8" customWidth="1"/>
  </cols>
  <sheetData>
    <row r="1" ht="15">
      <c r="A1" s="11" t="s">
        <v>130</v>
      </c>
    </row>
    <row r="2" ht="15">
      <c r="A2" s="22" t="s">
        <v>31</v>
      </c>
    </row>
    <row r="3" ht="15">
      <c r="A3" s="22" t="s">
        <v>131</v>
      </c>
    </row>
    <row r="5" spans="1:5" ht="25.5">
      <c r="A5" s="7" t="s">
        <v>44</v>
      </c>
      <c r="B5" s="7" t="s">
        <v>30</v>
      </c>
      <c r="C5" s="9" t="s">
        <v>17</v>
      </c>
      <c r="E5" s="11"/>
    </row>
    <row r="6" spans="1:3" ht="30" customHeight="1">
      <c r="A6" s="119" t="s">
        <v>226</v>
      </c>
      <c r="B6" s="119">
        <v>14.4</v>
      </c>
      <c r="C6" s="120" t="s">
        <v>311</v>
      </c>
    </row>
    <row r="7" spans="1:3" ht="30" customHeight="1">
      <c r="A7" s="119" t="s">
        <v>312</v>
      </c>
      <c r="B7" s="121">
        <v>2.409819</v>
      </c>
      <c r="C7" s="120" t="s">
        <v>333</v>
      </c>
    </row>
    <row r="8" spans="1:3" ht="30" customHeight="1">
      <c r="A8" s="119" t="s">
        <v>313</v>
      </c>
      <c r="B8" s="121">
        <v>2.305476</v>
      </c>
      <c r="C8" s="120" t="s">
        <v>332</v>
      </c>
    </row>
    <row r="11" ht="15">
      <c r="B11" s="74"/>
    </row>
    <row r="12" ht="15">
      <c r="B12" s="22"/>
    </row>
    <row r="13" ht="15">
      <c r="B13" s="74"/>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abSelected="1" zoomScale="80" zoomScaleNormal="80" workbookViewId="0" topLeftCell="A1">
      <pane ySplit="4" topLeftCell="A5" activePane="bottomLeft" state="frozen"/>
      <selection pane="bottomLeft" activeCell="F1" sqref="F1"/>
    </sheetView>
  </sheetViews>
  <sheetFormatPr defaultColWidth="15.7109375" defaultRowHeight="15" customHeight="1"/>
  <cols>
    <col min="1" max="1" width="45.7109375" style="8" customWidth="1"/>
    <col min="2" max="6" width="18.7109375" style="8" customWidth="1"/>
    <col min="7" max="9" width="15.7109375" style="8" customWidth="1"/>
    <col min="10" max="10" width="108.140625" style="8" customWidth="1"/>
    <col min="11" max="16384" width="15.7109375" style="8" customWidth="1"/>
  </cols>
  <sheetData>
    <row r="1" spans="1:6" ht="15" customHeight="1">
      <c r="A1" s="11" t="s">
        <v>159</v>
      </c>
      <c r="F1" s="11"/>
    </row>
    <row r="3" spans="1:9" s="25" customFormat="1" ht="60" customHeight="1">
      <c r="A3" s="24" t="s">
        <v>58</v>
      </c>
      <c r="B3" s="26" t="s">
        <v>59</v>
      </c>
      <c r="C3" s="26" t="s">
        <v>18</v>
      </c>
      <c r="D3" s="26" t="s">
        <v>62</v>
      </c>
      <c r="E3" s="26" t="s">
        <v>63</v>
      </c>
      <c r="F3" s="26" t="s">
        <v>57</v>
      </c>
      <c r="H3" s="26" t="s">
        <v>368</v>
      </c>
      <c r="I3" s="26" t="s">
        <v>369</v>
      </c>
    </row>
    <row r="4" spans="1:9" s="41" customFormat="1" ht="12.75">
      <c r="A4" s="122" t="s">
        <v>156</v>
      </c>
      <c r="B4" s="123"/>
      <c r="C4" s="123"/>
      <c r="D4" s="123"/>
      <c r="E4" s="123"/>
      <c r="F4" s="124"/>
      <c r="H4" s="96"/>
      <c r="I4" s="96"/>
    </row>
    <row r="5" spans="1:10" s="13" customFormat="1" ht="54" customHeight="1">
      <c r="A5" s="14" t="s">
        <v>181</v>
      </c>
      <c r="B5" s="90">
        <v>75.975893238</v>
      </c>
      <c r="C5" s="73">
        <v>0.011715309165187083</v>
      </c>
      <c r="D5" s="100">
        <v>0.008900810783844167</v>
      </c>
      <c r="E5" s="73">
        <v>0.017445589136334566</v>
      </c>
      <c r="F5" s="87">
        <v>1942</v>
      </c>
      <c r="H5" s="97">
        <v>0.96</v>
      </c>
      <c r="I5" s="98"/>
      <c r="J5" s="116"/>
    </row>
    <row r="6" spans="1:10" ht="45" customHeight="1">
      <c r="A6" s="14" t="s">
        <v>119</v>
      </c>
      <c r="B6" s="90">
        <v>78.922330402</v>
      </c>
      <c r="C6" s="73">
        <v>0.01501562614472816</v>
      </c>
      <c r="D6" s="100">
        <v>0.011850682077871454</v>
      </c>
      <c r="E6" s="73">
        <v>0.023227336872628047</v>
      </c>
      <c r="F6" s="87">
        <v>1033</v>
      </c>
      <c r="H6" s="13"/>
      <c r="I6" s="13"/>
      <c r="J6" s="116"/>
    </row>
    <row r="7" spans="1:10" ht="45" customHeight="1">
      <c r="A7" s="14" t="s">
        <v>120</v>
      </c>
      <c r="B7" s="90">
        <v>73.222262146</v>
      </c>
      <c r="C7" s="73">
        <v>0.0180747707704008</v>
      </c>
      <c r="D7" s="100">
        <v>0.013234756035791457</v>
      </c>
      <c r="E7" s="73">
        <v>0.025940121830151257</v>
      </c>
      <c r="F7" s="87">
        <v>909</v>
      </c>
      <c r="H7" s="13"/>
      <c r="I7" s="13"/>
      <c r="J7" s="116"/>
    </row>
    <row r="8" spans="1:10" s="15" customFormat="1" ht="45" customHeight="1">
      <c r="A8" s="14" t="s">
        <v>182</v>
      </c>
      <c r="B8" s="90">
        <v>6.8024339264</v>
      </c>
      <c r="C8" s="73">
        <v>0.04565314094773628</v>
      </c>
      <c r="D8" s="100">
        <v>0.0031055247482960234</v>
      </c>
      <c r="E8" s="73">
        <v>0.006086828506660206</v>
      </c>
      <c r="F8" s="87">
        <v>531</v>
      </c>
      <c r="H8" s="12"/>
      <c r="I8" s="12"/>
      <c r="J8" s="116"/>
    </row>
    <row r="9" spans="1:9" s="15" customFormat="1" ht="30" customHeight="1">
      <c r="A9" s="122" t="s">
        <v>155</v>
      </c>
      <c r="B9" s="123"/>
      <c r="C9" s="123"/>
      <c r="D9" s="123"/>
      <c r="E9" s="123"/>
      <c r="F9" s="124"/>
      <c r="H9" s="12"/>
      <c r="I9" s="12"/>
    </row>
    <row r="10" spans="1:10" s="13" customFormat="1" ht="45" customHeight="1">
      <c r="A10" s="14" t="s">
        <v>183</v>
      </c>
      <c r="B10" s="90">
        <v>54.077141074</v>
      </c>
      <c r="C10" s="73">
        <v>0.011366012781880343</v>
      </c>
      <c r="D10" s="100">
        <v>0.006146414766546306</v>
      </c>
      <c r="E10" s="73">
        <v>0.01204697294243076</v>
      </c>
      <c r="F10" s="87">
        <v>4268</v>
      </c>
      <c r="H10" s="97">
        <v>0.72</v>
      </c>
      <c r="I10" s="99"/>
      <c r="J10" s="116"/>
    </row>
    <row r="11" spans="1:10" ht="45" customHeight="1">
      <c r="A11" s="14" t="s">
        <v>118</v>
      </c>
      <c r="B11" s="90">
        <v>54.256563118</v>
      </c>
      <c r="C11" s="73">
        <v>0.01568920795233508</v>
      </c>
      <c r="D11" s="100">
        <v>0.008512425015372957</v>
      </c>
      <c r="E11" s="73">
        <v>0.016684353030130994</v>
      </c>
      <c r="F11" s="87">
        <v>2248</v>
      </c>
      <c r="J11" s="116"/>
    </row>
    <row r="12" spans="1:10" ht="45" customHeight="1">
      <c r="A12" s="14" t="s">
        <v>160</v>
      </c>
      <c r="B12" s="90">
        <v>53.899837447</v>
      </c>
      <c r="C12" s="73">
        <v>0.016482036285842154</v>
      </c>
      <c r="D12" s="100">
        <v>0.008883790766024477</v>
      </c>
      <c r="E12" s="73">
        <v>0.017412229901407974</v>
      </c>
      <c r="F12" s="87">
        <v>2020</v>
      </c>
      <c r="J12" s="116"/>
    </row>
    <row r="13" spans="1:10" ht="45" customHeight="1">
      <c r="A13" s="14" t="s">
        <v>184</v>
      </c>
      <c r="B13" s="90">
        <v>59.497892259</v>
      </c>
      <c r="C13" s="73">
        <v>0.017189215592168225</v>
      </c>
      <c r="D13" s="100">
        <v>0.01022722097319548</v>
      </c>
      <c r="E13" s="73">
        <v>0.02004535310746314</v>
      </c>
      <c r="F13" s="87">
        <v>1578</v>
      </c>
      <c r="J13" s="116"/>
    </row>
    <row r="14" spans="1:10" ht="45" customHeight="1">
      <c r="A14" s="14" t="s">
        <v>185</v>
      </c>
      <c r="B14" s="90">
        <v>61.64264667</v>
      </c>
      <c r="C14" s="73">
        <v>0.020354789261284353</v>
      </c>
      <c r="D14" s="100">
        <v>0.012547230824756617</v>
      </c>
      <c r="E14" s="73">
        <v>0.02459257241652297</v>
      </c>
      <c r="F14" s="87">
        <v>1111</v>
      </c>
      <c r="J14" s="116"/>
    </row>
    <row r="15" spans="1:10" ht="45" customHeight="1">
      <c r="A15" s="14" t="s">
        <v>186</v>
      </c>
      <c r="B15" s="90">
        <v>59.96047732</v>
      </c>
      <c r="C15" s="73">
        <v>0.015432232957308323</v>
      </c>
      <c r="D15" s="100">
        <v>0.009253240542336423</v>
      </c>
      <c r="E15" s="73">
        <v>0.01813635146297939</v>
      </c>
      <c r="F15" s="87">
        <v>2001</v>
      </c>
      <c r="J15" s="116"/>
    </row>
    <row r="16" spans="1:10" ht="45" customHeight="1">
      <c r="A16" s="14" t="s">
        <v>187</v>
      </c>
      <c r="B16" s="90">
        <v>42.524996805</v>
      </c>
      <c r="C16" s="73">
        <v>0.024413010605184717</v>
      </c>
      <c r="D16" s="100">
        <v>0.010381631979859111</v>
      </c>
      <c r="E16" s="73">
        <v>0.02034799868052386</v>
      </c>
      <c r="F16" s="87">
        <v>1156</v>
      </c>
      <c r="J16" s="116"/>
    </row>
    <row r="17" spans="1:10" ht="45" customHeight="1">
      <c r="A17" s="14" t="s">
        <v>121</v>
      </c>
      <c r="B17" s="90">
        <v>32.229017763</v>
      </c>
      <c r="C17" s="73">
        <v>0.059677347707979916</v>
      </c>
      <c r="D17" s="100">
        <v>0.019233422993292122</v>
      </c>
      <c r="E17" s="73">
        <v>0.03769750906685256</v>
      </c>
      <c r="F17" s="87">
        <v>198</v>
      </c>
      <c r="J17" s="116"/>
    </row>
    <row r="18" spans="1:10" ht="45" customHeight="1">
      <c r="A18" s="14" t="s">
        <v>122</v>
      </c>
      <c r="B18" s="90">
        <v>50.35016364</v>
      </c>
      <c r="C18" s="73">
        <v>0.01799451620253762</v>
      </c>
      <c r="D18" s="100">
        <v>0.009060268354204006</v>
      </c>
      <c r="E18" s="73">
        <v>0.01775812597423985</v>
      </c>
      <c r="F18" s="87">
        <v>1723</v>
      </c>
      <c r="J18" s="116"/>
    </row>
    <row r="19" spans="1:10" ht="45" customHeight="1">
      <c r="A19" s="14" t="s">
        <v>123</v>
      </c>
      <c r="B19" s="90">
        <v>71.097574112</v>
      </c>
      <c r="C19" s="73">
        <v>0.011776086856140074</v>
      </c>
      <c r="D19" s="100">
        <v>0.00837251208003768</v>
      </c>
      <c r="E19" s="73">
        <v>0.01641012367687385</v>
      </c>
      <c r="F19" s="87">
        <v>2347</v>
      </c>
      <c r="J19" s="116"/>
    </row>
    <row r="20" spans="1:10" ht="45" customHeight="1">
      <c r="A20" s="14" t="s">
        <v>174</v>
      </c>
      <c r="B20" s="90">
        <v>65.29391662</v>
      </c>
      <c r="C20" s="73">
        <v>0.01060493330016258</v>
      </c>
      <c r="D20" s="100">
        <v>0.006924376306614769</v>
      </c>
      <c r="E20" s="73">
        <v>0.013571777560964947</v>
      </c>
      <c r="F20" s="87">
        <v>3635</v>
      </c>
      <c r="J20" s="116"/>
    </row>
    <row r="21" spans="1:10" ht="45" customHeight="1">
      <c r="A21" s="14" t="s">
        <v>124</v>
      </c>
      <c r="B21" s="90">
        <v>29.641082514</v>
      </c>
      <c r="C21" s="73">
        <v>0.09143563154778178</v>
      </c>
      <c r="D21" s="100">
        <v>0.027102510994275013</v>
      </c>
      <c r="E21" s="73">
        <v>0.053120921548779024</v>
      </c>
      <c r="F21" s="87">
        <v>101</v>
      </c>
      <c r="J21" s="116"/>
    </row>
    <row r="22" spans="1:10" ht="45" customHeight="1">
      <c r="A22" s="14" t="s">
        <v>175</v>
      </c>
      <c r="B22" s="90">
        <v>27.907869258</v>
      </c>
      <c r="C22" s="73">
        <v>0.04067262202771791</v>
      </c>
      <c r="D22" s="100">
        <v>0.011350862179296024</v>
      </c>
      <c r="E22" s="73">
        <v>0.022247689871420208</v>
      </c>
      <c r="F22" s="87">
        <v>531</v>
      </c>
      <c r="J22" s="116"/>
    </row>
    <row r="23" spans="1:6" ht="30" customHeight="1">
      <c r="A23" s="122" t="s">
        <v>157</v>
      </c>
      <c r="B23" s="123"/>
      <c r="C23" s="123"/>
      <c r="D23" s="123"/>
      <c r="E23" s="123"/>
      <c r="F23" s="124"/>
    </row>
    <row r="24" spans="1:10" ht="45" customHeight="1">
      <c r="A24" s="14" t="s">
        <v>176</v>
      </c>
      <c r="B24" s="90">
        <v>84.326200742</v>
      </c>
      <c r="C24" s="73">
        <v>0.0069400310966496875</v>
      </c>
      <c r="D24" s="100">
        <v>0.00585226455411804</v>
      </c>
      <c r="E24" s="73">
        <v>0.011470438526071358</v>
      </c>
      <c r="F24" s="87">
        <v>3869</v>
      </c>
      <c r="J24" s="116"/>
    </row>
    <row r="25" spans="1:10" ht="45" customHeight="1">
      <c r="A25" s="14" t="s">
        <v>177</v>
      </c>
      <c r="B25" s="90">
        <v>65.55586069</v>
      </c>
      <c r="C25" s="73">
        <v>0.01918961033044171</v>
      </c>
      <c r="D25" s="100">
        <v>0.012579914215178217</v>
      </c>
      <c r="E25" s="73">
        <v>0.024656631861749306</v>
      </c>
      <c r="F25" s="87">
        <v>1173</v>
      </c>
      <c r="J25" s="116"/>
    </row>
    <row r="26" spans="1:6" ht="30" customHeight="1">
      <c r="A26" s="122" t="s">
        <v>125</v>
      </c>
      <c r="B26" s="123"/>
      <c r="C26" s="123"/>
      <c r="D26" s="123"/>
      <c r="E26" s="123"/>
      <c r="F26" s="124"/>
    </row>
    <row r="27" spans="1:10" ht="45" customHeight="1">
      <c r="A27" s="14" t="s">
        <v>188</v>
      </c>
      <c r="B27" s="90">
        <v>70.494802046</v>
      </c>
      <c r="C27" s="73">
        <v>0.0068663660698460045</v>
      </c>
      <c r="D27" s="100">
        <v>0.004840431168691651</v>
      </c>
      <c r="E27" s="73">
        <v>0.009487245090635636</v>
      </c>
      <c r="F27" s="87">
        <v>7266</v>
      </c>
      <c r="J27" s="116"/>
    </row>
    <row r="28" spans="1:6" s="42" customFormat="1" ht="30" customHeight="1">
      <c r="A28" s="122" t="s">
        <v>158</v>
      </c>
      <c r="B28" s="123"/>
      <c r="C28" s="123"/>
      <c r="D28" s="123"/>
      <c r="E28" s="123"/>
      <c r="F28" s="124"/>
    </row>
    <row r="29" spans="1:6" ht="54" customHeight="1">
      <c r="A29" s="18" t="s">
        <v>180</v>
      </c>
      <c r="B29" s="90">
        <v>1940.6</v>
      </c>
      <c r="C29" s="73">
        <v>0.037</v>
      </c>
      <c r="D29" s="95">
        <v>72.31</v>
      </c>
      <c r="E29" s="95">
        <v>141.73</v>
      </c>
      <c r="F29" s="87">
        <v>1639</v>
      </c>
    </row>
    <row r="30" spans="1:6" s="42" customFormat="1" ht="30" customHeight="1">
      <c r="A30" s="125" t="s">
        <v>126</v>
      </c>
      <c r="B30" s="126"/>
      <c r="C30" s="126"/>
      <c r="D30" s="126"/>
      <c r="E30" s="126"/>
      <c r="F30" s="127"/>
    </row>
    <row r="31" spans="1:10" ht="45" customHeight="1">
      <c r="A31" s="18" t="s">
        <v>178</v>
      </c>
      <c r="B31" s="90">
        <v>920.8290479</v>
      </c>
      <c r="C31" s="73">
        <v>0.01424795924810372</v>
      </c>
      <c r="D31" s="95">
        <v>0.13119934748949347</v>
      </c>
      <c r="E31" s="95">
        <v>25.71507210794072</v>
      </c>
      <c r="F31" s="87">
        <v>2471</v>
      </c>
      <c r="J31" s="116"/>
    </row>
    <row r="32" spans="1:10" ht="45" customHeight="1">
      <c r="A32" s="18" t="s">
        <v>179</v>
      </c>
      <c r="B32" s="90">
        <v>93.234654159</v>
      </c>
      <c r="C32" s="73">
        <v>0.01998268757079897</v>
      </c>
      <c r="D32" s="95">
        <v>0.0186307896483079</v>
      </c>
      <c r="E32" s="95">
        <v>3.651634771068348</v>
      </c>
      <c r="F32" s="87">
        <v>5846</v>
      </c>
      <c r="J32" s="116"/>
    </row>
    <row r="34" ht="15" customHeight="1">
      <c r="A34" s="48"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1"/>
  <sheetViews>
    <sheetView workbookViewId="0" topLeftCell="A1">
      <selection activeCell="C1" sqref="C1"/>
    </sheetView>
  </sheetViews>
  <sheetFormatPr defaultColWidth="8.8515625" defaultRowHeight="15"/>
  <cols>
    <col min="1" max="1" width="46.57421875" style="1" customWidth="1"/>
    <col min="2" max="2" width="49.28125" style="1" customWidth="1"/>
    <col min="3" max="3" width="28.00390625" style="1" customWidth="1"/>
    <col min="4" max="6" width="26.7109375" style="1" customWidth="1"/>
    <col min="7" max="7" width="21.57421875" style="1" customWidth="1"/>
    <col min="8" max="10" width="8.8515625" style="1" customWidth="1"/>
    <col min="11" max="11" width="26.57421875" style="1" customWidth="1"/>
    <col min="12" max="16384" width="8.8515625" style="1" customWidth="1"/>
  </cols>
  <sheetData>
    <row r="1" spans="1:2" ht="15">
      <c r="A1" s="5" t="s">
        <v>117</v>
      </c>
      <c r="B1" s="5"/>
    </row>
    <row r="2" spans="1:2" ht="15">
      <c r="A2" s="28" t="s">
        <v>77</v>
      </c>
      <c r="B2" s="5"/>
    </row>
    <row r="4" spans="1:3" s="40" customFormat="1" ht="15">
      <c r="A4" s="20"/>
      <c r="B4" s="20" t="s">
        <v>64</v>
      </c>
      <c r="C4" s="20" t="s">
        <v>69</v>
      </c>
    </row>
    <row r="5" spans="1:13" ht="51">
      <c r="A5" s="14" t="s">
        <v>191</v>
      </c>
      <c r="B5" s="85" t="s">
        <v>315</v>
      </c>
      <c r="C5" s="101">
        <v>0</v>
      </c>
      <c r="E5" s="76"/>
      <c r="F5" s="77"/>
      <c r="G5" s="77"/>
      <c r="H5" s="77"/>
      <c r="I5" s="77"/>
      <c r="J5" s="77"/>
      <c r="K5" s="77"/>
      <c r="L5" s="77"/>
      <c r="M5" s="77"/>
    </row>
    <row r="6" spans="1:13" ht="51">
      <c r="A6" s="14" t="s">
        <v>36</v>
      </c>
      <c r="B6" s="85" t="s">
        <v>315</v>
      </c>
      <c r="C6" s="101">
        <f>96+2858</f>
        <v>2954</v>
      </c>
      <c r="D6" s="116"/>
      <c r="E6" s="76"/>
      <c r="F6" s="77"/>
      <c r="G6" s="77"/>
      <c r="H6" s="77"/>
      <c r="I6" s="77"/>
      <c r="J6" s="77"/>
      <c r="K6" s="77"/>
      <c r="L6" s="77"/>
      <c r="M6" s="77"/>
    </row>
    <row r="7" spans="1:13" ht="25.5">
      <c r="A7" s="20" t="s">
        <v>81</v>
      </c>
      <c r="B7" s="85" t="s">
        <v>315</v>
      </c>
      <c r="C7" s="101">
        <f>35598-C6</f>
        <v>32644</v>
      </c>
      <c r="D7" s="78"/>
      <c r="F7" s="77"/>
      <c r="G7" s="77"/>
      <c r="H7" s="77"/>
      <c r="I7" s="77"/>
      <c r="J7" s="74"/>
      <c r="K7" s="74"/>
      <c r="L7" s="77"/>
      <c r="M7" s="77"/>
    </row>
    <row r="8" spans="1:8" ht="15">
      <c r="A8" s="2" t="s">
        <v>19</v>
      </c>
      <c r="B8" s="85" t="s">
        <v>315</v>
      </c>
      <c r="C8" s="95">
        <f>(C5+C6)/C7*100</f>
        <v>9.04913613527754</v>
      </c>
      <c r="H8" s="77"/>
    </row>
    <row r="11" ht="15">
      <c r="A11" s="91"/>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0"/>
  <sheetViews>
    <sheetView zoomScale="115" zoomScaleNormal="115" workbookViewId="0" topLeftCell="A1">
      <selection activeCell="F1" sqref="F1"/>
    </sheetView>
  </sheetViews>
  <sheetFormatPr defaultColWidth="9.140625" defaultRowHeight="15"/>
  <cols>
    <col min="1" max="1" width="20.7109375" style="0" customWidth="1"/>
    <col min="2" max="3" width="10.7109375" style="0" customWidth="1"/>
    <col min="4" max="4" width="12.28125" style="0" customWidth="1"/>
    <col min="5" max="5" width="12.140625" style="0" customWidth="1"/>
    <col min="6" max="11" width="10.7109375" style="0" customWidth="1"/>
    <col min="13" max="13" width="44.00390625" style="0" customWidth="1"/>
    <col min="14" max="14" width="10.140625" style="0" bestFit="1" customWidth="1"/>
  </cols>
  <sheetData>
    <row r="1" spans="1:11" ht="15">
      <c r="A1" s="5" t="s">
        <v>100</v>
      </c>
      <c r="B1" s="1"/>
      <c r="C1" s="1"/>
      <c r="D1" s="1"/>
      <c r="E1" s="1"/>
      <c r="F1" s="1"/>
      <c r="G1" s="1"/>
      <c r="H1" s="1"/>
      <c r="I1" s="1"/>
      <c r="J1" s="6"/>
      <c r="K1" s="1"/>
    </row>
    <row r="2" spans="1:11" ht="15">
      <c r="A2" s="28" t="s">
        <v>77</v>
      </c>
      <c r="B2" s="1"/>
      <c r="C2" s="1"/>
      <c r="D2" s="1"/>
      <c r="E2" s="1"/>
      <c r="F2" s="1"/>
      <c r="G2" s="1"/>
      <c r="H2" s="1"/>
      <c r="I2" s="1"/>
      <c r="J2" s="6"/>
      <c r="K2" s="1"/>
    </row>
    <row r="3" spans="1:11" ht="15">
      <c r="A3" s="28" t="s">
        <v>75</v>
      </c>
      <c r="B3" s="1"/>
      <c r="C3" s="1"/>
      <c r="D3" s="1"/>
      <c r="E3" s="1"/>
      <c r="F3" s="1"/>
      <c r="G3" s="1"/>
      <c r="H3" s="1"/>
      <c r="I3" s="1"/>
      <c r="J3" s="6"/>
      <c r="K3" s="1"/>
    </row>
    <row r="4" s="1" customFormat="1" ht="12.75">
      <c r="F4" s="6"/>
    </row>
    <row r="5" spans="1:4" s="1" customFormat="1" ht="12.75">
      <c r="A5" s="139"/>
      <c r="B5" s="139"/>
      <c r="C5" s="30" t="s">
        <v>70</v>
      </c>
      <c r="D5" s="30" t="s">
        <v>71</v>
      </c>
    </row>
    <row r="6" spans="1:13" s="1" customFormat="1" ht="12.75">
      <c r="A6" s="138" t="s">
        <v>74</v>
      </c>
      <c r="B6" s="138"/>
      <c r="C6" s="113">
        <v>69.9</v>
      </c>
      <c r="D6" s="102" t="s">
        <v>317</v>
      </c>
      <c r="L6" s="6"/>
      <c r="M6" s="6"/>
    </row>
    <row r="7" s="1" customFormat="1" ht="12.75">
      <c r="A7" s="28"/>
    </row>
    <row r="8" spans="1:5" s="1" customFormat="1" ht="12.75">
      <c r="A8" s="141" t="s">
        <v>67</v>
      </c>
      <c r="B8" s="142"/>
      <c r="C8" s="142"/>
      <c r="D8" s="142"/>
      <c r="E8" s="143"/>
    </row>
    <row r="9" spans="1:5" s="1" customFormat="1" ht="25.5">
      <c r="A9" s="140" t="s">
        <v>68</v>
      </c>
      <c r="B9" s="140"/>
      <c r="C9" s="140"/>
      <c r="D9" s="140"/>
      <c r="E9" s="86" t="s">
        <v>318</v>
      </c>
    </row>
    <row r="10" spans="1:6" s="1" customFormat="1" ht="12.75">
      <c r="A10" s="140" t="s">
        <v>72</v>
      </c>
      <c r="B10" s="140"/>
      <c r="C10" s="140"/>
      <c r="D10" s="140"/>
      <c r="E10" s="102" t="s">
        <v>317</v>
      </c>
      <c r="F10" s="6"/>
    </row>
    <row r="11" spans="1:6" s="1" customFormat="1" ht="12.75">
      <c r="A11" s="29"/>
      <c r="B11" s="29"/>
      <c r="C11" s="29"/>
      <c r="D11" s="29"/>
      <c r="F11" s="6"/>
    </row>
    <row r="12" spans="1:6" s="1" customFormat="1" ht="38.25">
      <c r="A12" s="138" t="s">
        <v>154</v>
      </c>
      <c r="B12" s="138"/>
      <c r="C12" s="23" t="s">
        <v>64</v>
      </c>
      <c r="D12" s="23" t="s">
        <v>69</v>
      </c>
      <c r="F12" s="76"/>
    </row>
    <row r="13" spans="1:6" s="1" customFormat="1" ht="12.75">
      <c r="A13" s="139"/>
      <c r="B13" s="139"/>
      <c r="C13" s="102" t="s">
        <v>316</v>
      </c>
      <c r="D13" s="102">
        <f>'13.3.1.1'!C7</f>
        <v>32644</v>
      </c>
      <c r="E13" s="78"/>
      <c r="F13" s="92"/>
    </row>
    <row r="14" spans="1:6" s="1" customFormat="1" ht="12.75">
      <c r="A14" s="29"/>
      <c r="B14" s="29"/>
      <c r="C14" s="29"/>
      <c r="D14" s="29"/>
      <c r="F14" s="6"/>
    </row>
    <row r="15" spans="1:17" ht="15">
      <c r="A15" s="5"/>
      <c r="B15" s="1"/>
      <c r="C15" s="1"/>
      <c r="D15" s="1"/>
      <c r="E15" s="1"/>
      <c r="F15" s="1"/>
      <c r="G15" s="1"/>
      <c r="H15" s="1"/>
      <c r="I15" s="1"/>
      <c r="J15" s="6"/>
      <c r="K15" s="1"/>
      <c r="M15" s="1"/>
      <c r="N15" s="1"/>
      <c r="O15" s="1"/>
      <c r="P15" s="1"/>
      <c r="Q15" s="1"/>
    </row>
    <row r="16" spans="1:19" ht="114.75">
      <c r="A16" s="129"/>
      <c r="B16" s="131" t="s">
        <v>76</v>
      </c>
      <c r="C16" s="132"/>
      <c r="D16" s="131" t="s">
        <v>116</v>
      </c>
      <c r="E16" s="132"/>
      <c r="F16" s="131" t="s">
        <v>53</v>
      </c>
      <c r="G16" s="132"/>
      <c r="H16" s="131" t="s">
        <v>80</v>
      </c>
      <c r="I16" s="132"/>
      <c r="J16" s="39" t="s">
        <v>78</v>
      </c>
      <c r="K16" s="23" t="s">
        <v>61</v>
      </c>
      <c r="L16" s="80"/>
      <c r="M16" s="1"/>
      <c r="N16" s="1"/>
      <c r="O16" s="1"/>
      <c r="P16" s="1"/>
      <c r="Q16" s="1"/>
      <c r="R16" s="1"/>
      <c r="S16" s="1"/>
    </row>
    <row r="17" spans="1:19" ht="15">
      <c r="A17" s="130"/>
      <c r="B17" s="16" t="s">
        <v>14</v>
      </c>
      <c r="C17" s="16" t="s">
        <v>15</v>
      </c>
      <c r="D17" s="16" t="s">
        <v>14</v>
      </c>
      <c r="E17" s="16" t="s">
        <v>15</v>
      </c>
      <c r="F17" s="16" t="s">
        <v>14</v>
      </c>
      <c r="G17" s="16" t="s">
        <v>15</v>
      </c>
      <c r="H17" s="16" t="s">
        <v>14</v>
      </c>
      <c r="I17" s="16" t="s">
        <v>15</v>
      </c>
      <c r="J17" s="17" t="s">
        <v>15</v>
      </c>
      <c r="K17" s="27" t="s">
        <v>15</v>
      </c>
      <c r="L17" s="93"/>
      <c r="M17" s="1"/>
      <c r="N17" s="1"/>
      <c r="O17" s="1"/>
      <c r="P17" s="1"/>
      <c r="Q17" s="1"/>
      <c r="R17" s="1"/>
      <c r="S17" s="1"/>
    </row>
    <row r="18" spans="1:19" ht="25.5">
      <c r="A18" s="14" t="s">
        <v>104</v>
      </c>
      <c r="B18" s="101">
        <v>6093183</v>
      </c>
      <c r="C18" s="49">
        <f>(B18/(B$18+B$21))*100</f>
        <v>10.89911589055892</v>
      </c>
      <c r="D18" s="101">
        <v>7384</v>
      </c>
      <c r="E18" s="49">
        <f>(D18/(D$18+D$21))*100</f>
        <v>23.078606032192532</v>
      </c>
      <c r="F18" s="101">
        <v>2548</v>
      </c>
      <c r="G18" s="49">
        <f aca="true" t="shared" si="0" ref="G18:G23">(F18/(F$18+F$21))*100</f>
        <v>25.952332450600935</v>
      </c>
      <c r="H18" s="61">
        <f>D18-F18</f>
        <v>4836</v>
      </c>
      <c r="I18" s="49">
        <f>(H18/(H$18+H$21))*100</f>
        <v>21.806375975109347</v>
      </c>
      <c r="J18" s="90">
        <f aca="true" t="shared" si="1" ref="J18:J23">H18/D18*100</f>
        <v>65.49295774647888</v>
      </c>
      <c r="K18" s="88" t="s">
        <v>243</v>
      </c>
      <c r="L18" s="93"/>
      <c r="M18" s="118" t="s">
        <v>384</v>
      </c>
      <c r="N18" s="1"/>
      <c r="O18" s="1"/>
      <c r="P18" s="115"/>
      <c r="Q18" s="1"/>
      <c r="R18" s="1"/>
      <c r="S18" s="1"/>
    </row>
    <row r="19" spans="1:19" ht="15">
      <c r="A19" s="19" t="s">
        <v>106</v>
      </c>
      <c r="B19" s="101">
        <v>2916955</v>
      </c>
      <c r="C19" s="49">
        <f aca="true" t="shared" si="2" ref="C19:C23">(B19/(B$18+B$21))*100</f>
        <v>5.217672043092303</v>
      </c>
      <c r="D19" s="101">
        <v>3541</v>
      </c>
      <c r="E19" s="49">
        <f aca="true" t="shared" si="3" ref="E19:E23">(D19/(D$18+D$21))*100</f>
        <v>11.067354274105329</v>
      </c>
      <c r="F19" s="101">
        <v>1310</v>
      </c>
      <c r="G19" s="49">
        <f t="shared" si="0"/>
        <v>13.342839682216336</v>
      </c>
      <c r="H19" s="61">
        <f aca="true" t="shared" si="4" ref="H19:H23">D19-F19</f>
        <v>2231</v>
      </c>
      <c r="I19" s="49">
        <f aca="true" t="shared" si="5" ref="I19:I23">(H19/(H$18+H$21))*100</f>
        <v>10.059972043107726</v>
      </c>
      <c r="J19" s="90">
        <f t="shared" si="1"/>
        <v>63.00480090369952</v>
      </c>
      <c r="K19" s="88" t="s">
        <v>243</v>
      </c>
      <c r="L19" s="93"/>
      <c r="M19" s="28" t="s">
        <v>382</v>
      </c>
      <c r="N19" s="1"/>
      <c r="O19" s="1"/>
      <c r="P19" s="115"/>
      <c r="Q19" s="1"/>
      <c r="R19" s="1"/>
      <c r="S19" s="1"/>
    </row>
    <row r="20" spans="1:19" ht="15">
      <c r="A20" s="19" t="s">
        <v>107</v>
      </c>
      <c r="B20" s="101">
        <v>3176228</v>
      </c>
      <c r="C20" s="49">
        <f t="shared" si="2"/>
        <v>5.681443847466616</v>
      </c>
      <c r="D20" s="101">
        <v>3843</v>
      </c>
      <c r="E20" s="49">
        <f t="shared" si="3"/>
        <v>12.0112517580872</v>
      </c>
      <c r="F20" s="101">
        <v>1238</v>
      </c>
      <c r="G20" s="49">
        <f t="shared" si="0"/>
        <v>12.6094927683846</v>
      </c>
      <c r="H20" s="61">
        <f t="shared" si="4"/>
        <v>2605</v>
      </c>
      <c r="I20" s="49">
        <f t="shared" si="5"/>
        <v>11.746403932001623</v>
      </c>
      <c r="J20" s="90">
        <f t="shared" si="1"/>
        <v>67.7855841790268</v>
      </c>
      <c r="K20" s="88" t="s">
        <v>243</v>
      </c>
      <c r="L20" s="93"/>
      <c r="M20" s="28" t="s">
        <v>383</v>
      </c>
      <c r="N20" s="1"/>
      <c r="O20" s="1"/>
      <c r="P20" s="115"/>
      <c r="Q20" s="1"/>
      <c r="R20" s="1"/>
      <c r="S20" s="1"/>
    </row>
    <row r="21" spans="1:19" ht="25.5">
      <c r="A21" s="14" t="s">
        <v>101</v>
      </c>
      <c r="B21" s="101">
        <v>49812113</v>
      </c>
      <c r="C21" s="49">
        <f t="shared" si="2"/>
        <v>89.10088410944108</v>
      </c>
      <c r="D21" s="101">
        <v>24611</v>
      </c>
      <c r="E21" s="49">
        <f t="shared" si="3"/>
        <v>76.92139396780748</v>
      </c>
      <c r="F21" s="101">
        <v>7270</v>
      </c>
      <c r="G21" s="49">
        <f t="shared" si="0"/>
        <v>74.04766754939907</v>
      </c>
      <c r="H21" s="61">
        <f t="shared" si="4"/>
        <v>17341</v>
      </c>
      <c r="I21" s="49">
        <f t="shared" si="5"/>
        <v>78.19362402489065</v>
      </c>
      <c r="J21" s="90">
        <f t="shared" si="1"/>
        <v>70.46036325220429</v>
      </c>
      <c r="K21" s="88" t="s">
        <v>243</v>
      </c>
      <c r="L21" s="93"/>
      <c r="M21" s="115"/>
      <c r="N21" s="1"/>
      <c r="O21" s="1"/>
      <c r="P21" s="115"/>
      <c r="Q21" s="1"/>
      <c r="R21" s="1"/>
      <c r="S21" s="1"/>
    </row>
    <row r="22" spans="1:19" ht="15">
      <c r="A22" s="19" t="s">
        <v>102</v>
      </c>
      <c r="B22" s="101">
        <v>24784422</v>
      </c>
      <c r="C22" s="49">
        <f t="shared" si="2"/>
        <v>44.33286964440721</v>
      </c>
      <c r="D22" s="101">
        <v>12346</v>
      </c>
      <c r="E22" s="49">
        <f t="shared" si="3"/>
        <v>38.58727926238475</v>
      </c>
      <c r="F22" s="101">
        <v>3788</v>
      </c>
      <c r="G22" s="49">
        <f t="shared" si="0"/>
        <v>38.582195966591975</v>
      </c>
      <c r="H22" s="61">
        <f t="shared" si="4"/>
        <v>8558</v>
      </c>
      <c r="I22" s="49">
        <f t="shared" si="5"/>
        <v>38.5895296929251</v>
      </c>
      <c r="J22" s="90">
        <f t="shared" si="1"/>
        <v>69.31799773205897</v>
      </c>
      <c r="K22" s="88" t="s">
        <v>243</v>
      </c>
      <c r="L22" s="93"/>
      <c r="M22" s="1"/>
      <c r="N22" s="1"/>
      <c r="O22" s="1"/>
      <c r="P22" s="115"/>
      <c r="Q22" s="1"/>
      <c r="R22" s="1"/>
      <c r="S22" s="1"/>
    </row>
    <row r="23" spans="1:19" ht="15">
      <c r="A23" s="19" t="s">
        <v>103</v>
      </c>
      <c r="B23" s="101">
        <v>25027691</v>
      </c>
      <c r="C23" s="49">
        <f t="shared" si="2"/>
        <v>44.768014465033865</v>
      </c>
      <c r="D23" s="101">
        <v>12265</v>
      </c>
      <c r="E23" s="49">
        <f t="shared" si="3"/>
        <v>38.33411470542272</v>
      </c>
      <c r="F23" s="101">
        <v>3482</v>
      </c>
      <c r="G23" s="49">
        <f t="shared" si="0"/>
        <v>35.46547158280709</v>
      </c>
      <c r="H23" s="61">
        <f t="shared" si="4"/>
        <v>8783</v>
      </c>
      <c r="I23" s="49">
        <f t="shared" si="5"/>
        <v>39.60409433196555</v>
      </c>
      <c r="J23" s="90">
        <f t="shared" si="1"/>
        <v>71.6102731349368</v>
      </c>
      <c r="K23" s="88" t="s">
        <v>243</v>
      </c>
      <c r="L23" s="93"/>
      <c r="M23" s="1"/>
      <c r="N23" s="1"/>
      <c r="O23" s="1"/>
      <c r="P23" s="1"/>
      <c r="Q23" s="1"/>
      <c r="R23" s="1"/>
      <c r="S23" s="1"/>
    </row>
    <row r="24" spans="1:19" s="108" customFormat="1" ht="15">
      <c r="A24" s="104"/>
      <c r="B24" s="103">
        <f>B18+B21</f>
        <v>55905296</v>
      </c>
      <c r="C24" s="105"/>
      <c r="D24" s="103">
        <f>D18+D21</f>
        <v>31995</v>
      </c>
      <c r="E24" s="109"/>
      <c r="F24" s="103">
        <f>F18+F21</f>
        <v>9818</v>
      </c>
      <c r="G24" s="105"/>
      <c r="H24" s="103">
        <f>H18+H21</f>
        <v>22177</v>
      </c>
      <c r="I24" s="105"/>
      <c r="J24" s="106">
        <f>H24/D24*100</f>
        <v>69.31395530551649</v>
      </c>
      <c r="K24" s="105"/>
      <c r="L24" s="107"/>
      <c r="M24" s="1"/>
      <c r="N24" s="1"/>
      <c r="O24" s="1"/>
      <c r="P24" s="1"/>
      <c r="Q24" s="1"/>
      <c r="R24" s="1"/>
      <c r="S24" s="1"/>
    </row>
    <row r="25" spans="1:19" ht="114.75">
      <c r="A25" s="136"/>
      <c r="B25" s="135" t="s">
        <v>76</v>
      </c>
      <c r="C25" s="135"/>
      <c r="D25" s="135" t="s">
        <v>116</v>
      </c>
      <c r="E25" s="135"/>
      <c r="F25" s="135" t="s">
        <v>53</v>
      </c>
      <c r="G25" s="135"/>
      <c r="H25" s="135" t="s">
        <v>80</v>
      </c>
      <c r="I25" s="135"/>
      <c r="J25" s="39" t="s">
        <v>78</v>
      </c>
      <c r="K25" s="23" t="s">
        <v>61</v>
      </c>
      <c r="M25" s="117"/>
      <c r="N25" s="1"/>
      <c r="O25" s="1"/>
      <c r="P25" s="1"/>
      <c r="Q25" s="1"/>
      <c r="R25" s="1"/>
      <c r="S25" s="1"/>
    </row>
    <row r="26" spans="1:19" ht="15">
      <c r="A26" s="136"/>
      <c r="B26" s="16" t="s">
        <v>14</v>
      </c>
      <c r="C26" s="16" t="s">
        <v>15</v>
      </c>
      <c r="D26" s="16" t="s">
        <v>14</v>
      </c>
      <c r="E26" s="16" t="s">
        <v>15</v>
      </c>
      <c r="F26" s="16" t="s">
        <v>14</v>
      </c>
      <c r="G26" s="16" t="s">
        <v>15</v>
      </c>
      <c r="H26" s="16" t="s">
        <v>14</v>
      </c>
      <c r="I26" s="16" t="s">
        <v>15</v>
      </c>
      <c r="J26" s="17" t="s">
        <v>15</v>
      </c>
      <c r="K26" s="27" t="s">
        <v>15</v>
      </c>
      <c r="M26" s="1"/>
      <c r="N26" s="1"/>
      <c r="O26" s="1"/>
      <c r="P26" s="115"/>
      <c r="Q26" s="1"/>
      <c r="R26" s="1"/>
      <c r="S26" s="1"/>
    </row>
    <row r="27" spans="1:19" ht="25.5" customHeight="1">
      <c r="A27" s="19" t="s">
        <v>54</v>
      </c>
      <c r="B27" s="101">
        <v>10446333</v>
      </c>
      <c r="C27" s="49">
        <f aca="true" t="shared" si="6" ref="C27:E29">(B27/(B$18+B$21))*100</f>
        <v>18.68576637175841</v>
      </c>
      <c r="D27" s="101">
        <v>4749</v>
      </c>
      <c r="E27" s="49">
        <f>(D27/(D$18+D$21))*100</f>
        <v>14.842944210032819</v>
      </c>
      <c r="F27" s="101">
        <v>1661</v>
      </c>
      <c r="G27" s="49">
        <f>(F27/(F$18+F$21))*100</f>
        <v>16.91790588714606</v>
      </c>
      <c r="H27" s="87">
        <f>D27-F27</f>
        <v>3088</v>
      </c>
      <c r="I27" s="90">
        <f aca="true" t="shared" si="7" ref="I27:I29">(H27/(H$18+H$21))*100</f>
        <v>13.92433602380845</v>
      </c>
      <c r="J27" s="87">
        <f>H27/D27*100</f>
        <v>65.02421562434196</v>
      </c>
      <c r="K27" s="89" t="s">
        <v>243</v>
      </c>
      <c r="L27" s="80"/>
      <c r="M27" s="137" t="s">
        <v>381</v>
      </c>
      <c r="N27" s="1"/>
      <c r="O27" s="1"/>
      <c r="P27" s="115"/>
      <c r="Q27" s="1"/>
      <c r="R27" s="1"/>
      <c r="S27" s="1"/>
    </row>
    <row r="28" spans="1:19" ht="25.5">
      <c r="A28" s="19" t="s">
        <v>55</v>
      </c>
      <c r="B28" s="101">
        <v>21557009</v>
      </c>
      <c r="C28" s="49">
        <f t="shared" si="6"/>
        <v>38.559869175900616</v>
      </c>
      <c r="D28" s="101">
        <v>10785</v>
      </c>
      <c r="E28" s="49">
        <f t="shared" si="6"/>
        <v>33.70839193624004</v>
      </c>
      <c r="F28" s="101">
        <v>3101</v>
      </c>
      <c r="G28" s="49">
        <f aca="true" t="shared" si="8" ref="G28:G38">(F28/(F$18+F$21))*100</f>
        <v>31.58484416378081</v>
      </c>
      <c r="H28" s="87">
        <f aca="true" t="shared" si="9" ref="H28:H29">D28-F28</f>
        <v>7684</v>
      </c>
      <c r="I28" s="90">
        <f t="shared" si="7"/>
        <v>34.648509717274656</v>
      </c>
      <c r="J28" s="87">
        <f aca="true" t="shared" si="10" ref="J28:J29">H28/D28*100</f>
        <v>71.24710245711637</v>
      </c>
      <c r="K28" s="89" t="s">
        <v>243</v>
      </c>
      <c r="M28" s="137"/>
      <c r="N28" s="1"/>
      <c r="O28" s="1"/>
      <c r="P28" s="115"/>
      <c r="Q28" s="1"/>
      <c r="R28" s="1"/>
      <c r="S28" s="1"/>
    </row>
    <row r="29" spans="1:19" ht="25.5">
      <c r="A29" s="19" t="s">
        <v>105</v>
      </c>
      <c r="B29" s="101">
        <v>17808771</v>
      </c>
      <c r="C29" s="49">
        <f t="shared" si="6"/>
        <v>31.85524856178205</v>
      </c>
      <c r="D29" s="101">
        <v>9077</v>
      </c>
      <c r="E29" s="49">
        <f>(D29/(D$18+D$21))*100</f>
        <v>28.370057821534616</v>
      </c>
      <c r="F29" s="101">
        <v>2508</v>
      </c>
      <c r="G29" s="49">
        <f t="shared" si="8"/>
        <v>25.54491749847219</v>
      </c>
      <c r="H29" s="87">
        <f t="shared" si="9"/>
        <v>6569</v>
      </c>
      <c r="I29" s="90">
        <f t="shared" si="7"/>
        <v>29.620778283807546</v>
      </c>
      <c r="J29" s="87">
        <f t="shared" si="10"/>
        <v>72.36972568029084</v>
      </c>
      <c r="K29" s="89" t="s">
        <v>243</v>
      </c>
      <c r="M29" s="137"/>
      <c r="N29" s="1"/>
      <c r="O29" s="1"/>
      <c r="P29" s="1"/>
      <c r="Q29" s="1"/>
      <c r="R29" s="1"/>
      <c r="S29" s="1"/>
    </row>
    <row r="30" spans="1:19" ht="38.25">
      <c r="A30" s="19" t="s">
        <v>108</v>
      </c>
      <c r="B30" s="101">
        <v>10378000</v>
      </c>
      <c r="C30" s="49">
        <f>(B30/(B$18+B$21))*100</f>
        <v>18.563536449212254</v>
      </c>
      <c r="D30" s="89" t="s">
        <v>243</v>
      </c>
      <c r="E30" s="89" t="s">
        <v>243</v>
      </c>
      <c r="F30" s="101">
        <v>1265</v>
      </c>
      <c r="G30" s="49">
        <f t="shared" si="8"/>
        <v>12.8844978610715</v>
      </c>
      <c r="H30" s="89" t="s">
        <v>243</v>
      </c>
      <c r="I30" s="89" t="s">
        <v>243</v>
      </c>
      <c r="J30" s="89" t="s">
        <v>243</v>
      </c>
      <c r="K30" s="89" t="s">
        <v>243</v>
      </c>
      <c r="L30" s="80"/>
      <c r="M30" s="137"/>
      <c r="N30" s="1"/>
      <c r="O30" s="1"/>
      <c r="P30" s="1"/>
      <c r="Q30" s="1"/>
      <c r="R30" s="1"/>
      <c r="S30" s="1"/>
    </row>
    <row r="31" spans="1:19" ht="51">
      <c r="A31" s="19" t="s">
        <v>109</v>
      </c>
      <c r="B31" s="101">
        <v>29658000</v>
      </c>
      <c r="C31" s="49">
        <f>(B31/(B$18+B$21))*100</f>
        <v>53.05043014171681</v>
      </c>
      <c r="D31" s="89" t="s">
        <v>243</v>
      </c>
      <c r="E31" s="89" t="s">
        <v>243</v>
      </c>
      <c r="F31" s="101">
        <v>5066</v>
      </c>
      <c r="G31" s="49">
        <f t="shared" si="8"/>
        <v>51.59910368710532</v>
      </c>
      <c r="H31" s="89" t="s">
        <v>243</v>
      </c>
      <c r="I31" s="89" t="s">
        <v>243</v>
      </c>
      <c r="J31" s="89" t="s">
        <v>243</v>
      </c>
      <c r="K31" s="89" t="s">
        <v>243</v>
      </c>
      <c r="N31" s="1"/>
      <c r="O31" s="1"/>
      <c r="P31" s="115"/>
      <c r="Q31" s="1"/>
      <c r="R31" s="1"/>
      <c r="S31" s="1"/>
    </row>
    <row r="32" spans="1:19" ht="38.25">
      <c r="A32" s="19" t="s">
        <v>110</v>
      </c>
      <c r="B32" s="101">
        <v>16593000</v>
      </c>
      <c r="C32" s="49">
        <f>(B32/(B$18+B$21))*100</f>
        <v>29.680551195006643</v>
      </c>
      <c r="D32" s="89" t="s">
        <v>243</v>
      </c>
      <c r="E32" s="89" t="s">
        <v>243</v>
      </c>
      <c r="F32" s="101">
        <v>3480</v>
      </c>
      <c r="G32" s="49">
        <f t="shared" si="8"/>
        <v>35.44510083520065</v>
      </c>
      <c r="H32" s="89" t="s">
        <v>243</v>
      </c>
      <c r="I32" s="89" t="s">
        <v>243</v>
      </c>
      <c r="J32" s="89" t="s">
        <v>243</v>
      </c>
      <c r="K32" s="89" t="s">
        <v>243</v>
      </c>
      <c r="M32" s="1"/>
      <c r="N32" s="117"/>
      <c r="O32" s="117"/>
      <c r="P32" s="117"/>
      <c r="Q32" s="117"/>
      <c r="S32" s="1"/>
    </row>
    <row r="33" spans="1:19" ht="25.5">
      <c r="A33" s="14" t="s">
        <v>111</v>
      </c>
      <c r="B33" s="89" t="s">
        <v>243</v>
      </c>
      <c r="C33" s="89" t="s">
        <v>243</v>
      </c>
      <c r="D33" s="89" t="s">
        <v>243</v>
      </c>
      <c r="E33" s="89" t="s">
        <v>243</v>
      </c>
      <c r="F33" s="101">
        <v>3650</v>
      </c>
      <c r="G33" s="49">
        <f t="shared" si="8"/>
        <v>37.17661438174781</v>
      </c>
      <c r="H33" s="89" t="s">
        <v>243</v>
      </c>
      <c r="I33" s="89" t="s">
        <v>243</v>
      </c>
      <c r="J33" s="89" t="s">
        <v>243</v>
      </c>
      <c r="K33" s="89" t="s">
        <v>243</v>
      </c>
      <c r="M33" s="117"/>
      <c r="N33" s="1"/>
      <c r="O33" s="1"/>
      <c r="P33" s="115"/>
      <c r="Q33" s="1"/>
      <c r="R33" s="1"/>
      <c r="S33" s="1"/>
    </row>
    <row r="34" spans="1:19" ht="25.5">
      <c r="A34" s="14" t="s">
        <v>112</v>
      </c>
      <c r="B34" s="89" t="s">
        <v>243</v>
      </c>
      <c r="C34" s="89" t="s">
        <v>243</v>
      </c>
      <c r="D34" s="89" t="s">
        <v>243</v>
      </c>
      <c r="E34" s="89" t="s">
        <v>243</v>
      </c>
      <c r="F34" s="101">
        <v>4079</v>
      </c>
      <c r="G34" s="49">
        <f t="shared" si="8"/>
        <v>41.54613974332858</v>
      </c>
      <c r="H34" s="89" t="s">
        <v>243</v>
      </c>
      <c r="I34" s="89" t="s">
        <v>243</v>
      </c>
      <c r="J34" s="89" t="s">
        <v>243</v>
      </c>
      <c r="K34" s="89" t="s">
        <v>243</v>
      </c>
      <c r="M34" s="1"/>
      <c r="N34" s="1"/>
      <c r="O34" s="1"/>
      <c r="P34" s="115"/>
      <c r="Q34" s="1"/>
      <c r="R34" s="1"/>
      <c r="S34" s="1"/>
    </row>
    <row r="35" spans="1:19" ht="25.5">
      <c r="A35" s="14" t="s">
        <v>113</v>
      </c>
      <c r="B35" s="89" t="s">
        <v>243</v>
      </c>
      <c r="C35" s="89" t="s">
        <v>243</v>
      </c>
      <c r="D35" s="89" t="s">
        <v>243</v>
      </c>
      <c r="E35" s="89" t="s">
        <v>243</v>
      </c>
      <c r="F35" s="101">
        <v>2089</v>
      </c>
      <c r="G35" s="49">
        <f t="shared" si="8"/>
        <v>21.277245874923608</v>
      </c>
      <c r="H35" s="89" t="s">
        <v>243</v>
      </c>
      <c r="I35" s="89" t="s">
        <v>243</v>
      </c>
      <c r="J35" s="89" t="s">
        <v>243</v>
      </c>
      <c r="K35" s="89" t="s">
        <v>243</v>
      </c>
      <c r="M35" s="1"/>
      <c r="N35" s="1"/>
      <c r="O35" s="1"/>
      <c r="P35" s="115"/>
      <c r="Q35" s="1"/>
      <c r="R35" s="1"/>
      <c r="S35" s="1"/>
    </row>
    <row r="36" spans="1:19" ht="38.25">
      <c r="A36" s="14" t="s">
        <v>114</v>
      </c>
      <c r="B36" s="89" t="s">
        <v>243</v>
      </c>
      <c r="C36" s="89" t="s">
        <v>243</v>
      </c>
      <c r="D36" s="89" t="s">
        <v>243</v>
      </c>
      <c r="E36" s="89" t="s">
        <v>243</v>
      </c>
      <c r="F36" s="101">
        <v>5954</v>
      </c>
      <c r="G36" s="49">
        <f t="shared" si="8"/>
        <v>60.643715624363416</v>
      </c>
      <c r="H36" s="89" t="s">
        <v>243</v>
      </c>
      <c r="I36" s="89" t="s">
        <v>243</v>
      </c>
      <c r="J36" s="89" t="s">
        <v>243</v>
      </c>
      <c r="K36" s="89" t="s">
        <v>243</v>
      </c>
      <c r="M36" s="1"/>
      <c r="N36" s="1"/>
      <c r="O36" s="1"/>
      <c r="P36" s="115"/>
      <c r="Q36" s="1"/>
      <c r="R36" s="1"/>
      <c r="S36" s="1"/>
    </row>
    <row r="37" spans="1:19" ht="38.25">
      <c r="A37" s="14" t="s">
        <v>115</v>
      </c>
      <c r="B37" s="89" t="s">
        <v>243</v>
      </c>
      <c r="C37" s="89" t="s">
        <v>243</v>
      </c>
      <c r="D37" s="89" t="s">
        <v>243</v>
      </c>
      <c r="E37" s="89" t="s">
        <v>243</v>
      </c>
      <c r="F37" s="101">
        <v>431</v>
      </c>
      <c r="G37" s="49">
        <f t="shared" si="8"/>
        <v>4.389896109187207</v>
      </c>
      <c r="H37" s="89" t="s">
        <v>243</v>
      </c>
      <c r="I37" s="89" t="s">
        <v>243</v>
      </c>
      <c r="J37" s="89" t="s">
        <v>243</v>
      </c>
      <c r="K37" s="89" t="s">
        <v>243</v>
      </c>
      <c r="M37" s="1"/>
      <c r="N37" s="1"/>
      <c r="O37" s="1"/>
      <c r="P37" s="115"/>
      <c r="Q37" s="1"/>
      <c r="R37" s="1"/>
      <c r="S37" s="1"/>
    </row>
    <row r="38" spans="1:19" ht="51">
      <c r="A38" s="14" t="s">
        <v>192</v>
      </c>
      <c r="B38" s="89" t="s">
        <v>243</v>
      </c>
      <c r="C38" s="89" t="s">
        <v>243</v>
      </c>
      <c r="D38" s="89" t="s">
        <v>243</v>
      </c>
      <c r="E38" s="89" t="s">
        <v>243</v>
      </c>
      <c r="F38" s="101">
        <v>3430</v>
      </c>
      <c r="G38" s="49">
        <f t="shared" si="8"/>
        <v>34.935832145039726</v>
      </c>
      <c r="H38" s="89" t="s">
        <v>243</v>
      </c>
      <c r="I38" s="89" t="s">
        <v>243</v>
      </c>
      <c r="J38" s="89" t="s">
        <v>243</v>
      </c>
      <c r="K38" s="89" t="s">
        <v>243</v>
      </c>
      <c r="M38" s="1"/>
      <c r="N38" s="1"/>
      <c r="O38" s="1"/>
      <c r="P38" s="115"/>
      <c r="Q38" s="1"/>
      <c r="R38" s="1"/>
      <c r="S38" s="1"/>
    </row>
    <row r="39" spans="1:19" ht="15">
      <c r="A39" s="1"/>
      <c r="B39" s="78"/>
      <c r="C39" s="1"/>
      <c r="D39" s="1"/>
      <c r="E39" s="1"/>
      <c r="F39" s="1"/>
      <c r="G39" s="1"/>
      <c r="H39" s="1"/>
      <c r="I39" s="1"/>
      <c r="J39" s="1"/>
      <c r="K39" s="1"/>
      <c r="M39" s="1"/>
      <c r="N39" s="1"/>
      <c r="O39" s="1"/>
      <c r="P39" s="1"/>
      <c r="Q39" s="1"/>
      <c r="R39" s="1"/>
      <c r="S39" s="1"/>
    </row>
    <row r="40" spans="1:25" s="1" customFormat="1" ht="38.25">
      <c r="A40" s="19" t="s">
        <v>27</v>
      </c>
      <c r="B40" s="31" t="s">
        <v>64</v>
      </c>
      <c r="C40" s="23" t="s">
        <v>69</v>
      </c>
      <c r="D40" s="135" t="s">
        <v>21</v>
      </c>
      <c r="E40" s="135"/>
      <c r="F40" s="135"/>
      <c r="G40" s="135"/>
      <c r="H40" s="135"/>
      <c r="I40" s="135"/>
      <c r="J40" s="135"/>
      <c r="K40" s="135"/>
      <c r="T40"/>
      <c r="U40"/>
      <c r="V40"/>
      <c r="W40"/>
      <c r="X40"/>
      <c r="Y40"/>
    </row>
    <row r="41" spans="1:25" s="1" customFormat="1" ht="18" customHeight="1">
      <c r="A41" s="20" t="s">
        <v>26</v>
      </c>
      <c r="B41" s="4" t="s">
        <v>316</v>
      </c>
      <c r="C41" s="101">
        <f>D13-F18-F21</f>
        <v>22826</v>
      </c>
      <c r="D41" s="133" t="s">
        <v>79</v>
      </c>
      <c r="E41" s="133"/>
      <c r="F41" s="133"/>
      <c r="G41" s="133"/>
      <c r="H41" s="133"/>
      <c r="I41" s="133"/>
      <c r="J41" s="133"/>
      <c r="K41" s="133"/>
      <c r="T41"/>
      <c r="U41"/>
      <c r="V41"/>
      <c r="W41"/>
      <c r="X41"/>
      <c r="Y41"/>
    </row>
    <row r="42" spans="1:25" s="1" customFormat="1" ht="15">
      <c r="A42" s="20" t="s">
        <v>22</v>
      </c>
      <c r="B42" s="4" t="s">
        <v>316</v>
      </c>
      <c r="C42" s="101">
        <v>15959</v>
      </c>
      <c r="D42" s="134" t="s">
        <v>56</v>
      </c>
      <c r="E42" s="134"/>
      <c r="F42" s="134"/>
      <c r="G42" s="134"/>
      <c r="H42" s="134"/>
      <c r="I42" s="134"/>
      <c r="J42" s="134"/>
      <c r="K42" s="134"/>
      <c r="M42" s="78"/>
      <c r="T42"/>
      <c r="U42"/>
      <c r="V42"/>
      <c r="W42"/>
      <c r="X42"/>
      <c r="Y42"/>
    </row>
    <row r="43" spans="1:25" s="1" customFormat="1" ht="15">
      <c r="A43" s="20" t="s">
        <v>23</v>
      </c>
      <c r="B43" s="4" t="s">
        <v>316</v>
      </c>
      <c r="C43" s="101">
        <v>6089</v>
      </c>
      <c r="D43" s="128" t="s">
        <v>65</v>
      </c>
      <c r="E43" s="128"/>
      <c r="F43" s="128"/>
      <c r="G43" s="128"/>
      <c r="H43" s="128"/>
      <c r="I43" s="128"/>
      <c r="J43" s="128"/>
      <c r="K43" s="128"/>
      <c r="T43"/>
      <c r="U43"/>
      <c r="V43"/>
      <c r="W43"/>
      <c r="X43"/>
      <c r="Y43"/>
    </row>
    <row r="44" spans="1:25" s="1" customFormat="1" ht="24" customHeight="1">
      <c r="A44" s="20" t="s">
        <v>24</v>
      </c>
      <c r="B44" s="4" t="s">
        <v>316</v>
      </c>
      <c r="C44" s="101">
        <v>649</v>
      </c>
      <c r="D44" s="128" t="s">
        <v>66</v>
      </c>
      <c r="E44" s="128"/>
      <c r="F44" s="128"/>
      <c r="G44" s="128"/>
      <c r="H44" s="128"/>
      <c r="I44" s="128"/>
      <c r="J44" s="128"/>
      <c r="K44" s="128"/>
      <c r="T44"/>
      <c r="U44"/>
      <c r="V44"/>
      <c r="W44"/>
      <c r="X44"/>
      <c r="Y44"/>
    </row>
    <row r="45" spans="1:25" s="1" customFormat="1" ht="24" customHeight="1">
      <c r="A45" s="20" t="s">
        <v>28</v>
      </c>
      <c r="B45" s="4" t="s">
        <v>316</v>
      </c>
      <c r="C45" s="101">
        <v>129</v>
      </c>
      <c r="D45" s="128" t="s">
        <v>73</v>
      </c>
      <c r="E45" s="128"/>
      <c r="F45" s="128"/>
      <c r="G45" s="128"/>
      <c r="H45" s="128"/>
      <c r="I45" s="128"/>
      <c r="J45" s="128"/>
      <c r="K45" s="128"/>
      <c r="N45" s="115"/>
      <c r="T45"/>
      <c r="U45"/>
      <c r="V45"/>
      <c r="W45"/>
      <c r="X45"/>
      <c r="Y45"/>
    </row>
    <row r="46" spans="1:25" s="1" customFormat="1" ht="15">
      <c r="A46" s="20" t="s">
        <v>25</v>
      </c>
      <c r="B46" s="4" t="s">
        <v>316</v>
      </c>
      <c r="C46" s="101">
        <v>0</v>
      </c>
      <c r="D46" s="128" t="s">
        <v>29</v>
      </c>
      <c r="E46" s="128"/>
      <c r="F46" s="128"/>
      <c r="G46" s="128"/>
      <c r="H46" s="128"/>
      <c r="I46" s="128"/>
      <c r="J46" s="128"/>
      <c r="K46" s="128"/>
      <c r="T46"/>
      <c r="U46"/>
      <c r="V46"/>
      <c r="W46"/>
      <c r="X46"/>
      <c r="Y46"/>
    </row>
    <row r="47" spans="13:19" ht="15">
      <c r="M47" s="1"/>
      <c r="N47" s="1"/>
      <c r="O47" s="1"/>
      <c r="P47" s="1"/>
      <c r="Q47" s="1"/>
      <c r="R47" s="1"/>
      <c r="S47" s="1"/>
    </row>
    <row r="48" spans="13:19" ht="15">
      <c r="M48" s="1"/>
      <c r="N48" s="1"/>
      <c r="O48" s="1"/>
      <c r="P48" s="1"/>
      <c r="Q48" s="1"/>
      <c r="R48" s="1"/>
      <c r="S48" s="1"/>
    </row>
    <row r="49" spans="13:19" ht="15">
      <c r="M49" s="1"/>
      <c r="N49" s="1"/>
      <c r="O49" s="1"/>
      <c r="P49" s="1"/>
      <c r="Q49" s="1"/>
      <c r="R49" s="1"/>
      <c r="S49" s="1"/>
    </row>
    <row r="50" spans="13:19" ht="15">
      <c r="M50" s="1"/>
      <c r="N50" s="1"/>
      <c r="O50" s="1"/>
      <c r="P50" s="1"/>
      <c r="Q50" s="1"/>
      <c r="R50" s="1"/>
      <c r="S50" s="1"/>
    </row>
    <row r="51" spans="13:26" ht="18" customHeight="1">
      <c r="M51" s="1"/>
      <c r="N51" s="1"/>
      <c r="O51" s="1"/>
      <c r="P51" s="1"/>
      <c r="Q51" s="1"/>
      <c r="R51" s="1"/>
      <c r="S51" s="1"/>
      <c r="Z51" s="82"/>
    </row>
    <row r="52" spans="13:26" ht="15">
      <c r="M52" s="1"/>
      <c r="N52" s="1"/>
      <c r="O52" s="1"/>
      <c r="P52" s="1"/>
      <c r="Q52" s="1"/>
      <c r="R52" s="1"/>
      <c r="S52" s="1"/>
      <c r="Z52" s="82"/>
    </row>
    <row r="53" spans="13:26" ht="15.75" customHeight="1">
      <c r="M53" s="1"/>
      <c r="N53" s="1"/>
      <c r="O53" s="1"/>
      <c r="P53" s="1"/>
      <c r="Q53" s="1"/>
      <c r="R53" s="1"/>
      <c r="S53" s="1"/>
      <c r="Z53" s="82"/>
    </row>
    <row r="54" spans="13:26" ht="15">
      <c r="M54" s="1"/>
      <c r="N54" s="1"/>
      <c r="O54" s="1"/>
      <c r="P54" s="1"/>
      <c r="Q54" s="1"/>
      <c r="R54" s="1"/>
      <c r="S54" s="1"/>
      <c r="Z54" s="82"/>
    </row>
    <row r="55" spans="13:26" ht="15" customHeight="1">
      <c r="M55" s="1"/>
      <c r="N55" s="1"/>
      <c r="O55" s="1"/>
      <c r="P55" s="1"/>
      <c r="Q55" s="1"/>
      <c r="R55" s="1"/>
      <c r="S55" s="1"/>
      <c r="Z55" s="82"/>
    </row>
    <row r="56" spans="13:26" ht="15">
      <c r="M56" s="1"/>
      <c r="N56" s="1"/>
      <c r="O56" s="1"/>
      <c r="P56" s="1"/>
      <c r="Q56" s="1"/>
      <c r="R56" s="1"/>
      <c r="S56" s="1"/>
      <c r="Z56" s="82"/>
    </row>
    <row r="57" spans="13:26" ht="15">
      <c r="M57" s="1"/>
      <c r="N57" s="1"/>
      <c r="O57" s="1"/>
      <c r="P57" s="1"/>
      <c r="Q57" s="1"/>
      <c r="R57" s="1"/>
      <c r="S57" s="1"/>
      <c r="Z57" s="82"/>
    </row>
    <row r="58" spans="13:26" ht="15">
      <c r="M58" s="1"/>
      <c r="N58" s="1"/>
      <c r="O58" s="1"/>
      <c r="P58" s="1"/>
      <c r="Q58" s="1"/>
      <c r="R58" s="1"/>
      <c r="S58" s="1"/>
      <c r="Z58" s="82"/>
    </row>
    <row r="59" spans="13:26" ht="15">
      <c r="M59" s="1"/>
      <c r="N59" s="1"/>
      <c r="O59" s="1"/>
      <c r="P59" s="1"/>
      <c r="Q59" s="1"/>
      <c r="R59" s="1"/>
      <c r="S59" s="1"/>
      <c r="Z59" s="82"/>
    </row>
    <row r="60" spans="13:26" ht="15">
      <c r="M60" s="1"/>
      <c r="N60" s="1"/>
      <c r="O60" s="1"/>
      <c r="P60" s="1"/>
      <c r="Q60" s="1"/>
      <c r="R60" s="1"/>
      <c r="S60" s="1"/>
      <c r="Z60" s="82"/>
    </row>
    <row r="61" spans="13:26" ht="15">
      <c r="M61" s="1"/>
      <c r="N61" s="1"/>
      <c r="O61" s="1"/>
      <c r="P61" s="1"/>
      <c r="Q61" s="1"/>
      <c r="R61" s="1"/>
      <c r="S61" s="1"/>
      <c r="Z61" s="82"/>
    </row>
    <row r="62" spans="13:26" ht="15">
      <c r="M62" s="1"/>
      <c r="N62" s="1"/>
      <c r="O62" s="1"/>
      <c r="P62" s="1"/>
      <c r="Q62" s="1"/>
      <c r="R62" s="1"/>
      <c r="S62" s="1"/>
      <c r="Z62" s="82"/>
    </row>
    <row r="63" spans="13:26" ht="15">
      <c r="M63" s="1"/>
      <c r="N63" s="1"/>
      <c r="O63" s="1"/>
      <c r="P63" s="1"/>
      <c r="Q63" s="1"/>
      <c r="R63" s="1"/>
      <c r="S63" s="1"/>
      <c r="Z63" s="82"/>
    </row>
    <row r="64" spans="13:26" ht="15">
      <c r="M64" s="1"/>
      <c r="N64" s="1"/>
      <c r="O64" s="1"/>
      <c r="P64" s="1"/>
      <c r="Q64" s="1"/>
      <c r="R64" s="1"/>
      <c r="S64" s="1"/>
      <c r="Z64" s="82"/>
    </row>
    <row r="65" spans="18:26" ht="15">
      <c r="R65" s="1"/>
      <c r="S65" s="1"/>
      <c r="Z65" s="82"/>
    </row>
    <row r="66" spans="18:26" ht="15">
      <c r="R66" s="1"/>
      <c r="S66" s="1"/>
      <c r="Z66" s="82"/>
    </row>
    <row r="67" spans="18:26" ht="15">
      <c r="R67" s="1"/>
      <c r="S67" s="1"/>
      <c r="Z67" s="82"/>
    </row>
    <row r="68" spans="18:26" ht="15">
      <c r="R68" s="1"/>
      <c r="S68" s="1"/>
      <c r="Z68" s="82"/>
    </row>
    <row r="69" ht="15">
      <c r="Z69" s="82"/>
    </row>
    <row r="70" ht="15">
      <c r="Z70" s="82"/>
    </row>
  </sheetData>
  <mergeCells count="25">
    <mergeCell ref="H25:I25"/>
    <mergeCell ref="M27:M30"/>
    <mergeCell ref="A6:B6"/>
    <mergeCell ref="A5:B5"/>
    <mergeCell ref="A12:B12"/>
    <mergeCell ref="A13:B13"/>
    <mergeCell ref="A9:D9"/>
    <mergeCell ref="A10:D10"/>
    <mergeCell ref="A8:E8"/>
    <mergeCell ref="D46:K46"/>
    <mergeCell ref="A16:A17"/>
    <mergeCell ref="B16:C16"/>
    <mergeCell ref="D16:E16"/>
    <mergeCell ref="F16:G16"/>
    <mergeCell ref="H16:I16"/>
    <mergeCell ref="D41:K41"/>
    <mergeCell ref="D42:K42"/>
    <mergeCell ref="D43:K43"/>
    <mergeCell ref="D44:K44"/>
    <mergeCell ref="D45:K45"/>
    <mergeCell ref="D40:K40"/>
    <mergeCell ref="A25:A26"/>
    <mergeCell ref="B25:C25"/>
    <mergeCell ref="D25:E25"/>
    <mergeCell ref="F25:G2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23 G19:G23 G28:G38 G18 I19:I23 I28:I29 C18 C19 E19 C20 E20 C21 E21 C22 E22 E23 C27 C28 E28 C29 I27" evalError="1"/>
    <ignoredError sqref="H27:H29 H18:H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5" t="s">
        <v>127</v>
      </c>
    </row>
    <row r="2" ht="15" customHeight="1">
      <c r="A2" s="22" t="s">
        <v>31</v>
      </c>
    </row>
    <row r="3" ht="15" customHeight="1">
      <c r="A3" s="22" t="s">
        <v>129</v>
      </c>
    </row>
    <row r="5" spans="1:2" ht="45" customHeight="1">
      <c r="A5" s="144" t="s">
        <v>128</v>
      </c>
      <c r="B5" s="145"/>
    </row>
    <row r="6" spans="1:2" ht="30" customHeight="1">
      <c r="A6" s="21" t="s">
        <v>44</v>
      </c>
      <c r="B6" s="21" t="s">
        <v>16</v>
      </c>
    </row>
    <row r="7" spans="1:4" ht="15" customHeight="1">
      <c r="A7" s="110" t="s">
        <v>370</v>
      </c>
      <c r="B7" s="111"/>
      <c r="D7" s="79"/>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66" t="s">
        <v>132</v>
      </c>
      <c r="B1" s="67"/>
      <c r="C1" s="67"/>
    </row>
    <row r="2" spans="1:3" ht="15" customHeight="1">
      <c r="A2" s="66"/>
      <c r="B2" s="67"/>
      <c r="C2" s="67"/>
    </row>
    <row r="3" spans="1:3" ht="15" customHeight="1">
      <c r="A3" s="68"/>
      <c r="B3" s="68" t="s">
        <v>0</v>
      </c>
      <c r="C3" s="68" t="s">
        <v>1</v>
      </c>
    </row>
    <row r="4" spans="1:3" ht="15" customHeight="1">
      <c r="A4" s="68" t="s">
        <v>2</v>
      </c>
      <c r="B4" s="81">
        <v>44512</v>
      </c>
      <c r="C4" s="81">
        <v>44753</v>
      </c>
    </row>
    <row r="5" spans="1:3" ht="15" customHeight="1">
      <c r="A5" s="68" t="s">
        <v>3</v>
      </c>
      <c r="B5" s="81">
        <v>44754</v>
      </c>
      <c r="C5" s="81">
        <v>45005</v>
      </c>
    </row>
    <row r="6" spans="1:3" ht="15" customHeight="1">
      <c r="A6" s="68" t="s">
        <v>4</v>
      </c>
      <c r="B6" s="81">
        <v>44769</v>
      </c>
      <c r="C6" s="81">
        <v>44888</v>
      </c>
    </row>
    <row r="7" spans="1:3" ht="15" customHeight="1">
      <c r="A7" s="68" t="s">
        <v>5</v>
      </c>
      <c r="B7" s="81" t="s">
        <v>243</v>
      </c>
      <c r="C7" s="81" t="s">
        <v>243</v>
      </c>
    </row>
    <row r="8" spans="1:5" ht="15" customHeight="1">
      <c r="A8" s="68" t="s">
        <v>6</v>
      </c>
      <c r="B8" s="81">
        <v>44869</v>
      </c>
      <c r="C8" s="81">
        <v>45167</v>
      </c>
      <c r="E8" s="75"/>
    </row>
    <row r="9" spans="1:3" ht="15" customHeight="1">
      <c r="A9" s="68" t="s">
        <v>7</v>
      </c>
      <c r="B9" s="112">
        <v>45168</v>
      </c>
      <c r="C9" s="112">
        <v>45197</v>
      </c>
    </row>
    <row r="10" spans="1:3" ht="15" customHeight="1">
      <c r="A10" s="67"/>
      <c r="B10" s="67"/>
      <c r="C10" s="67"/>
    </row>
    <row r="11" spans="1:3" ht="30" customHeight="1">
      <c r="A11" s="146" t="s">
        <v>8</v>
      </c>
      <c r="B11" s="146"/>
      <c r="C11" s="146"/>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3"/>
  <sheetViews>
    <sheetView workbookViewId="0" topLeftCell="A1">
      <selection activeCell="B1" sqref="B1"/>
    </sheetView>
  </sheetViews>
  <sheetFormatPr defaultColWidth="8.8515625" defaultRowHeight="15" customHeight="1"/>
  <cols>
    <col min="1" max="1" width="90.28125" style="15" customWidth="1"/>
    <col min="2" max="2" width="26.28125" style="15" customWidth="1"/>
    <col min="3" max="16384" width="8.8515625" style="15" customWidth="1"/>
  </cols>
  <sheetData>
    <row r="1" ht="15" customHeight="1">
      <c r="A1" s="11" t="s">
        <v>133</v>
      </c>
    </row>
    <row r="2" ht="15" customHeight="1">
      <c r="A2" s="15" t="s">
        <v>20</v>
      </c>
    </row>
    <row r="4" ht="45" customHeight="1">
      <c r="A4" s="19" t="s">
        <v>136</v>
      </c>
    </row>
    <row r="5" ht="25.5">
      <c r="A5" s="83" t="s">
        <v>371</v>
      </c>
    </row>
    <row r="6" ht="38.25">
      <c r="A6" s="83" t="s">
        <v>319</v>
      </c>
    </row>
    <row r="7" ht="15" customHeight="1">
      <c r="A7" s="83" t="s">
        <v>262</v>
      </c>
    </row>
    <row r="8" ht="15" customHeight="1">
      <c r="A8" s="1"/>
    </row>
    <row r="9" ht="60" customHeight="1">
      <c r="A9" s="19" t="s">
        <v>134</v>
      </c>
    </row>
    <row r="10" ht="84" customHeight="1">
      <c r="A10" s="83" t="s">
        <v>322</v>
      </c>
    </row>
    <row r="11" ht="51">
      <c r="A11" s="83" t="s">
        <v>320</v>
      </c>
    </row>
    <row r="12" ht="25.5">
      <c r="A12" s="83" t="s">
        <v>321</v>
      </c>
    </row>
    <row r="13" ht="25.5">
      <c r="A13" s="83" t="s">
        <v>372</v>
      </c>
    </row>
    <row r="14" ht="12.75">
      <c r="A14" s="83" t="s">
        <v>323</v>
      </c>
    </row>
    <row r="15" ht="12.75">
      <c r="A15" s="83" t="s">
        <v>324</v>
      </c>
    </row>
    <row r="16" ht="25.5">
      <c r="A16" s="83" t="s">
        <v>325</v>
      </c>
    </row>
    <row r="17" ht="12.75">
      <c r="A17" s="83" t="s">
        <v>263</v>
      </c>
    </row>
    <row r="18" ht="12.75">
      <c r="A18" s="83" t="s">
        <v>264</v>
      </c>
    </row>
    <row r="19" ht="12.75">
      <c r="A19" s="83" t="s">
        <v>265</v>
      </c>
    </row>
    <row r="20" ht="27.75" customHeight="1">
      <c r="A20" s="83" t="s">
        <v>373</v>
      </c>
    </row>
    <row r="21" ht="25.5">
      <c r="A21" s="83" t="s">
        <v>380</v>
      </c>
    </row>
    <row r="22" ht="38.25">
      <c r="A22" s="83" t="s">
        <v>266</v>
      </c>
    </row>
    <row r="23" ht="12.75">
      <c r="A23" s="83" t="s">
        <v>267</v>
      </c>
    </row>
    <row r="24" ht="12.75">
      <c r="A24" s="83" t="s">
        <v>268</v>
      </c>
    </row>
    <row r="25" ht="38.25">
      <c r="A25" s="83" t="s">
        <v>334</v>
      </c>
    </row>
    <row r="26" ht="12.75">
      <c r="A26" s="83" t="s">
        <v>269</v>
      </c>
    </row>
    <row r="27" ht="12.75">
      <c r="A27" s="83" t="s">
        <v>270</v>
      </c>
    </row>
    <row r="28" ht="25.5">
      <c r="A28" s="83" t="s">
        <v>374</v>
      </c>
    </row>
    <row r="29" ht="25.5">
      <c r="A29" s="83" t="s">
        <v>375</v>
      </c>
    </row>
    <row r="30" ht="25.5">
      <c r="A30" s="83" t="s">
        <v>326</v>
      </c>
    </row>
    <row r="31" ht="12.75">
      <c r="A31" s="83" t="s">
        <v>327</v>
      </c>
    </row>
    <row r="32" ht="12.75">
      <c r="A32" s="83" t="s">
        <v>328</v>
      </c>
    </row>
    <row r="33" ht="12.75">
      <c r="A33" s="83" t="s">
        <v>271</v>
      </c>
    </row>
    <row r="34" ht="25.5">
      <c r="A34" s="83" t="s">
        <v>272</v>
      </c>
    </row>
    <row r="35" ht="12.75">
      <c r="A35" s="83" t="s">
        <v>329</v>
      </c>
    </row>
    <row r="36" ht="12.75">
      <c r="A36" s="83" t="s">
        <v>273</v>
      </c>
    </row>
    <row r="37" ht="51">
      <c r="A37" s="83" t="s">
        <v>335</v>
      </c>
    </row>
    <row r="38" ht="25.5">
      <c r="A38" s="83" t="s">
        <v>376</v>
      </c>
    </row>
    <row r="39" ht="12.75">
      <c r="A39" s="83" t="s">
        <v>336</v>
      </c>
    </row>
    <row r="40" ht="12.75">
      <c r="A40" s="83" t="s">
        <v>337</v>
      </c>
    </row>
    <row r="41" ht="12.75">
      <c r="A41" s="83" t="s">
        <v>339</v>
      </c>
    </row>
    <row r="42" ht="12.75">
      <c r="A42" s="83" t="s">
        <v>338</v>
      </c>
    </row>
    <row r="43" ht="15" customHeight="1">
      <c r="A43" s="83" t="s">
        <v>340</v>
      </c>
    </row>
    <row r="44" ht="12.75">
      <c r="A44" s="83" t="s">
        <v>330</v>
      </c>
    </row>
    <row r="45" ht="15" customHeight="1">
      <c r="A45" s="83" t="s">
        <v>331</v>
      </c>
    </row>
    <row r="46" ht="12.75">
      <c r="A46" s="83" t="s">
        <v>377</v>
      </c>
    </row>
    <row r="47" ht="25.5">
      <c r="A47" s="83" t="s">
        <v>341</v>
      </c>
    </row>
    <row r="48" ht="18.75" customHeight="1">
      <c r="A48" s="83" t="s">
        <v>274</v>
      </c>
    </row>
    <row r="49" ht="25.5">
      <c r="A49" s="83" t="s">
        <v>378</v>
      </c>
    </row>
    <row r="50" ht="25.5">
      <c r="A50" s="83" t="s">
        <v>275</v>
      </c>
    </row>
    <row r="51" ht="12.75">
      <c r="A51" s="70" t="s">
        <v>276</v>
      </c>
    </row>
    <row r="52" ht="12.75">
      <c r="A52" s="71" t="s">
        <v>277</v>
      </c>
    </row>
    <row r="53" ht="12.75">
      <c r="A53" s="69" t="s">
        <v>278</v>
      </c>
    </row>
    <row r="54" ht="25.5">
      <c r="A54" s="69" t="s">
        <v>279</v>
      </c>
    </row>
    <row r="55" ht="12.75">
      <c r="A55" s="69" t="s">
        <v>280</v>
      </c>
    </row>
    <row r="56" ht="12.75">
      <c r="A56" s="72" t="s">
        <v>281</v>
      </c>
    </row>
    <row r="57" ht="12.75">
      <c r="A57" s="69" t="s">
        <v>282</v>
      </c>
    </row>
    <row r="58" ht="12.75">
      <c r="A58" s="69" t="s">
        <v>283</v>
      </c>
    </row>
    <row r="59" ht="12.75">
      <c r="A59" s="69" t="s">
        <v>342</v>
      </c>
    </row>
    <row r="60" ht="12.75">
      <c r="A60" s="69" t="s">
        <v>284</v>
      </c>
    </row>
    <row r="61" ht="12.75">
      <c r="A61" s="69" t="s">
        <v>285</v>
      </c>
    </row>
    <row r="62" ht="12.75">
      <c r="A62" s="69" t="s">
        <v>286</v>
      </c>
    </row>
    <row r="63" ht="12.75">
      <c r="A63" s="69" t="s">
        <v>287</v>
      </c>
    </row>
    <row r="64" ht="25.5">
      <c r="A64" s="69" t="s">
        <v>288</v>
      </c>
    </row>
    <row r="65" ht="12.75">
      <c r="A65" s="69" t="s">
        <v>289</v>
      </c>
    </row>
    <row r="66" ht="12.75">
      <c r="A66" s="72" t="s">
        <v>290</v>
      </c>
    </row>
    <row r="67" ht="12.75">
      <c r="A67" s="69" t="s">
        <v>291</v>
      </c>
    </row>
    <row r="68" ht="12.75">
      <c r="A68" s="69" t="s">
        <v>343</v>
      </c>
    </row>
    <row r="69" ht="12.75">
      <c r="A69" s="69" t="s">
        <v>292</v>
      </c>
    </row>
    <row r="70" ht="12.75">
      <c r="A70" s="69" t="s">
        <v>346</v>
      </c>
    </row>
    <row r="71" ht="12.75">
      <c r="A71" s="69" t="s">
        <v>347</v>
      </c>
    </row>
    <row r="72" ht="12.75">
      <c r="A72" s="69" t="s">
        <v>344</v>
      </c>
    </row>
    <row r="73" ht="12.75">
      <c r="A73" s="69" t="s">
        <v>345</v>
      </c>
    </row>
    <row r="74" ht="12.75">
      <c r="A74" s="72" t="s">
        <v>293</v>
      </c>
    </row>
    <row r="75" ht="12.75">
      <c r="A75" s="69" t="s">
        <v>379</v>
      </c>
    </row>
    <row r="76" ht="12.75">
      <c r="A76" s="69" t="s">
        <v>348</v>
      </c>
    </row>
    <row r="77" ht="12.75">
      <c r="A77" s="69" t="s">
        <v>294</v>
      </c>
    </row>
    <row r="78" ht="12.75">
      <c r="A78" s="72" t="s">
        <v>295</v>
      </c>
    </row>
    <row r="79" ht="38.25">
      <c r="A79" s="69" t="s">
        <v>365</v>
      </c>
    </row>
    <row r="80" ht="12.75">
      <c r="A80" s="69" t="s">
        <v>296</v>
      </c>
    </row>
    <row r="81" ht="12.75">
      <c r="A81" s="69" t="s">
        <v>349</v>
      </c>
    </row>
    <row r="82" ht="12.75">
      <c r="A82" s="69" t="s">
        <v>297</v>
      </c>
    </row>
    <row r="83" ht="12.75">
      <c r="A83" s="69" t="s">
        <v>350</v>
      </c>
    </row>
    <row r="84" ht="12.75">
      <c r="A84" s="69" t="s">
        <v>298</v>
      </c>
    </row>
    <row r="85" ht="12.75">
      <c r="A85" s="69" t="s">
        <v>299</v>
      </c>
    </row>
    <row r="86" ht="12.75">
      <c r="A86" s="69" t="s">
        <v>351</v>
      </c>
    </row>
    <row r="87" ht="12.75">
      <c r="A87" s="69" t="s">
        <v>300</v>
      </c>
    </row>
    <row r="88" ht="12.75">
      <c r="A88" s="69" t="s">
        <v>352</v>
      </c>
    </row>
    <row r="89" ht="12.75">
      <c r="A89" s="69" t="s">
        <v>301</v>
      </c>
    </row>
    <row r="90" ht="12.75">
      <c r="A90" s="69" t="s">
        <v>353</v>
      </c>
    </row>
    <row r="91" ht="12.75">
      <c r="A91" s="69" t="s">
        <v>354</v>
      </c>
    </row>
    <row r="92" ht="12.75">
      <c r="A92" s="69" t="s">
        <v>355</v>
      </c>
    </row>
    <row r="93" ht="12.75">
      <c r="A93" s="72" t="s">
        <v>302</v>
      </c>
    </row>
    <row r="94" ht="12.75">
      <c r="A94" s="69" t="s">
        <v>303</v>
      </c>
    </row>
    <row r="95" ht="12.75">
      <c r="A95" s="69" t="s">
        <v>304</v>
      </c>
    </row>
    <row r="96" ht="12.75">
      <c r="A96" s="69" t="s">
        <v>305</v>
      </c>
    </row>
    <row r="97" ht="12.75">
      <c r="A97" s="69" t="s">
        <v>306</v>
      </c>
    </row>
    <row r="98" ht="12.75">
      <c r="A98" s="69" t="s">
        <v>356</v>
      </c>
    </row>
    <row r="99" ht="12.75">
      <c r="A99" s="69" t="s">
        <v>357</v>
      </c>
    </row>
    <row r="100" ht="12.75">
      <c r="A100" s="72" t="s">
        <v>362</v>
      </c>
    </row>
    <row r="101" ht="12.75">
      <c r="A101" s="69" t="s">
        <v>363</v>
      </c>
    </row>
    <row r="102" ht="12.75">
      <c r="A102" s="69" t="s">
        <v>364</v>
      </c>
    </row>
    <row r="103" ht="12.75">
      <c r="A103" s="72" t="s">
        <v>307</v>
      </c>
    </row>
    <row r="104" ht="12.75">
      <c r="A104" s="69" t="s">
        <v>308</v>
      </c>
    </row>
    <row r="105" ht="12.75">
      <c r="A105" s="69" t="s">
        <v>309</v>
      </c>
    </row>
    <row r="106" ht="12.75">
      <c r="A106" s="69" t="s">
        <v>310</v>
      </c>
    </row>
    <row r="107" ht="12.75">
      <c r="A107" s="72" t="s">
        <v>358</v>
      </c>
    </row>
    <row r="108" ht="12.75">
      <c r="A108" s="69" t="s">
        <v>359</v>
      </c>
    </row>
    <row r="109" ht="12.75">
      <c r="A109" s="69" t="s">
        <v>360</v>
      </c>
    </row>
    <row r="110" ht="12.75">
      <c r="A110" s="69" t="s">
        <v>361</v>
      </c>
    </row>
    <row r="111" ht="12.75">
      <c r="A111" s="84"/>
    </row>
    <row r="112" ht="24" customHeight="1">
      <c r="A112" s="18" t="s">
        <v>135</v>
      </c>
    </row>
    <row r="113" spans="1:2" ht="77.25" customHeight="1">
      <c r="A113" s="83" t="s">
        <v>366</v>
      </c>
      <c r="B113" s="94"/>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C1" sqref="C1"/>
    </sheetView>
  </sheetViews>
  <sheetFormatPr defaultColWidth="8.8515625" defaultRowHeight="15"/>
  <cols>
    <col min="1" max="1" width="50.7109375" style="1" customWidth="1"/>
    <col min="2" max="5" width="15.7109375" style="1" customWidth="1"/>
    <col min="6" max="6" width="15.7109375" style="46" customWidth="1"/>
    <col min="7" max="16384" width="8.8515625" style="1" customWidth="1"/>
  </cols>
  <sheetData>
    <row r="1" ht="15">
      <c r="A1" s="5" t="s">
        <v>137</v>
      </c>
    </row>
    <row r="2" spans="1:5" ht="30" customHeight="1">
      <c r="A2" s="147" t="s">
        <v>161</v>
      </c>
      <c r="B2" s="147"/>
      <c r="C2" s="147"/>
      <c r="D2" s="147"/>
      <c r="E2" s="147"/>
    </row>
    <row r="4" spans="1:6" s="5" customFormat="1" ht="30" customHeight="1">
      <c r="A4" s="2" t="s">
        <v>60</v>
      </c>
      <c r="B4" s="30" t="s">
        <v>37</v>
      </c>
      <c r="C4" s="30" t="s">
        <v>38</v>
      </c>
      <c r="D4" s="30" t="s">
        <v>39</v>
      </c>
      <c r="E4" s="30" t="s">
        <v>140</v>
      </c>
      <c r="F4" s="30" t="s">
        <v>169</v>
      </c>
    </row>
    <row r="5" spans="1:6" s="5" customFormat="1" ht="30" customHeight="1">
      <c r="A5" s="38" t="s">
        <v>189</v>
      </c>
      <c r="B5" s="113">
        <v>5.2</v>
      </c>
      <c r="C5" s="113">
        <v>3.8</v>
      </c>
      <c r="D5" s="113">
        <v>3.5</v>
      </c>
      <c r="E5" s="113">
        <v>7.440221777</v>
      </c>
      <c r="F5" s="47" t="s">
        <v>170</v>
      </c>
    </row>
    <row r="6" spans="1:6" s="5" customFormat="1" ht="30" customHeight="1">
      <c r="A6" s="38" t="s">
        <v>42</v>
      </c>
      <c r="B6" s="113">
        <v>4.2</v>
      </c>
      <c r="C6" s="113">
        <v>3.3</v>
      </c>
      <c r="D6" s="113">
        <v>3.2</v>
      </c>
      <c r="E6" s="113">
        <v>7.6687011625</v>
      </c>
      <c r="F6" s="47" t="s">
        <v>170</v>
      </c>
    </row>
    <row r="7" spans="1:6" s="5" customFormat="1" ht="30" customHeight="1">
      <c r="A7" s="38" t="s">
        <v>43</v>
      </c>
      <c r="B7" s="113">
        <v>6.1</v>
      </c>
      <c r="C7" s="113">
        <v>4.3</v>
      </c>
      <c r="D7" s="113">
        <v>3.8</v>
      </c>
      <c r="E7" s="113">
        <v>7.2166984727</v>
      </c>
      <c r="F7" s="47" t="s">
        <v>170</v>
      </c>
    </row>
    <row r="8" spans="1:6" ht="30" customHeight="1">
      <c r="A8" s="38" t="s">
        <v>190</v>
      </c>
      <c r="B8" s="113">
        <v>43.1</v>
      </c>
      <c r="C8" s="113">
        <v>48.5</v>
      </c>
      <c r="D8" s="113">
        <v>50.2</v>
      </c>
      <c r="E8" s="113">
        <v>57.797677453</v>
      </c>
      <c r="F8" s="47" t="s">
        <v>170</v>
      </c>
    </row>
    <row r="9" spans="1:6" ht="30" customHeight="1">
      <c r="A9" s="38" t="s">
        <v>40</v>
      </c>
      <c r="B9" s="113">
        <v>40.4</v>
      </c>
      <c r="C9" s="113">
        <v>46.2</v>
      </c>
      <c r="D9" s="113">
        <v>50.8</v>
      </c>
      <c r="E9" s="113">
        <v>58.057340694</v>
      </c>
      <c r="F9" s="47" t="s">
        <v>170</v>
      </c>
    </row>
    <row r="10" spans="1:6" ht="30" customHeight="1">
      <c r="A10" s="38" t="s">
        <v>41</v>
      </c>
      <c r="B10" s="113">
        <v>45.8</v>
      </c>
      <c r="C10" s="113">
        <v>50.7</v>
      </c>
      <c r="D10" s="113">
        <v>49.6</v>
      </c>
      <c r="E10" s="113">
        <v>57.543646721</v>
      </c>
      <c r="F10" s="47" t="s">
        <v>170</v>
      </c>
    </row>
    <row r="11" spans="1:6" ht="30" customHeight="1">
      <c r="A11" s="38" t="s">
        <v>138</v>
      </c>
      <c r="B11" s="113">
        <v>83.7</v>
      </c>
      <c r="C11" s="113">
        <v>82.9</v>
      </c>
      <c r="D11" s="113">
        <v>82.1</v>
      </c>
      <c r="E11" s="113">
        <v>85.39303339</v>
      </c>
      <c r="F11" s="47" t="s">
        <v>171</v>
      </c>
    </row>
    <row r="12" spans="1:6" ht="30" customHeight="1">
      <c r="A12" s="38" t="s">
        <v>139</v>
      </c>
      <c r="B12" s="113">
        <v>52.4</v>
      </c>
      <c r="C12" s="114" t="s">
        <v>167</v>
      </c>
      <c r="D12" s="113">
        <v>43.5</v>
      </c>
      <c r="E12" s="113">
        <v>70.179732197</v>
      </c>
      <c r="F12" s="47"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zoomScale="115" zoomScaleNormal="115" workbookViewId="0" topLeftCell="A9">
      <selection activeCell="E1" sqref="E1"/>
    </sheetView>
  </sheetViews>
  <sheetFormatPr defaultColWidth="10.421875" defaultRowHeight="15"/>
  <cols>
    <col min="1" max="1" width="12.7109375" style="1" customWidth="1"/>
    <col min="2" max="2" width="18.7109375" style="1" customWidth="1"/>
    <col min="3" max="6" width="11.7109375" style="1" customWidth="1"/>
    <col min="7" max="7" width="3.7109375" style="1" customWidth="1"/>
    <col min="8" max="8" width="12.7109375" style="1" customWidth="1"/>
    <col min="9" max="9" width="18.7109375" style="1" customWidth="1"/>
    <col min="10" max="13" width="11.7109375" style="1" customWidth="1"/>
    <col min="14" max="16384" width="10.421875" style="1" customWidth="1"/>
  </cols>
  <sheetData>
    <row r="1" ht="15">
      <c r="A1" s="5" t="s">
        <v>141</v>
      </c>
    </row>
    <row r="3" spans="1:9" ht="15">
      <c r="A3" s="1" t="s">
        <v>149</v>
      </c>
      <c r="I3" s="77"/>
    </row>
    <row r="5" spans="1:6" ht="15">
      <c r="A5" s="10" t="s">
        <v>150</v>
      </c>
      <c r="B5" s="10"/>
      <c r="C5" s="10"/>
      <c r="D5" s="10"/>
      <c r="E5" s="10"/>
      <c r="F5" s="10"/>
    </row>
    <row r="6" spans="1:6" ht="15">
      <c r="A6" s="2"/>
      <c r="B6" s="2"/>
      <c r="C6" s="2" t="s">
        <v>46</v>
      </c>
      <c r="D6" s="2" t="s">
        <v>47</v>
      </c>
      <c r="E6" s="2" t="s">
        <v>48</v>
      </c>
      <c r="F6" s="2" t="s">
        <v>52</v>
      </c>
    </row>
    <row r="7" spans="1:6" ht="15" customHeight="1">
      <c r="A7" s="148" t="s">
        <v>140</v>
      </c>
      <c r="B7" s="2" t="s">
        <v>142</v>
      </c>
      <c r="C7" s="49">
        <v>2187.978213</v>
      </c>
      <c r="D7" s="49">
        <v>3630.658849</v>
      </c>
      <c r="E7" s="49">
        <v>346.111358</v>
      </c>
      <c r="F7" s="49">
        <v>6164.74842</v>
      </c>
    </row>
    <row r="8" spans="1:6" ht="15">
      <c r="A8" s="148"/>
      <c r="B8" s="2" t="s">
        <v>143</v>
      </c>
      <c r="C8" s="49">
        <v>928.048984</v>
      </c>
      <c r="D8" s="49">
        <v>1822.317291</v>
      </c>
      <c r="E8" s="49">
        <v>227.745945</v>
      </c>
      <c r="F8" s="49">
        <v>2978.11222</v>
      </c>
    </row>
    <row r="9" spans="1:6" ht="15">
      <c r="A9" s="148"/>
      <c r="B9" s="2" t="s">
        <v>144</v>
      </c>
      <c r="C9" s="49">
        <v>1259.929229</v>
      </c>
      <c r="D9" s="49">
        <v>1808.341558</v>
      </c>
      <c r="E9" s="49">
        <v>118.365413</v>
      </c>
      <c r="F9" s="49">
        <v>3186.6362</v>
      </c>
    </row>
    <row r="10" spans="1:6" ht="15">
      <c r="A10" s="148"/>
      <c r="B10" s="2" t="s">
        <v>145</v>
      </c>
      <c r="C10" s="49">
        <v>7982.660579</v>
      </c>
      <c r="D10" s="49">
        <v>25596.771006</v>
      </c>
      <c r="E10" s="49">
        <v>16069.435071</v>
      </c>
      <c r="F10" s="49">
        <v>49717.361456</v>
      </c>
    </row>
    <row r="11" spans="1:6" ht="15">
      <c r="A11" s="148"/>
      <c r="B11" s="2" t="s">
        <v>146</v>
      </c>
      <c r="C11" s="49">
        <v>4085.427896</v>
      </c>
      <c r="D11" s="49">
        <v>13108.991929</v>
      </c>
      <c r="E11" s="49">
        <v>7499.181436</v>
      </c>
      <c r="F11" s="49">
        <v>24711.057377</v>
      </c>
    </row>
    <row r="12" spans="1:6" ht="15">
      <c r="A12" s="148"/>
      <c r="B12" s="2" t="s">
        <v>147</v>
      </c>
      <c r="C12" s="49">
        <v>3897.232683</v>
      </c>
      <c r="D12" s="49">
        <v>12487.779077</v>
      </c>
      <c r="E12" s="49">
        <v>8570.253635</v>
      </c>
      <c r="F12" s="49">
        <v>25006.304079</v>
      </c>
    </row>
    <row r="13" spans="1:6" ht="15">
      <c r="A13" s="148"/>
      <c r="B13" s="2" t="s">
        <v>49</v>
      </c>
      <c r="C13" s="49">
        <v>1785.171935</v>
      </c>
      <c r="D13" s="49">
        <v>5240.647778</v>
      </c>
      <c r="E13" s="49">
        <v>3340.110197</v>
      </c>
      <c r="F13" s="49">
        <v>10390.288281</v>
      </c>
    </row>
    <row r="14" spans="1:6" ht="15">
      <c r="A14" s="148"/>
      <c r="B14" s="2" t="s">
        <v>50</v>
      </c>
      <c r="C14" s="49">
        <v>3514.553183</v>
      </c>
      <c r="D14" s="49">
        <v>10753.677774</v>
      </c>
      <c r="E14" s="49">
        <v>7242.634045</v>
      </c>
      <c r="F14" s="49">
        <v>21548.258367</v>
      </c>
    </row>
    <row r="15" spans="1:6" ht="15">
      <c r="A15" s="148"/>
      <c r="B15" s="2" t="s">
        <v>148</v>
      </c>
      <c r="C15" s="49">
        <v>2682.935461</v>
      </c>
      <c r="D15" s="49">
        <v>9602.445454</v>
      </c>
      <c r="E15" s="49">
        <v>5486.690829</v>
      </c>
      <c r="F15" s="49">
        <v>17778.814808</v>
      </c>
    </row>
    <row r="18" spans="1:13" ht="15">
      <c r="A18" s="10" t="s">
        <v>45</v>
      </c>
      <c r="B18" s="10"/>
      <c r="C18" s="10"/>
      <c r="D18" s="10"/>
      <c r="E18" s="10"/>
      <c r="F18" s="10"/>
      <c r="H18" s="10" t="s">
        <v>45</v>
      </c>
      <c r="I18" s="10"/>
      <c r="J18" s="10"/>
      <c r="K18" s="10"/>
      <c r="L18" s="10"/>
      <c r="M18" s="10"/>
    </row>
    <row r="19" spans="1:13" ht="15">
      <c r="A19" s="43" t="s">
        <v>367</v>
      </c>
      <c r="B19" s="45"/>
      <c r="C19" s="45"/>
      <c r="D19" s="45"/>
      <c r="E19" s="45"/>
      <c r="F19" s="44"/>
      <c r="H19" s="43" t="s">
        <v>153</v>
      </c>
      <c r="I19" s="45"/>
      <c r="J19" s="45"/>
      <c r="K19" s="45"/>
      <c r="L19" s="45"/>
      <c r="M19" s="44"/>
    </row>
    <row r="20" spans="1:13" ht="15">
      <c r="A20" s="2"/>
      <c r="B20" s="2"/>
      <c r="C20" s="2" t="s">
        <v>46</v>
      </c>
      <c r="D20" s="2" t="s">
        <v>47</v>
      </c>
      <c r="E20" s="2" t="s">
        <v>48</v>
      </c>
      <c r="F20" s="2" t="s">
        <v>52</v>
      </c>
      <c r="H20" s="2"/>
      <c r="I20" s="2"/>
      <c r="J20" s="2" t="s">
        <v>46</v>
      </c>
      <c r="K20" s="2" t="s">
        <v>47</v>
      </c>
      <c r="L20" s="2" t="s">
        <v>48</v>
      </c>
      <c r="M20" s="2" t="s">
        <v>52</v>
      </c>
    </row>
    <row r="21" spans="1:13" ht="15">
      <c r="A21" s="148" t="s">
        <v>51</v>
      </c>
      <c r="B21" s="2" t="s">
        <v>142</v>
      </c>
      <c r="C21" s="49">
        <v>2208.1</v>
      </c>
      <c r="D21" s="49">
        <v>3358.2</v>
      </c>
      <c r="E21" s="49">
        <v>488</v>
      </c>
      <c r="F21" s="49">
        <v>6060.3</v>
      </c>
      <c r="H21" s="148" t="s">
        <v>51</v>
      </c>
      <c r="I21" s="2" t="s">
        <v>142</v>
      </c>
      <c r="J21" s="49">
        <v>2460.875</v>
      </c>
      <c r="K21" s="49">
        <v>3059.274</v>
      </c>
      <c r="L21" s="49">
        <v>484.154</v>
      </c>
      <c r="M21" s="49">
        <v>6010.787</v>
      </c>
    </row>
    <row r="22" spans="1:13" ht="15">
      <c r="A22" s="148"/>
      <c r="B22" s="2" t="s">
        <v>143</v>
      </c>
      <c r="C22" s="49">
        <v>977.6</v>
      </c>
      <c r="D22" s="49">
        <v>1667.3</v>
      </c>
      <c r="E22" s="49">
        <v>279.8</v>
      </c>
      <c r="F22" s="49">
        <v>2927.2</v>
      </c>
      <c r="H22" s="148"/>
      <c r="I22" s="2" t="s">
        <v>143</v>
      </c>
      <c r="J22" s="49">
        <v>1116.108</v>
      </c>
      <c r="K22" s="49">
        <v>1511.947</v>
      </c>
      <c r="L22" s="49">
        <v>274.746</v>
      </c>
      <c r="M22" s="49">
        <v>2905.445</v>
      </c>
    </row>
    <row r="23" spans="1:13" ht="15">
      <c r="A23" s="148"/>
      <c r="B23" s="2" t="s">
        <v>144</v>
      </c>
      <c r="C23" s="49">
        <v>1230.5</v>
      </c>
      <c r="D23" s="49">
        <v>1690.9</v>
      </c>
      <c r="E23" s="49">
        <v>208.2</v>
      </c>
      <c r="F23" s="49">
        <v>3133.1</v>
      </c>
      <c r="H23" s="148"/>
      <c r="I23" s="2" t="s">
        <v>144</v>
      </c>
      <c r="J23" s="49">
        <v>1344.767</v>
      </c>
      <c r="K23" s="49">
        <v>1547.327</v>
      </c>
      <c r="L23" s="49">
        <v>209.408</v>
      </c>
      <c r="M23" s="49">
        <v>3105.342</v>
      </c>
    </row>
    <row r="24" spans="1:13" ht="15">
      <c r="A24" s="148"/>
      <c r="B24" s="2" t="s">
        <v>145</v>
      </c>
      <c r="C24" s="49">
        <v>8243.3</v>
      </c>
      <c r="D24" s="49">
        <v>25704.4</v>
      </c>
      <c r="E24" s="49">
        <v>16037.2</v>
      </c>
      <c r="F24" s="49">
        <v>49985.6</v>
      </c>
      <c r="H24" s="148"/>
      <c r="I24" s="2" t="s">
        <v>145</v>
      </c>
      <c r="J24" s="49">
        <v>8392.01</v>
      </c>
      <c r="K24" s="49">
        <v>25691.35</v>
      </c>
      <c r="L24" s="49">
        <v>15927.7</v>
      </c>
      <c r="M24" s="49">
        <v>50012.164</v>
      </c>
    </row>
    <row r="25" spans="1:13" ht="15">
      <c r="A25" s="148"/>
      <c r="B25" s="2" t="s">
        <v>146</v>
      </c>
      <c r="C25" s="49">
        <v>4245.1</v>
      </c>
      <c r="D25" s="49">
        <v>13321.7</v>
      </c>
      <c r="E25" s="49">
        <v>7403.8</v>
      </c>
      <c r="F25" s="49">
        <v>24970.8</v>
      </c>
      <c r="H25" s="148"/>
      <c r="I25" s="2" t="s">
        <v>146</v>
      </c>
      <c r="J25" s="49">
        <v>4277.73</v>
      </c>
      <c r="K25" s="49">
        <v>13320.539</v>
      </c>
      <c r="L25" s="49">
        <v>7372.134</v>
      </c>
      <c r="M25" s="49">
        <v>24970.81</v>
      </c>
    </row>
    <row r="26" spans="1:13" ht="15">
      <c r="A26" s="148"/>
      <c r="B26" s="2" t="s">
        <v>147</v>
      </c>
      <c r="C26" s="49">
        <v>3998.2</v>
      </c>
      <c r="D26" s="49">
        <v>12382.7</v>
      </c>
      <c r="E26" s="49">
        <v>8633.4</v>
      </c>
      <c r="F26" s="49">
        <v>25014.8</v>
      </c>
      <c r="H26" s="148"/>
      <c r="I26" s="2" t="s">
        <v>147</v>
      </c>
      <c r="J26" s="49">
        <v>4114.28</v>
      </c>
      <c r="K26" s="49">
        <v>12370.81</v>
      </c>
      <c r="L26" s="49">
        <v>8555.566</v>
      </c>
      <c r="M26" s="49">
        <v>25041.354</v>
      </c>
    </row>
    <row r="27" spans="1:13" ht="15">
      <c r="A27" s="148"/>
      <c r="B27" s="2" t="s">
        <v>49</v>
      </c>
      <c r="C27" s="49">
        <v>1688.3</v>
      </c>
      <c r="D27" s="49">
        <v>4915.5</v>
      </c>
      <c r="E27" s="49">
        <v>3925.3</v>
      </c>
      <c r="F27" s="49">
        <v>10529.6</v>
      </c>
      <c r="H27" s="148"/>
      <c r="I27" s="2" t="s">
        <v>49</v>
      </c>
      <c r="J27" s="49">
        <v>1739.183</v>
      </c>
      <c r="K27" s="49">
        <v>4840.97</v>
      </c>
      <c r="L27" s="49">
        <v>3886.169</v>
      </c>
      <c r="M27" s="49">
        <v>10466.949</v>
      </c>
    </row>
    <row r="28" spans="1:13" ht="15">
      <c r="A28" s="148"/>
      <c r="B28" s="2" t="s">
        <v>50</v>
      </c>
      <c r="C28" s="49">
        <v>3682.2</v>
      </c>
      <c r="D28" s="49">
        <v>10823.1</v>
      </c>
      <c r="E28" s="49">
        <v>7112</v>
      </c>
      <c r="F28" s="49">
        <v>21617.5</v>
      </c>
      <c r="H28" s="148"/>
      <c r="I28" s="2" t="s">
        <v>50</v>
      </c>
      <c r="J28" s="49">
        <v>3681.785</v>
      </c>
      <c r="K28" s="49">
        <v>10807.138</v>
      </c>
      <c r="L28" s="49">
        <v>7008.979</v>
      </c>
      <c r="M28" s="49">
        <v>21498.219</v>
      </c>
    </row>
    <row r="29" spans="1:13" ht="15">
      <c r="A29" s="148"/>
      <c r="B29" s="2" t="s">
        <v>148</v>
      </c>
      <c r="C29" s="49">
        <v>2872.8</v>
      </c>
      <c r="D29" s="49">
        <v>9965.8</v>
      </c>
      <c r="E29" s="49">
        <v>4999.8</v>
      </c>
      <c r="F29" s="49">
        <v>17838.5</v>
      </c>
      <c r="H29" s="148"/>
      <c r="I29" s="2" t="s">
        <v>148</v>
      </c>
      <c r="J29" s="49">
        <v>2971.043</v>
      </c>
      <c r="K29" s="49">
        <v>10043.242</v>
      </c>
      <c r="L29" s="49">
        <v>5032.553</v>
      </c>
      <c r="M29" s="49">
        <v>18046.996</v>
      </c>
    </row>
    <row r="30" ht="15">
      <c r="A30" s="11"/>
    </row>
    <row r="31" spans="2:6" ht="15">
      <c r="B31" s="11"/>
      <c r="C31" s="11"/>
      <c r="D31" s="11"/>
      <c r="E31" s="11"/>
      <c r="F31" s="11"/>
    </row>
    <row r="32" spans="1:6" ht="15">
      <c r="A32" s="10" t="s">
        <v>151</v>
      </c>
      <c r="B32" s="2"/>
      <c r="C32" s="2" t="s">
        <v>46</v>
      </c>
      <c r="D32" s="2" t="s">
        <v>47</v>
      </c>
      <c r="E32" s="2" t="s">
        <v>48</v>
      </c>
      <c r="F32" s="2" t="s">
        <v>52</v>
      </c>
    </row>
    <row r="33" spans="1:6" ht="13.9" customHeight="1">
      <c r="A33" s="138" t="s">
        <v>152</v>
      </c>
      <c r="B33" s="2" t="s">
        <v>142</v>
      </c>
      <c r="C33" s="49">
        <f>(C21-C7)/C21*100</f>
        <v>0.9112715456727523</v>
      </c>
      <c r="D33" s="49">
        <f aca="true" t="shared" si="0" ref="C33:F41">(D21-D7)/D21*100</f>
        <v>-8.113240694419634</v>
      </c>
      <c r="E33" s="49">
        <f t="shared" si="0"/>
        <v>29.075541393442624</v>
      </c>
      <c r="F33" s="49">
        <f t="shared" si="0"/>
        <v>-1.7234859660412802</v>
      </c>
    </row>
    <row r="34" spans="1:6" ht="15">
      <c r="A34" s="138"/>
      <c r="B34" s="2" t="s">
        <v>143</v>
      </c>
      <c r="C34" s="49">
        <f t="shared" si="0"/>
        <v>5.068639116202946</v>
      </c>
      <c r="D34" s="49">
        <f t="shared" si="0"/>
        <v>-9.297504408324844</v>
      </c>
      <c r="E34" s="49">
        <f t="shared" si="0"/>
        <v>18.604022516082917</v>
      </c>
      <c r="F34" s="49">
        <f t="shared" si="0"/>
        <v>-1.7392805411314622</v>
      </c>
    </row>
    <row r="35" spans="1:6" ht="15">
      <c r="A35" s="138"/>
      <c r="B35" s="2" t="s">
        <v>144</v>
      </c>
      <c r="C35" s="49">
        <f t="shared" si="0"/>
        <v>-2.391648029256406</v>
      </c>
      <c r="D35" s="49">
        <f t="shared" si="0"/>
        <v>-6.945505825300134</v>
      </c>
      <c r="E35" s="49">
        <f t="shared" si="0"/>
        <v>43.14821661863592</v>
      </c>
      <c r="F35" s="49">
        <f t="shared" si="0"/>
        <v>-1.7087293734639817</v>
      </c>
    </row>
    <row r="36" spans="1:6" ht="15">
      <c r="A36" s="138"/>
      <c r="B36" s="2" t="s">
        <v>145</v>
      </c>
      <c r="C36" s="49">
        <f t="shared" si="0"/>
        <v>3.161833501146373</v>
      </c>
      <c r="D36" s="49">
        <f t="shared" si="0"/>
        <v>0.4187181727642054</v>
      </c>
      <c r="E36" s="49">
        <f t="shared" si="0"/>
        <v>-0.20100186441522927</v>
      </c>
      <c r="F36" s="49">
        <f t="shared" si="0"/>
        <v>0.5366316379117182</v>
      </c>
    </row>
    <row r="37" spans="1:6" ht="15">
      <c r="A37" s="138"/>
      <c r="B37" s="2" t="s">
        <v>146</v>
      </c>
      <c r="C37" s="49">
        <f t="shared" si="0"/>
        <v>3.761327271442374</v>
      </c>
      <c r="D37" s="49">
        <f t="shared" si="0"/>
        <v>1.596703656440251</v>
      </c>
      <c r="E37" s="49">
        <f t="shared" si="0"/>
        <v>-1.2882767767902923</v>
      </c>
      <c r="F37" s="49">
        <f t="shared" si="0"/>
        <v>1.0401854285805752</v>
      </c>
    </row>
    <row r="38" spans="1:6" ht="15">
      <c r="A38" s="138"/>
      <c r="B38" s="2" t="s">
        <v>147</v>
      </c>
      <c r="C38" s="49">
        <f t="shared" si="0"/>
        <v>2.525319318693403</v>
      </c>
      <c r="D38" s="49">
        <f t="shared" si="0"/>
        <v>-0.8485958393565095</v>
      </c>
      <c r="E38" s="49">
        <f t="shared" si="0"/>
        <v>0.7314194291936029</v>
      </c>
      <c r="F38" s="49">
        <f t="shared" si="0"/>
        <v>0.03396357756207488</v>
      </c>
    </row>
    <row r="39" spans="1:6" ht="15">
      <c r="A39" s="138"/>
      <c r="B39" s="2" t="s">
        <v>49</v>
      </c>
      <c r="C39" s="49">
        <f t="shared" si="0"/>
        <v>-5.73783895042351</v>
      </c>
      <c r="D39" s="49">
        <f t="shared" si="0"/>
        <v>-6.614744746210957</v>
      </c>
      <c r="E39" s="49">
        <f t="shared" si="0"/>
        <v>14.908154867143915</v>
      </c>
      <c r="F39" s="49">
        <f t="shared" si="0"/>
        <v>1.323048539355732</v>
      </c>
    </row>
    <row r="40" spans="1:6" ht="15">
      <c r="A40" s="138"/>
      <c r="B40" s="2" t="s">
        <v>50</v>
      </c>
      <c r="C40" s="49">
        <f t="shared" si="0"/>
        <v>4.55289818586714</v>
      </c>
      <c r="D40" s="49">
        <f t="shared" si="0"/>
        <v>0.6414264489841228</v>
      </c>
      <c r="E40" s="49">
        <f t="shared" si="0"/>
        <v>-1.8368116563554526</v>
      </c>
      <c r="F40" s="49">
        <f t="shared" si="0"/>
        <v>0.32030361050075845</v>
      </c>
    </row>
    <row r="41" spans="1:6" ht="15">
      <c r="A41" s="138"/>
      <c r="B41" s="2" t="s">
        <v>148</v>
      </c>
      <c r="C41" s="49">
        <f t="shared" si="0"/>
        <v>6.609041318574219</v>
      </c>
      <c r="D41" s="49">
        <f t="shared" si="0"/>
        <v>3.6460148307210525</v>
      </c>
      <c r="E41" s="49">
        <f t="shared" si="0"/>
        <v>-9.738206108244327</v>
      </c>
      <c r="F41" s="49">
        <f t="shared" si="0"/>
        <v>0.3345863833842578</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2024-02-07T14:27:03Z</cp:lastPrinted>
  <dcterms:created xsi:type="dcterms:W3CDTF">2016-07-21T15:32:48Z</dcterms:created>
  <dcterms:modified xsi:type="dcterms:W3CDTF">2024-02-12T09:28:01Z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741da7a-79c1-417c-b408-16c0bfe99fca_Enabled">
    <vt:lpwstr>true</vt:lpwstr>
  </property>
  <property fmtid="{D5CDD505-2E9C-101B-9397-08002B2CF9AE}" pid="3" name="MSIP_Label_3741da7a-79c1-417c-b408-16c0bfe99fca_SetDate">
    <vt:lpwstr>2023-11-02T08:37:34Z</vt:lpwstr>
  </property>
  <property fmtid="{D5CDD505-2E9C-101B-9397-08002B2CF9AE}" pid="4" name="MSIP_Label_3741da7a-79c1-417c-b408-16c0bfe99fca_Method">
    <vt:lpwstr>Standard</vt:lpwstr>
  </property>
  <property fmtid="{D5CDD505-2E9C-101B-9397-08002B2CF9AE}" pid="5" name="MSIP_Label_3741da7a-79c1-417c-b408-16c0bfe99fca_Name">
    <vt:lpwstr>Internal Only - Amber</vt:lpwstr>
  </property>
  <property fmtid="{D5CDD505-2E9C-101B-9397-08002B2CF9AE}" pid="6" name="MSIP_Label_3741da7a-79c1-417c-b408-16c0bfe99fca_SiteId">
    <vt:lpwstr>1e355c04-e0a4-42ed-8e2d-7351591f0ef1</vt:lpwstr>
  </property>
  <property fmtid="{D5CDD505-2E9C-101B-9397-08002B2CF9AE}" pid="7" name="MSIP_Label_3741da7a-79c1-417c-b408-16c0bfe99fca_ActionId">
    <vt:lpwstr>7a1f1378-6e0f-4799-89f3-c003a7c74850</vt:lpwstr>
  </property>
  <property fmtid="{D5CDD505-2E9C-101B-9397-08002B2CF9AE}" pid="8" name="MSIP_Label_3741da7a-79c1-417c-b408-16c0bfe99fca_ContentBits">
    <vt:lpwstr>0</vt:lpwstr>
  </property>
  <property fmtid="{D5CDD505-2E9C-101B-9397-08002B2CF9AE}" pid="9" name="MSIP_Label_6bd9ddd1-4d20-43f6-abfa-fc3c07406f94_Enabled">
    <vt:lpwstr>true</vt:lpwstr>
  </property>
  <property fmtid="{D5CDD505-2E9C-101B-9397-08002B2CF9AE}" pid="10" name="MSIP_Label_6bd9ddd1-4d20-43f6-abfa-fc3c07406f94_SetDate">
    <vt:lpwstr>2023-12-18T16:17:34Z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16754ef9-7b98-4c5c-9b50-88e8ae58a1ac</vt:lpwstr>
  </property>
  <property fmtid="{D5CDD505-2E9C-101B-9397-08002B2CF9AE}" pid="15" name="MSIP_Label_6bd9ddd1-4d20-43f6-abfa-fc3c07406f94_ContentBits">
    <vt:lpwstr>0</vt:lpwstr>
  </property>
</Properties>
</file>