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<sst xmlns="http://schemas.openxmlformats.org/spreadsheetml/2006/main" count="585" uniqueCount="280">
  <si>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</si>
  <si>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</si>
  <si>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</si>
  <si>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</si>
  <si>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</si>
  <si>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</si>
  <si>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</si>
  <si>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</si>
  <si>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</si>
  <si>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</si>
  <si>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</si>
  <si>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</si>
  <si>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</si>
  <si>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</si>
  <si>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</si>
  <si>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</si>
  <si>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</si>
  <si>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</si>
  <si>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</si>
  <si>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</si>
  <si>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</si>
  <si>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</si>
  <si>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</si>
  <si>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</si>
  <si>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</si>
  <si>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</si>
  <si>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</si>
  <si>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Rejected questionnaires</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</si>
  <si>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</si>
  <si>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</si>
  <si>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</si>
  <si>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</si>
  <si>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</si>
  <si>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</si>
  <si>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</si>
  <si>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</si>
  <si>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</si>
  <si>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</si>
  <si>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</si>
  <si>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</si>
  <si>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</si>
  <si>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</si>
  <si>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</si>
  <si>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</si>
  <si>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</si>
  <si>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</si>
  <si>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</si>
  <si>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</si>
  <si>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</si>
  <si>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</si>
  <si>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</si>
  <si>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</si>
  <si>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</si>
  <si>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</si>
  <si>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</si>
  <si>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</si>
  <si>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</si>
  <si>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</si>
  <si>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</si>
  <si>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</si>
  <si>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</si>
  <si>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</si>
  <si>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</si>
  <si>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</si>
  <si>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</si>
  <si>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</si>
  <si>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</si>
  <si>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</si>
  <si>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</si>
  <si>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</si>
  <si>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</si>
  <si>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</si>
  <si>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</si>
  <si>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</si>
  <si>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</si>
  <si>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</si>
  <si>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</si>
  <si>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</si>
  <si>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</si>
  <si>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</si>
  <si>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</si>
  <si>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</si>
  <si>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</si>
  <si>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</si>
  <si>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</si>
  <si>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</si>
  <si>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</si>
  <si>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</si>
  <si>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</si>
  <si>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</si>
  <si>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</si>
  <si>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</si>
  <si>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</si>
  <si>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</si>
  <si>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</si>
  <si>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</si>
  <si>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</si>
  <si>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</si>
  <si>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</si>
  <si>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</si>
  <si>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</si>
  <si>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</si>
  <si>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</si>
  <si>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</si>
  <si>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</si>
  <si>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</si>
  <si>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</si>
  <si>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</si>
  <si>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</si>
  <si>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</si>
  <si>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</si>
  <si>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</si>
  <si>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</si>
  <si>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</si>
  <si>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</si>
  <si>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</si>
  <si>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</si>
  <si>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</si>
  <si>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</si>
  <si>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</si>
  <si>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</si>
  <si>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</si>
  <si>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</si>
  <si>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</si>
  <si>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</si>
  <si>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</si>
  <si>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</si>
  <si>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</si>
  <si>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</si>
  <si>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</si>
  <si>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</si>
  <si>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</si>
  <si>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</si>
  <si>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</si>
  <si>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</si>
  <si>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</si>
  <si>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</si>
  <si>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</si>
  <si>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</si>
  <si>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</si>
  <si>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</si>
  <si>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</si>
  <si>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</si>
  <si>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</si>
  <si>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</si>
  <si>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</si>
  <si>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</si>
  <si>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</si>
  <si>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</si>
  <si>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</si>
  <si>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</si>
  <si>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</si>
  <si>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</si>
  <si>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</si>
  <si>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</si>
  <si>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</si>
  <si>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</si>
  <si>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</si>
  <si>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</si>
  <si>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</si>
  <si>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</si>
  <si>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</si>
  <si>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</si>
  <si>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</si>
  <si>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</si>
  <si>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</si>
  <si>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</si>
  <si>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</si>
  <si>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</si>
  <si>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</si>
  <si>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</si>
  <si>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</si>
  <si>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</si>
  <si>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</si>
  <si>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</si>
  <si>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</si>
  <si>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</si>
  <si>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</si>
  <si>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</si>
  <si>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</si>
  <si>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</si>
  <si>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</si>
  <si>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</si>
  <si>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</si>
  <si>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</si>
  <si>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</si>
  <si>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</si>
  <si>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</si>
  <si>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</si>
  <si>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</si>
  <si>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</si>
  <si>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</si>
  <si>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</si>
  <si>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</si>
  <si>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</si>
  <si>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</si>
  <si>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</si>
  <si>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</si>
  <si>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</si>
  <si>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</si>
  <si>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</si>
  <si>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</si>
  <si>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</si>
  <si>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</si>
  <si>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</si>
  <si>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</si>
  <si>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</si>
  <si>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</si>
  <si>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</si>
  <si>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</si>
  <si>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</si>
  <si>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</si>
  <si>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</si>
  <si>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</si>
  <si>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</si>
  <si>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</si>
  <si>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</si>
  <si>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</si>
  <si>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</si>
  <si>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</si>
  <si>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</si>
  <si>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</si>
  <si>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</si>
  <si>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</si>
  <si>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</si>
  <si>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</si>
  <si>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</si>
  <si>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</si>
  <si>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</si>
  <si>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</si>
  <si>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</si>
  <si>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</si>
  <si>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</si>
  <si>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</si>
  <si>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</si>
  <si>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</si>
  <si>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</si>
  <si>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</si>
  <si>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</si>
  <si>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</si>
  <si>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</si>
  <si>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</si>
  <si>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</si>
  <si>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</si>
  <si>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</si>
  <si>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</si>
  <si>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</si>
  <si>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</si>
  <si>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</si>
  <si>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</si>
  <si>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</si>
  <si>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</si>
  <si>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</si>
  <si>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</si>
  <si>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</si>
  <si>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HATFATHER</t>
  </si>
  <si>
    <t>HATMOTHER</t>
  </si>
  <si>
    <t>GUIDEINTER_1</t>
  </si>
  <si>
    <t>GUIDEINTER_2</t>
  </si>
  <si>
    <t>GUIDEINTER</t>
  </si>
  <si>
    <t>individual level</t>
  </si>
  <si>
    <t>x</t>
  </si>
  <si>
    <t>HATLEVEL if missing in survey
HATFATHER
HATMOTHER
BIRTHFATHER
BIRTHMOTHER</t>
  </si>
  <si>
    <t>Voluntary</t>
  </si>
  <si>
    <t>among a 30 colleagues</t>
  </si>
  <si>
    <t xml:space="preserve">First, the respondents had to indicate whether they participated in any of the four activities. Second, they had to indicate the number of activities. Third, they had to name five of these activities. </t>
  </si>
  <si>
    <t>HHINCOME</t>
  </si>
  <si>
    <t>HATFIELD</t>
  </si>
  <si>
    <t>HATFIELD = '00'</t>
  </si>
  <si>
    <t>CAPI group not assigned to interviewer</t>
  </si>
  <si>
    <t>Types of unit non-response (CAPI)</t>
  </si>
  <si>
    <t>Other reasons</t>
  </si>
  <si>
    <t>Types of unit non-response (CAWI)</t>
  </si>
  <si>
    <t>The questionnaire was never sent back.</t>
  </si>
  <si>
    <t>Precision threshold for standard error set in regulation</t>
  </si>
  <si>
    <t>Comment</t>
  </si>
  <si>
    <t>None.</t>
  </si>
  <si>
    <t>Administrative data. Cross-checked with other data, and they all indicated that these were people in the lowest categories, so all were coded in the lowest category.</t>
  </si>
  <si>
    <r>
      <t xml:space="preserve">Total population
</t>
    </r>
    <r>
      <rPr>
        <i/>
        <sz val="10"/>
        <rFont val="Calibri"/>
        <family val="2"/>
        <scheme val="minor"/>
      </rPr>
      <t xml:space="preserve">Data source: </t>
    </r>
    <r>
      <rPr>
        <b/>
        <i/>
        <sz val="10"/>
        <rFont val="Calibri"/>
        <family val="2"/>
        <scheme val="minor"/>
      </rPr>
      <t>register</t>
    </r>
  </si>
  <si>
    <r>
      <t xml:space="preserve">Total population
</t>
    </r>
    <r>
      <rPr>
        <i/>
        <sz val="10"/>
        <rFont val="Calibri"/>
        <family val="2"/>
        <scheme val="minor"/>
      </rPr>
      <t xml:space="preserve">Data source: </t>
    </r>
    <r>
      <rPr>
        <b/>
        <i/>
        <sz val="10"/>
        <rFont val="Calibri"/>
        <family val="2"/>
        <scheme val="minor"/>
      </rPr>
      <t>LFS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</si>
</sst>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_(* #,##0.00_);_(* \(#,##0.00\);_(* &quot;-&quot;??_);_(@_)"/>
    <numFmt numFmtId="166" formatCode="_-* #,##0_-;\-* #,##0_-;_-* &quot;-&quot;??_-;_-@_-"/>
    <numFmt numFmtId="167" formatCode="0.000"/>
    <numFmt numFmtId="168" formatCode="0.0000"/>
    <numFmt numFmtId="169" formatCode="0.0%"/>
    <numFmt numFmtId="170" formatCode="#,##0.0_ ;\-#,##0.0\ "/>
  </numFmts>
  <fonts count="19">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78">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0" fontId="0" fillId="2" borderId="1" xfId="0" applyFill="1" applyBorder="1"/>
    <xf numFmtId="166" fontId="2" fillId="2" borderId="1" xfId="18" applyNumberFormat="1" applyFont="1" applyFill="1" applyBorder="1" applyAlignment="1">
      <alignment horizontal="left" vertical="center"/>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vertical="center" wrapText="1"/>
    </xf>
    <xf numFmtId="164" fontId="0" fillId="0" borderId="0" xfId="0" applyNumberFormat="1"/>
    <xf numFmtId="167" fontId="4" fillId="2" borderId="1" xfId="0" applyNumberFormat="1" applyFont="1" applyFill="1" applyBorder="1" applyAlignment="1">
      <alignment horizontal="right" vertical="center"/>
    </xf>
    <xf numFmtId="167" fontId="2" fillId="2" borderId="1" xfId="0" applyNumberFormat="1" applyFont="1" applyFill="1" applyBorder="1" applyAlignment="1">
      <alignment horizontal="right" vertical="center"/>
    </xf>
    <xf numFmtId="168" fontId="4" fillId="2" borderId="1" xfId="0" applyNumberFormat="1" applyFont="1" applyFill="1" applyBorder="1" applyAlignment="1">
      <alignment horizontal="right" vertical="center"/>
    </xf>
    <xf numFmtId="168" fontId="2" fillId="2" borderId="1" xfId="0" applyNumberFormat="1" applyFont="1" applyFill="1" applyBorder="1" applyAlignment="1">
      <alignment horizontal="right" vertical="center"/>
    </xf>
    <xf numFmtId="169" fontId="4" fillId="2" borderId="1" xfId="15" applyNumberFormat="1" applyFont="1" applyFill="1" applyBorder="1" applyAlignment="1">
      <alignment horizontal="right" vertical="center"/>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164" fontId="4"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2" fontId="4" fillId="2" borderId="1" xfId="0" applyNumberFormat="1" applyFont="1" applyFill="1" applyBorder="1" applyAlignment="1">
      <alignment horizontal="right" vertical="center"/>
    </xf>
    <xf numFmtId="10"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1"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64" fontId="2" fillId="0" borderId="0" xfId="0" applyNumberFormat="1" applyFont="1" applyFill="1" applyBorder="1" applyAlignment="1">
      <alignment horizontal="right" vertical="center"/>
    </xf>
    <xf numFmtId="1" fontId="0" fillId="0" borderId="0" xfId="0" applyNumberFormat="1"/>
    <xf numFmtId="1" fontId="0" fillId="0" borderId="0" xfId="0" applyNumberFormat="1" applyAlignment="1">
      <alignment vertical="center" wrapText="1"/>
    </xf>
    <xf numFmtId="0" fontId="2" fillId="2" borderId="1" xfId="0" applyFont="1" applyFill="1" applyBorder="1" applyAlignment="1">
      <alignment horizontal="right" vertical="center"/>
    </xf>
    <xf numFmtId="1" fontId="2" fillId="0" borderId="0" xfId="0" applyNumberFormat="1" applyFont="1" applyAlignment="1">
      <alignment horizontal="left" vertical="center"/>
    </xf>
    <xf numFmtId="164" fontId="0" fillId="2" borderId="1" xfId="0" applyNumberFormat="1" applyFill="1" applyBorder="1"/>
    <xf numFmtId="14" fontId="2" fillId="2" borderId="1" xfId="0" applyNumberFormat="1" applyFont="1" applyFill="1" applyBorder="1"/>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2" borderId="1" xfId="0" applyFont="1" applyFill="1" applyBorder="1" applyAlignment="1">
      <alignment horizontal="left" vertical="center" wrapText="1"/>
    </xf>
    <xf numFmtId="166" fontId="2" fillId="2" borderId="1" xfId="0" applyNumberFormat="1" applyFont="1" applyFill="1" applyBorder="1" applyAlignment="1">
      <alignment horizontal="left" vertical="center"/>
    </xf>
    <xf numFmtId="170"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81</v>
      </c>
    </row>
    <row r="3" spans="1:7" s="52" customFormat="1" ht="15">
      <c r="A3" s="51" t="s">
        <v>225</v>
      </c>
      <c r="B3" s="26"/>
      <c r="C3" s="26"/>
      <c r="D3" s="19"/>
      <c r="E3" s="19"/>
      <c r="F3" s="19"/>
      <c r="G3" s="19"/>
    </row>
    <row r="4" spans="1:5" s="52" customFormat="1" ht="15">
      <c r="A4" s="86"/>
      <c r="B4" s="82"/>
      <c r="C4" s="82" t="s">
        <v>190</v>
      </c>
      <c r="D4" s="82" t="s">
        <v>191</v>
      </c>
      <c r="E4" s="82" t="s">
        <v>238</v>
      </c>
    </row>
    <row r="5" spans="1:5" s="52" customFormat="1" ht="15.75">
      <c r="A5" s="87" t="s">
        <v>197</v>
      </c>
      <c r="B5" s="84"/>
      <c r="C5" s="84"/>
      <c r="D5" s="84"/>
      <c r="E5" s="84"/>
    </row>
    <row r="6" spans="1:5" s="52" customFormat="1" ht="15">
      <c r="A6" s="89" t="s">
        <v>198</v>
      </c>
      <c r="B6" s="80" t="s">
        <v>15</v>
      </c>
      <c r="C6" s="94" t="s">
        <v>196</v>
      </c>
      <c r="D6" s="81" t="s">
        <v>194</v>
      </c>
      <c r="E6" s="81" t="s">
        <v>239</v>
      </c>
    </row>
    <row r="7" spans="1:5" s="52" customFormat="1" ht="15">
      <c r="A7" s="89" t="s">
        <v>116</v>
      </c>
      <c r="B7" s="80" t="s">
        <v>15</v>
      </c>
      <c r="C7" s="94" t="s">
        <v>196</v>
      </c>
      <c r="D7" s="81" t="s">
        <v>199</v>
      </c>
      <c r="E7" s="81" t="s">
        <v>239</v>
      </c>
    </row>
    <row r="8" spans="1:5" s="52" customFormat="1" ht="15">
      <c r="A8" s="89" t="s">
        <v>117</v>
      </c>
      <c r="B8" s="80" t="s">
        <v>15</v>
      </c>
      <c r="C8" s="94" t="s">
        <v>196</v>
      </c>
      <c r="D8" s="81" t="s">
        <v>200</v>
      </c>
      <c r="E8" s="81" t="s">
        <v>239</v>
      </c>
    </row>
    <row r="9" spans="1:5" s="52" customFormat="1" ht="15">
      <c r="A9" s="89" t="s">
        <v>179</v>
      </c>
      <c r="B9" s="80" t="s">
        <v>15</v>
      </c>
      <c r="C9" s="94" t="s">
        <v>196</v>
      </c>
      <c r="D9" s="81" t="s">
        <v>195</v>
      </c>
      <c r="E9" s="81" t="s">
        <v>239</v>
      </c>
    </row>
    <row r="10" spans="1:5" s="52" customFormat="1" ht="15">
      <c r="A10" s="89" t="s">
        <v>203</v>
      </c>
      <c r="B10" s="80" t="s">
        <v>15</v>
      </c>
      <c r="C10" s="95" t="s">
        <v>202</v>
      </c>
      <c r="D10" s="81" t="s">
        <v>195</v>
      </c>
      <c r="E10" s="81" t="s">
        <v>239</v>
      </c>
    </row>
    <row r="11" spans="1:5" s="52" customFormat="1" ht="15">
      <c r="A11" s="89" t="s">
        <v>115</v>
      </c>
      <c r="B11" s="80" t="s">
        <v>15</v>
      </c>
      <c r="C11" s="95" t="s">
        <v>202</v>
      </c>
      <c r="D11" s="81" t="s">
        <v>204</v>
      </c>
      <c r="E11" s="81" t="s">
        <v>239</v>
      </c>
    </row>
    <row r="12" spans="1:5" s="52" customFormat="1" ht="15">
      <c r="A12" s="89" t="s">
        <v>157</v>
      </c>
      <c r="B12" s="80" t="s">
        <v>15</v>
      </c>
      <c r="C12" s="95" t="s">
        <v>202</v>
      </c>
      <c r="D12" s="81" t="s">
        <v>205</v>
      </c>
      <c r="E12" s="81" t="s">
        <v>239</v>
      </c>
    </row>
    <row r="13" spans="1:5" s="52" customFormat="1" ht="15">
      <c r="A13" s="89" t="s">
        <v>181</v>
      </c>
      <c r="B13" s="80" t="s">
        <v>15</v>
      </c>
      <c r="C13" s="95" t="s">
        <v>202</v>
      </c>
      <c r="D13" s="81" t="s">
        <v>194</v>
      </c>
      <c r="E13" s="81" t="s">
        <v>239</v>
      </c>
    </row>
    <row r="14" spans="1:5" s="52" customFormat="1" ht="15">
      <c r="A14" s="89" t="s">
        <v>182</v>
      </c>
      <c r="B14" s="80" t="s">
        <v>15</v>
      </c>
      <c r="C14" s="95" t="s">
        <v>202</v>
      </c>
      <c r="D14" s="81" t="s">
        <v>206</v>
      </c>
      <c r="E14" s="81" t="s">
        <v>239</v>
      </c>
    </row>
    <row r="15" spans="1:5" s="52" customFormat="1" ht="15">
      <c r="A15" s="89" t="s">
        <v>183</v>
      </c>
      <c r="B15" s="80" t="s">
        <v>15</v>
      </c>
      <c r="C15" s="95" t="s">
        <v>202</v>
      </c>
      <c r="D15" s="81" t="s">
        <v>209</v>
      </c>
      <c r="E15" s="81" t="s">
        <v>239</v>
      </c>
    </row>
    <row r="16" spans="1:5" s="52" customFormat="1" ht="15">
      <c r="A16" s="89" t="s">
        <v>184</v>
      </c>
      <c r="B16" s="80" t="s">
        <v>15</v>
      </c>
      <c r="C16" s="95" t="s">
        <v>202</v>
      </c>
      <c r="D16" s="81" t="s">
        <v>210</v>
      </c>
      <c r="E16" s="81" t="s">
        <v>239</v>
      </c>
    </row>
    <row r="17" spans="1:5" s="52" customFormat="1" ht="12.75" customHeight="1">
      <c r="A17" s="89" t="s">
        <v>118</v>
      </c>
      <c r="B17" s="80" t="s">
        <v>15</v>
      </c>
      <c r="C17" s="95" t="s">
        <v>202</v>
      </c>
      <c r="D17" s="81" t="s">
        <v>211</v>
      </c>
      <c r="E17" s="81" t="s">
        <v>239</v>
      </c>
    </row>
    <row r="18" spans="1:5" s="52" customFormat="1" ht="12.75" customHeight="1">
      <c r="A18" s="89" t="s">
        <v>119</v>
      </c>
      <c r="B18" s="80" t="s">
        <v>15</v>
      </c>
      <c r="C18" s="95" t="s">
        <v>202</v>
      </c>
      <c r="D18" s="81" t="s">
        <v>212</v>
      </c>
      <c r="E18" s="81" t="s">
        <v>239</v>
      </c>
    </row>
    <row r="19" spans="1:5" s="52" customFormat="1" ht="12.75" customHeight="1">
      <c r="A19" s="89" t="s">
        <v>120</v>
      </c>
      <c r="B19" s="80" t="s">
        <v>15</v>
      </c>
      <c r="C19" s="95" t="s">
        <v>202</v>
      </c>
      <c r="D19" s="81" t="s">
        <v>213</v>
      </c>
      <c r="E19" s="81" t="s">
        <v>239</v>
      </c>
    </row>
    <row r="20" spans="1:5" s="52" customFormat="1" ht="15">
      <c r="A20" s="89" t="s">
        <v>171</v>
      </c>
      <c r="B20" s="80" t="s">
        <v>15</v>
      </c>
      <c r="C20" s="95" t="s">
        <v>202</v>
      </c>
      <c r="D20" s="81" t="s">
        <v>214</v>
      </c>
      <c r="E20" s="81" t="s">
        <v>239</v>
      </c>
    </row>
    <row r="21" spans="1:5" s="52" customFormat="1" ht="15">
      <c r="A21" s="89" t="s">
        <v>121</v>
      </c>
      <c r="B21" s="80" t="s">
        <v>15</v>
      </c>
      <c r="C21" s="95" t="s">
        <v>202</v>
      </c>
      <c r="D21" s="81" t="s">
        <v>215</v>
      </c>
      <c r="E21" s="81" t="s">
        <v>239</v>
      </c>
    </row>
    <row r="22" spans="1:5" s="52" customFormat="1" ht="15">
      <c r="A22" s="89" t="s">
        <v>172</v>
      </c>
      <c r="B22" s="80" t="s">
        <v>15</v>
      </c>
      <c r="C22" s="95" t="s">
        <v>202</v>
      </c>
      <c r="D22" s="81" t="s">
        <v>216</v>
      </c>
      <c r="E22" s="81" t="s">
        <v>239</v>
      </c>
    </row>
    <row r="23" spans="1:5" s="52" customFormat="1" ht="127.5">
      <c r="A23" s="90" t="s">
        <v>173</v>
      </c>
      <c r="B23" s="80" t="s">
        <v>15</v>
      </c>
      <c r="C23" s="80" t="s">
        <v>217</v>
      </c>
      <c r="D23" s="85" t="s">
        <v>218</v>
      </c>
      <c r="E23" s="81" t="s">
        <v>242</v>
      </c>
    </row>
    <row r="24" spans="1:5" s="52" customFormat="1" ht="127.5">
      <c r="A24" s="90" t="s">
        <v>174</v>
      </c>
      <c r="B24" s="80" t="s">
        <v>15</v>
      </c>
      <c r="C24" s="80" t="s">
        <v>217</v>
      </c>
      <c r="D24" s="85" t="s">
        <v>219</v>
      </c>
      <c r="E24" s="81" t="s">
        <v>242</v>
      </c>
    </row>
    <row r="25" spans="1:5" s="52" customFormat="1" ht="15">
      <c r="A25" s="89" t="s">
        <v>185</v>
      </c>
      <c r="B25" s="80" t="s">
        <v>15</v>
      </c>
      <c r="C25" s="80" t="s">
        <v>220</v>
      </c>
      <c r="D25" s="81" t="s">
        <v>245</v>
      </c>
      <c r="E25" s="81" t="s">
        <v>239</v>
      </c>
    </row>
    <row r="26" spans="1:5" s="52" customFormat="1" ht="12.75" customHeight="1">
      <c r="A26" s="89" t="s">
        <v>177</v>
      </c>
      <c r="B26" s="80" t="s">
        <v>222</v>
      </c>
      <c r="C26" s="80" t="s">
        <v>221</v>
      </c>
      <c r="D26" s="85" t="s">
        <v>246</v>
      </c>
      <c r="E26" s="81" t="s">
        <v>241</v>
      </c>
    </row>
    <row r="27" spans="1:5" s="52" customFormat="1" ht="24">
      <c r="A27" s="89" t="s">
        <v>175</v>
      </c>
      <c r="B27" s="80" t="s">
        <v>222</v>
      </c>
      <c r="C27" s="80" t="s">
        <v>223</v>
      </c>
      <c r="D27" s="85" t="s">
        <v>247</v>
      </c>
      <c r="E27" s="81" t="s">
        <v>239</v>
      </c>
    </row>
    <row r="28" spans="1:5" s="52" customFormat="1" ht="15">
      <c r="A28" s="89" t="s">
        <v>176</v>
      </c>
      <c r="B28" s="80" t="s">
        <v>222</v>
      </c>
      <c r="C28" s="83" t="s">
        <v>224</v>
      </c>
      <c r="D28" s="85" t="s">
        <v>248</v>
      </c>
      <c r="E28" s="81" t="s">
        <v>241</v>
      </c>
    </row>
    <row r="29" spans="1:5" s="52" customFormat="1" ht="15.75">
      <c r="A29" s="87" t="s">
        <v>201</v>
      </c>
      <c r="B29" s="84"/>
      <c r="C29" s="84"/>
      <c r="D29" s="84"/>
      <c r="E29" s="84"/>
    </row>
    <row r="30" spans="1:5" s="52" customFormat="1" ht="15">
      <c r="A30" s="89" t="s">
        <v>101</v>
      </c>
      <c r="B30" s="80" t="s">
        <v>192</v>
      </c>
      <c r="C30" s="83"/>
      <c r="D30" s="81" t="s">
        <v>208</v>
      </c>
      <c r="E30" s="81" t="s">
        <v>240</v>
      </c>
    </row>
    <row r="31" spans="1:5" s="52" customFormat="1" ht="15">
      <c r="A31" s="89" t="s">
        <v>103</v>
      </c>
      <c r="B31" s="80" t="s">
        <v>192</v>
      </c>
      <c r="C31" s="83"/>
      <c r="D31" s="81" t="s">
        <v>199</v>
      </c>
      <c r="E31" s="81" t="s">
        <v>240</v>
      </c>
    </row>
    <row r="32" spans="1:5" s="52" customFormat="1" ht="15">
      <c r="A32" s="89" t="s">
        <v>104</v>
      </c>
      <c r="B32" s="80" t="s">
        <v>192</v>
      </c>
      <c r="C32" s="83"/>
      <c r="D32" s="81" t="s">
        <v>200</v>
      </c>
      <c r="E32" s="81" t="s">
        <v>240</v>
      </c>
    </row>
    <row r="33" spans="1:5" s="52" customFormat="1" ht="15">
      <c r="A33" s="89" t="s">
        <v>98</v>
      </c>
      <c r="B33" s="80" t="s">
        <v>192</v>
      </c>
      <c r="C33" s="83"/>
      <c r="D33" s="81" t="s">
        <v>207</v>
      </c>
      <c r="E33" s="81" t="s">
        <v>240</v>
      </c>
    </row>
    <row r="34" spans="1:5" s="52" customFormat="1" ht="15">
      <c r="A34" s="89" t="s">
        <v>99</v>
      </c>
      <c r="B34" s="80" t="s">
        <v>192</v>
      </c>
      <c r="C34" s="83"/>
      <c r="D34" s="81" t="s">
        <v>204</v>
      </c>
      <c r="E34" s="81" t="s">
        <v>240</v>
      </c>
    </row>
    <row r="35" spans="1:5" s="52" customFormat="1" ht="15">
      <c r="A35" s="89" t="s">
        <v>100</v>
      </c>
      <c r="B35" s="80" t="s">
        <v>192</v>
      </c>
      <c r="C35" s="83"/>
      <c r="D35" s="81" t="s">
        <v>205</v>
      </c>
      <c r="E35" s="81" t="s">
        <v>240</v>
      </c>
    </row>
    <row r="36" spans="1:5" s="52" customFormat="1" ht="15">
      <c r="A36" s="89" t="s">
        <v>52</v>
      </c>
      <c r="B36" s="80" t="s">
        <v>192</v>
      </c>
      <c r="C36" s="83"/>
      <c r="D36" s="81" t="s">
        <v>206</v>
      </c>
      <c r="E36" s="81" t="s">
        <v>240</v>
      </c>
    </row>
    <row r="37" spans="1:5" s="52" customFormat="1" ht="15">
      <c r="A37" s="89" t="s">
        <v>53</v>
      </c>
      <c r="B37" s="80" t="s">
        <v>192</v>
      </c>
      <c r="C37" s="83"/>
      <c r="D37" s="81" t="s">
        <v>209</v>
      </c>
      <c r="E37" s="81" t="s">
        <v>240</v>
      </c>
    </row>
    <row r="38" spans="1:5" s="52" customFormat="1" ht="15">
      <c r="A38" s="89" t="s">
        <v>102</v>
      </c>
      <c r="B38" s="80" t="s">
        <v>192</v>
      </c>
      <c r="C38" s="83"/>
      <c r="D38" s="81" t="s">
        <v>210</v>
      </c>
      <c r="E38" s="81" t="s">
        <v>240</v>
      </c>
    </row>
    <row r="39" spans="1:5" s="52" customFormat="1" ht="12.75" customHeight="1">
      <c r="A39" s="89" t="s">
        <v>105</v>
      </c>
      <c r="B39" s="80" t="s">
        <v>192</v>
      </c>
      <c r="C39" s="83"/>
      <c r="D39" s="81" t="s">
        <v>226</v>
      </c>
      <c r="E39" s="81" t="s">
        <v>240</v>
      </c>
    </row>
    <row r="40" spans="1:5" s="52" customFormat="1" ht="12.75" customHeight="1">
      <c r="A40" s="89" t="s">
        <v>106</v>
      </c>
      <c r="B40" s="80" t="s">
        <v>192</v>
      </c>
      <c r="C40" s="83"/>
      <c r="D40" s="81" t="s">
        <v>227</v>
      </c>
      <c r="E40" s="81" t="s">
        <v>240</v>
      </c>
    </row>
    <row r="41" spans="1:5" s="52" customFormat="1" ht="12.75" customHeight="1">
      <c r="A41" s="89" t="s">
        <v>107</v>
      </c>
      <c r="B41" s="80" t="s">
        <v>192</v>
      </c>
      <c r="C41" s="83"/>
      <c r="D41" s="81" t="s">
        <v>228</v>
      </c>
      <c r="E41" s="81" t="s">
        <v>240</v>
      </c>
    </row>
    <row r="42" spans="1:5" s="52" customFormat="1" ht="15">
      <c r="A42" s="89" t="s">
        <v>108</v>
      </c>
      <c r="B42" s="80" t="s">
        <v>192</v>
      </c>
      <c r="C42" s="83"/>
      <c r="D42" s="81" t="s">
        <v>229</v>
      </c>
      <c r="E42" s="81" t="s">
        <v>240</v>
      </c>
    </row>
    <row r="43" spans="1:5" s="52" customFormat="1" ht="15">
      <c r="A43" s="89" t="s">
        <v>109</v>
      </c>
      <c r="B43" s="80" t="s">
        <v>192</v>
      </c>
      <c r="C43" s="83"/>
      <c r="D43" s="81" t="s">
        <v>230</v>
      </c>
      <c r="E43" s="81" t="s">
        <v>240</v>
      </c>
    </row>
    <row r="44" spans="1:5" s="52" customFormat="1" ht="15">
      <c r="A44" s="89" t="s">
        <v>110</v>
      </c>
      <c r="B44" s="80" t="s">
        <v>192</v>
      </c>
      <c r="C44" s="83"/>
      <c r="D44" s="81" t="s">
        <v>231</v>
      </c>
      <c r="E44" s="81" t="s">
        <v>240</v>
      </c>
    </row>
    <row r="45" spans="1:5" s="52" customFormat="1" ht="15">
      <c r="A45" s="89" t="s">
        <v>111</v>
      </c>
      <c r="B45" s="80" t="s">
        <v>192</v>
      </c>
      <c r="C45" s="83"/>
      <c r="D45" s="81" t="s">
        <v>232</v>
      </c>
      <c r="E45" s="81" t="s">
        <v>240</v>
      </c>
    </row>
    <row r="46" spans="1:5" s="52" customFormat="1" ht="15">
      <c r="A46" s="89" t="s">
        <v>112</v>
      </c>
      <c r="B46" s="80" t="s">
        <v>192</v>
      </c>
      <c r="C46" s="83"/>
      <c r="D46" s="81" t="s">
        <v>233</v>
      </c>
      <c r="E46" s="81" t="s">
        <v>240</v>
      </c>
    </row>
    <row r="47" spans="1:5" s="52" customFormat="1" ht="15">
      <c r="A47" s="89" t="s">
        <v>189</v>
      </c>
      <c r="B47" s="80" t="s">
        <v>192</v>
      </c>
      <c r="C47" s="83"/>
      <c r="D47" s="81" t="s">
        <v>234</v>
      </c>
      <c r="E47" s="81" t="s">
        <v>240</v>
      </c>
    </row>
    <row r="48" spans="1:5" s="52" customFormat="1" ht="15.75">
      <c r="A48" s="88">
        <v>15.2</v>
      </c>
      <c r="B48" s="84"/>
      <c r="C48" s="84"/>
      <c r="D48" s="84"/>
      <c r="E48" s="84"/>
    </row>
    <row r="49" spans="1:5" s="52" customFormat="1" ht="15">
      <c r="A49" s="89" t="s">
        <v>186</v>
      </c>
      <c r="B49" s="80" t="s">
        <v>15</v>
      </c>
      <c r="C49" s="83" t="s">
        <v>196</v>
      </c>
      <c r="D49" s="81" t="s">
        <v>235</v>
      </c>
      <c r="E49" s="81" t="s">
        <v>239</v>
      </c>
    </row>
    <row r="50" spans="1:5" s="52" customFormat="1" ht="15">
      <c r="A50" s="89" t="s">
        <v>40</v>
      </c>
      <c r="B50" s="80" t="s">
        <v>15</v>
      </c>
      <c r="C50" s="83" t="s">
        <v>196</v>
      </c>
      <c r="D50" s="81" t="s">
        <v>236</v>
      </c>
      <c r="E50" s="81" t="s">
        <v>239</v>
      </c>
    </row>
    <row r="51" spans="1:5" s="52" customFormat="1" ht="15">
      <c r="A51" s="89" t="s">
        <v>41</v>
      </c>
      <c r="B51" s="80" t="s">
        <v>15</v>
      </c>
      <c r="C51" s="83" t="s">
        <v>196</v>
      </c>
      <c r="D51" s="81" t="s">
        <v>237</v>
      </c>
      <c r="E51" s="81" t="s">
        <v>239</v>
      </c>
    </row>
    <row r="52" spans="1:5" s="52" customFormat="1" ht="15">
      <c r="A52" s="89" t="s">
        <v>187</v>
      </c>
      <c r="B52" s="80" t="s">
        <v>15</v>
      </c>
      <c r="C52" s="83" t="s">
        <v>202</v>
      </c>
      <c r="D52" s="81" t="s">
        <v>235</v>
      </c>
      <c r="E52" s="81" t="s">
        <v>239</v>
      </c>
    </row>
    <row r="53" spans="1:5" s="52" customFormat="1" ht="15">
      <c r="A53" s="89" t="s">
        <v>38</v>
      </c>
      <c r="B53" s="80" t="s">
        <v>15</v>
      </c>
      <c r="C53" s="83" t="s">
        <v>202</v>
      </c>
      <c r="D53" s="81" t="s">
        <v>236</v>
      </c>
      <c r="E53" s="81" t="s">
        <v>239</v>
      </c>
    </row>
    <row r="54" spans="1:5" ht="15">
      <c r="A54" s="89" t="s">
        <v>39</v>
      </c>
      <c r="B54" s="80" t="s">
        <v>15</v>
      </c>
      <c r="C54" s="83" t="s">
        <v>202</v>
      </c>
      <c r="D54" s="81" t="s">
        <v>237</v>
      </c>
      <c r="E54" s="81" t="s">
        <v>239</v>
      </c>
    </row>
    <row r="55" spans="1:5" ht="127.5">
      <c r="A55" s="90" t="s">
        <v>135</v>
      </c>
      <c r="B55" s="80" t="s">
        <v>15</v>
      </c>
      <c r="C55" s="80" t="s">
        <v>217</v>
      </c>
      <c r="D55" s="81" t="s">
        <v>249</v>
      </c>
      <c r="E55" s="81" t="s">
        <v>242</v>
      </c>
    </row>
    <row r="56" spans="1:5" ht="15">
      <c r="A56" s="89" t="s">
        <v>136</v>
      </c>
      <c r="B56" s="80" t="s">
        <v>15</v>
      </c>
      <c r="C56" s="83" t="s">
        <v>220</v>
      </c>
      <c r="D56" s="81" t="s">
        <v>235</v>
      </c>
      <c r="E56" s="81" t="s">
        <v>239</v>
      </c>
    </row>
    <row r="57" spans="1:5" s="52" customFormat="1" ht="15.75">
      <c r="A57" s="88">
        <v>15.3</v>
      </c>
      <c r="B57" s="84"/>
      <c r="C57" s="84"/>
      <c r="D57" s="84"/>
      <c r="E57" s="84"/>
    </row>
    <row r="58" spans="1:5" ht="15">
      <c r="A58" s="89" t="s">
        <v>139</v>
      </c>
      <c r="B58" s="80" t="s">
        <v>193</v>
      </c>
      <c r="C58" s="83"/>
      <c r="D58" s="81" t="s">
        <v>208</v>
      </c>
      <c r="E58" s="81" t="s">
        <v>239</v>
      </c>
    </row>
    <row r="59" spans="1:5" ht="15">
      <c r="A59" s="89" t="s">
        <v>140</v>
      </c>
      <c r="B59" s="80" t="s">
        <v>193</v>
      </c>
      <c r="C59" s="83"/>
      <c r="D59" s="81" t="s">
        <v>199</v>
      </c>
      <c r="E59" s="81" t="s">
        <v>239</v>
      </c>
    </row>
    <row r="60" spans="1:5" ht="15">
      <c r="A60" s="89" t="s">
        <v>141</v>
      </c>
      <c r="B60" s="80" t="s">
        <v>193</v>
      </c>
      <c r="C60" s="83"/>
      <c r="D60" s="81" t="s">
        <v>200</v>
      </c>
      <c r="E60" s="81" t="s">
        <v>239</v>
      </c>
    </row>
    <row r="61" spans="1:5" ht="15">
      <c r="A61" s="89" t="s">
        <v>142</v>
      </c>
      <c r="B61" s="80" t="s">
        <v>193</v>
      </c>
      <c r="C61" s="83"/>
      <c r="D61" s="81" t="s">
        <v>207</v>
      </c>
      <c r="E61" s="81" t="s">
        <v>239</v>
      </c>
    </row>
    <row r="62" spans="1:5" ht="15">
      <c r="A62" s="89" t="s">
        <v>143</v>
      </c>
      <c r="B62" s="80" t="s">
        <v>193</v>
      </c>
      <c r="C62" s="83"/>
      <c r="D62" s="81" t="s">
        <v>204</v>
      </c>
      <c r="E62" s="81" t="s">
        <v>239</v>
      </c>
    </row>
    <row r="63" spans="1:5" ht="15">
      <c r="A63" s="89" t="s">
        <v>144</v>
      </c>
      <c r="B63" s="80" t="s">
        <v>193</v>
      </c>
      <c r="C63" s="83"/>
      <c r="D63" s="81" t="s">
        <v>205</v>
      </c>
      <c r="E63" s="81" t="s">
        <v>239</v>
      </c>
    </row>
    <row r="64" spans="1:5" ht="15">
      <c r="A64" s="89" t="s">
        <v>47</v>
      </c>
      <c r="B64" s="80" t="s">
        <v>193</v>
      </c>
      <c r="C64" s="83"/>
      <c r="D64" s="81" t="s">
        <v>206</v>
      </c>
      <c r="E64" s="81" t="s">
        <v>239</v>
      </c>
    </row>
    <row r="65" spans="1:5" ht="15">
      <c r="A65" s="89" t="s">
        <v>48</v>
      </c>
      <c r="B65" s="80" t="s">
        <v>193</v>
      </c>
      <c r="C65" s="83"/>
      <c r="D65" s="81" t="s">
        <v>209</v>
      </c>
      <c r="E65" s="81" t="s">
        <v>239</v>
      </c>
    </row>
    <row r="66" spans="1:5" ht="15">
      <c r="A66" s="89" t="s">
        <v>145</v>
      </c>
      <c r="B66" s="80" t="s">
        <v>193</v>
      </c>
      <c r="C66" s="83"/>
      <c r="D66" s="81" t="s">
        <v>210</v>
      </c>
      <c r="E66" s="81" t="s">
        <v>239</v>
      </c>
    </row>
    <row r="67" spans="1:5" s="52" customFormat="1" ht="15.75">
      <c r="A67" s="88">
        <v>18.1</v>
      </c>
      <c r="B67" s="84"/>
      <c r="C67" s="84"/>
      <c r="D67" s="84"/>
      <c r="E67" s="84"/>
    </row>
    <row r="68" spans="1:5" ht="15">
      <c r="A68" s="89" t="s">
        <v>84</v>
      </c>
      <c r="B68" s="80" t="s">
        <v>192</v>
      </c>
      <c r="C68" s="83"/>
      <c r="D68" s="81" t="s">
        <v>250</v>
      </c>
      <c r="E68" s="81" t="s">
        <v>240</v>
      </c>
    </row>
    <row r="69" spans="1:5" ht="15">
      <c r="A69" s="89" t="s">
        <v>82</v>
      </c>
      <c r="B69" s="80" t="s">
        <v>192</v>
      </c>
      <c r="C69" s="83"/>
      <c r="D69" s="81" t="s">
        <v>251</v>
      </c>
      <c r="E69" s="81" t="s">
        <v>240</v>
      </c>
    </row>
    <row r="70" spans="1:5" ht="15">
      <c r="A70" s="89" t="s">
        <v>163</v>
      </c>
      <c r="B70" s="80" t="s">
        <v>192</v>
      </c>
      <c r="C70" s="83"/>
      <c r="D70" s="81" t="s">
        <v>252</v>
      </c>
      <c r="E70" s="81" t="s">
        <v>240</v>
      </c>
    </row>
    <row r="71" spans="1:5" ht="15">
      <c r="A71" s="89" t="s">
        <v>83</v>
      </c>
      <c r="B71" s="80" t="s">
        <v>192</v>
      </c>
      <c r="C71" s="83"/>
      <c r="D71" s="81" t="s">
        <v>253</v>
      </c>
      <c r="E71" s="81" t="s">
        <v>240</v>
      </c>
    </row>
    <row r="72" spans="1:5" ht="24">
      <c r="A72" s="89" t="s">
        <v>85</v>
      </c>
      <c r="B72" s="80" t="s">
        <v>192</v>
      </c>
      <c r="C72" s="83"/>
      <c r="D72" s="81" t="s">
        <v>254</v>
      </c>
      <c r="E72" s="81" t="s">
        <v>240</v>
      </c>
    </row>
    <row r="73" spans="1:5" ht="15">
      <c r="A73" s="89" t="s">
        <v>91</v>
      </c>
      <c r="B73" s="80" t="s">
        <v>192</v>
      </c>
      <c r="C73" s="83"/>
      <c r="D73" s="81" t="s">
        <v>245</v>
      </c>
      <c r="E73" s="81" t="s">
        <v>240</v>
      </c>
    </row>
    <row r="75" ht="15">
      <c r="A75" s="92" t="s">
        <v>243</v>
      </c>
    </row>
    <row r="76" ht="15">
      <c r="A76" s="93" t="s">
        <v>244</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B1" sqref="B1"/>
    </sheetView>
  </sheetViews>
  <sheetFormatPr defaultColWidth="8.8515625" defaultRowHeight="15" customHeight="1"/>
  <cols>
    <col min="1" max="1" width="75.421875" style="42" customWidth="1"/>
    <col min="2" max="2" width="15.7109375" style="42" customWidth="1"/>
    <col min="3" max="3" width="20.7109375" style="42" customWidth="1"/>
    <col min="4" max="16384" width="8.8515625" style="13" customWidth="1"/>
  </cols>
  <sheetData>
    <row r="1" ht="15" customHeight="1">
      <c r="A1" s="55" t="s">
        <v>96</v>
      </c>
    </row>
    <row r="3" spans="1:3" ht="15" customHeight="1">
      <c r="A3" s="169" t="s">
        <v>9</v>
      </c>
      <c r="B3" s="170"/>
      <c r="C3" s="171"/>
    </row>
    <row r="4" spans="1:3" ht="15" customHeight="1">
      <c r="A4" s="54" t="s">
        <v>159</v>
      </c>
      <c r="B4" s="5" t="s">
        <v>261</v>
      </c>
      <c r="C4" s="4"/>
    </row>
    <row r="5" spans="1:3" ht="15" customHeight="1">
      <c r="A5" s="54" t="s">
        <v>160</v>
      </c>
      <c r="B5" s="5"/>
      <c r="C5" s="4"/>
    </row>
    <row r="6" spans="1:3" ht="60" customHeight="1">
      <c r="A6" s="56" t="s">
        <v>13</v>
      </c>
      <c r="B6" s="176"/>
      <c r="C6" s="177"/>
    </row>
    <row r="7" spans="1:3" ht="15" customHeight="1">
      <c r="A7" s="57" t="s">
        <v>161</v>
      </c>
      <c r="B7" s="5" t="s">
        <v>261</v>
      </c>
      <c r="C7" s="4"/>
    </row>
    <row r="8" spans="1:3" ht="65.45" customHeight="1">
      <c r="A8" s="56" t="s">
        <v>30</v>
      </c>
      <c r="B8" s="167" t="s">
        <v>262</v>
      </c>
      <c r="C8" s="177"/>
    </row>
    <row r="9" spans="1:3" ht="15" customHeight="1">
      <c r="A9" s="157" t="s">
        <v>162</v>
      </c>
      <c r="B9" s="172"/>
      <c r="C9" s="158"/>
    </row>
    <row r="10" spans="1:7" ht="15" customHeight="1">
      <c r="A10" s="54" t="s">
        <v>84</v>
      </c>
      <c r="B10" s="117">
        <v>0</v>
      </c>
      <c r="C10" s="4" t="s">
        <v>86</v>
      </c>
      <c r="G10" s="16"/>
    </row>
    <row r="11" spans="1:7" ht="15" customHeight="1">
      <c r="A11" s="54" t="s">
        <v>82</v>
      </c>
      <c r="B11" s="117">
        <v>2017</v>
      </c>
      <c r="C11" s="4" t="s">
        <v>87</v>
      </c>
      <c r="G11" s="16"/>
    </row>
    <row r="12" spans="1:7" ht="15" customHeight="1">
      <c r="A12" s="54" t="s">
        <v>163</v>
      </c>
      <c r="B12" s="117">
        <v>0</v>
      </c>
      <c r="C12" s="4" t="s">
        <v>88</v>
      </c>
      <c r="G12" s="16"/>
    </row>
    <row r="13" spans="1:7" ht="15" customHeight="1">
      <c r="A13" s="54" t="s">
        <v>83</v>
      </c>
      <c r="B13" s="117">
        <v>6257</v>
      </c>
      <c r="C13" s="4" t="s">
        <v>89</v>
      </c>
      <c r="G13" s="15"/>
    </row>
    <row r="14" spans="1:7" ht="30" customHeight="1">
      <c r="A14" s="53" t="s">
        <v>85</v>
      </c>
      <c r="B14" s="117">
        <v>0</v>
      </c>
      <c r="C14" s="4" t="s">
        <v>90</v>
      </c>
      <c r="G14" s="15"/>
    </row>
    <row r="15" spans="1:7" ht="15" customHeight="1">
      <c r="A15" s="53" t="s">
        <v>91</v>
      </c>
      <c r="B15" s="117">
        <v>8274</v>
      </c>
      <c r="C15" s="4"/>
      <c r="G15" s="15"/>
    </row>
    <row r="16" spans="1:3" ht="15" customHeight="1">
      <c r="A16" s="157" t="s">
        <v>79</v>
      </c>
      <c r="B16" s="172"/>
      <c r="C16" s="158"/>
    </row>
    <row r="17" spans="1:3" ht="15" customHeight="1">
      <c r="A17" s="58" t="s">
        <v>80</v>
      </c>
      <c r="B17" s="176" t="s">
        <v>263</v>
      </c>
      <c r="C17" s="177"/>
    </row>
    <row r="18" spans="1:3" ht="15" customHeight="1">
      <c r="A18" s="157" t="s">
        <v>92</v>
      </c>
      <c r="B18" s="172"/>
      <c r="C18" s="158"/>
    </row>
    <row r="19" spans="1:3" ht="15" customHeight="1">
      <c r="A19" s="54" t="s">
        <v>10</v>
      </c>
      <c r="B19" s="5"/>
      <c r="C19" s="4"/>
    </row>
    <row r="20" spans="1:3" ht="15" customHeight="1">
      <c r="A20" s="54" t="s">
        <v>11</v>
      </c>
      <c r="B20" s="5"/>
      <c r="C20" s="4"/>
    </row>
    <row r="21" spans="1:3" ht="15" customHeight="1">
      <c r="A21" s="54" t="s">
        <v>12</v>
      </c>
      <c r="B21" s="5" t="s">
        <v>261</v>
      </c>
      <c r="C21" s="4" t="s">
        <v>264</v>
      </c>
    </row>
    <row r="22" spans="1:3" ht="15" customHeight="1">
      <c r="A22" s="173" t="s">
        <v>93</v>
      </c>
      <c r="B22" s="174"/>
      <c r="C22" s="175"/>
    </row>
    <row r="23" spans="1:3" ht="15" customHeight="1">
      <c r="A23" s="4" t="s">
        <v>10</v>
      </c>
      <c r="B23" s="5"/>
      <c r="C23" s="4"/>
    </row>
    <row r="24" spans="1:3" ht="15" customHeight="1">
      <c r="A24" s="4" t="s">
        <v>31</v>
      </c>
      <c r="B24" s="5" t="s">
        <v>261</v>
      </c>
      <c r="C24" s="4"/>
    </row>
    <row r="25" spans="1:3" ht="30" customHeight="1">
      <c r="A25" s="59" t="s">
        <v>32</v>
      </c>
      <c r="B25" s="116">
        <v>3.589557650471356</v>
      </c>
      <c r="C25" s="60" t="s">
        <v>94</v>
      </c>
    </row>
    <row r="26" spans="1:3" ht="15" customHeight="1">
      <c r="A26" s="173" t="s">
        <v>33</v>
      </c>
      <c r="B26" s="174"/>
      <c r="C26" s="175"/>
    </row>
    <row r="27" spans="1:3" ht="90" customHeight="1">
      <c r="A27" s="4" t="s">
        <v>95</v>
      </c>
      <c r="B27" s="167" t="s">
        <v>265</v>
      </c>
      <c r="C27" s="168"/>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9" t="s">
        <v>127</v>
      </c>
    </row>
    <row r="2" ht="15" customHeight="1">
      <c r="A2" s="32" t="s">
        <v>29</v>
      </c>
    </row>
    <row r="3" ht="15" customHeight="1">
      <c r="A3" s="32" t="s">
        <v>128</v>
      </c>
    </row>
    <row r="5" spans="1:3" ht="30" customHeight="1">
      <c r="A5" s="8" t="s">
        <v>42</v>
      </c>
      <c r="B5" s="8" t="s">
        <v>28</v>
      </c>
      <c r="C5" s="11" t="s">
        <v>17</v>
      </c>
    </row>
    <row r="6" spans="1:3" ht="45" customHeight="1">
      <c r="A6" s="3" t="s">
        <v>266</v>
      </c>
      <c r="B6" s="120">
        <v>2.44</v>
      </c>
      <c r="C6" s="133" t="s">
        <v>277</v>
      </c>
    </row>
    <row r="7" spans="1:3" ht="15" customHeight="1">
      <c r="A7" s="3" t="s">
        <v>267</v>
      </c>
      <c r="B7" s="120">
        <v>7.45</v>
      </c>
      <c r="C7" s="3" t="s">
        <v>268</v>
      </c>
    </row>
    <row r="8" spans="1:3" ht="15" customHeight="1">
      <c r="A8" s="3"/>
      <c r="B8" s="3"/>
      <c r="C8"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tabSelected="1" workbookViewId="0" topLeftCell="A1">
      <selection activeCell="E1" sqref="E1"/>
    </sheetView>
  </sheetViews>
  <sheetFormatPr defaultColWidth="15.7109375" defaultRowHeight="15" customHeight="1"/>
  <cols>
    <col min="1" max="1" width="45.7109375" style="19" customWidth="1"/>
    <col min="2" max="6" width="18.7109375" style="19" customWidth="1"/>
    <col min="7" max="16384" width="15.7109375" style="19" customWidth="1"/>
  </cols>
  <sheetData>
    <row r="1" spans="1:6" ht="15" customHeight="1">
      <c r="A1" s="18" t="s">
        <v>156</v>
      </c>
      <c r="F1" s="18"/>
    </row>
    <row r="3" spans="1:16" s="35" customFormat="1" ht="60" customHeight="1">
      <c r="A3" s="34" t="s">
        <v>56</v>
      </c>
      <c r="B3" s="36" t="s">
        <v>57</v>
      </c>
      <c r="C3" s="36" t="s">
        <v>18</v>
      </c>
      <c r="D3" s="36" t="s">
        <v>60</v>
      </c>
      <c r="E3" s="36" t="s">
        <v>61</v>
      </c>
      <c r="F3" s="36" t="s">
        <v>55</v>
      </c>
      <c r="G3" s="31"/>
      <c r="H3" s="36" t="s">
        <v>274</v>
      </c>
      <c r="I3" s="36" t="s">
        <v>275</v>
      </c>
      <c r="J3" s="31"/>
      <c r="K3" s="31"/>
      <c r="L3" s="31"/>
      <c r="M3" s="31"/>
      <c r="N3" s="31"/>
      <c r="O3" s="31"/>
      <c r="P3" s="31"/>
    </row>
    <row r="4" spans="1:16" s="65" customFormat="1" ht="30" customHeight="1">
      <c r="A4" s="138" t="s">
        <v>153</v>
      </c>
      <c r="B4" s="139"/>
      <c r="C4" s="139"/>
      <c r="D4" s="139"/>
      <c r="E4" s="139"/>
      <c r="F4" s="140"/>
      <c r="G4" s="64"/>
      <c r="H4" s="110"/>
      <c r="I4" s="110"/>
      <c r="J4" s="64"/>
      <c r="K4" s="64"/>
      <c r="L4" s="64"/>
      <c r="M4" s="64"/>
      <c r="N4" s="64"/>
      <c r="O4" s="64"/>
      <c r="P4" s="64"/>
    </row>
    <row r="5" spans="1:9" s="16" customFormat="1" ht="45" customHeight="1">
      <c r="A5" s="17" t="s">
        <v>178</v>
      </c>
      <c r="B5" s="116">
        <v>67.424566831</v>
      </c>
      <c r="C5" s="109">
        <f>D5/B5</f>
        <v>0.02415195197444397</v>
      </c>
      <c r="D5" s="107">
        <v>1.6284349</v>
      </c>
      <c r="E5" s="105">
        <f>1.96*D5</f>
        <v>3.191732404</v>
      </c>
      <c r="F5" s="117">
        <v>2146</v>
      </c>
      <c r="G5" s="77"/>
      <c r="H5" s="111">
        <v>1.14</v>
      </c>
      <c r="I5" s="112"/>
    </row>
    <row r="6" spans="1:16" ht="45" customHeight="1">
      <c r="A6" s="17" t="s">
        <v>116</v>
      </c>
      <c r="B6" s="79">
        <v>70.67003578</v>
      </c>
      <c r="C6" s="109">
        <f aca="true" t="shared" si="0" ref="C6:C8">D6/B6</f>
        <v>0.05000629461970819</v>
      </c>
      <c r="D6" s="108">
        <v>3.5339466299999995</v>
      </c>
      <c r="E6" s="105">
        <f aca="true" t="shared" si="1" ref="E6:E8">1.96*D6</f>
        <v>6.926535394799999</v>
      </c>
      <c r="F6" s="91">
        <v>1187</v>
      </c>
      <c r="G6" s="16"/>
      <c r="H6" s="113"/>
      <c r="I6" s="113"/>
      <c r="J6" s="16"/>
      <c r="K6" s="16"/>
      <c r="L6" s="16"/>
      <c r="M6" s="16"/>
      <c r="N6" s="16"/>
      <c r="O6" s="16"/>
      <c r="P6" s="16"/>
    </row>
    <row r="7" spans="1:16" ht="45" customHeight="1">
      <c r="A7" s="17" t="s">
        <v>117</v>
      </c>
      <c r="B7" s="79">
        <v>64.306604722</v>
      </c>
      <c r="C7" s="109">
        <f t="shared" si="0"/>
        <v>0.048882190151217725</v>
      </c>
      <c r="D7" s="108">
        <v>3.14344768</v>
      </c>
      <c r="E7" s="105">
        <f t="shared" si="1"/>
        <v>6.1611574527999995</v>
      </c>
      <c r="F7" s="91">
        <v>959</v>
      </c>
      <c r="G7" s="16"/>
      <c r="H7" s="113"/>
      <c r="I7" s="113"/>
      <c r="J7" s="16"/>
      <c r="K7" s="16"/>
      <c r="L7" s="16"/>
      <c r="M7" s="16"/>
      <c r="N7" s="16"/>
      <c r="O7" s="16"/>
      <c r="P7" s="16"/>
    </row>
    <row r="8" spans="1:16" s="20" customFormat="1" ht="45" customHeight="1">
      <c r="A8" s="17" t="s">
        <v>179</v>
      </c>
      <c r="B8" s="79">
        <v>6.5853677576</v>
      </c>
      <c r="C8" s="109">
        <f t="shared" si="0"/>
        <v>0.08220068793808435</v>
      </c>
      <c r="D8" s="108">
        <v>0.54132176</v>
      </c>
      <c r="E8" s="105">
        <f t="shared" si="1"/>
        <v>1.0609906496</v>
      </c>
      <c r="F8" s="91">
        <v>544</v>
      </c>
      <c r="G8" s="15"/>
      <c r="H8" s="114"/>
      <c r="I8" s="114"/>
      <c r="J8" s="15"/>
      <c r="K8" s="15"/>
      <c r="L8" s="15"/>
      <c r="M8" s="15"/>
      <c r="N8" s="15"/>
      <c r="O8" s="15"/>
      <c r="P8" s="15"/>
    </row>
    <row r="9" spans="1:16" s="20" customFormat="1" ht="30" customHeight="1">
      <c r="A9" s="138" t="s">
        <v>152</v>
      </c>
      <c r="B9" s="139"/>
      <c r="C9" s="139"/>
      <c r="D9" s="139"/>
      <c r="E9" s="139"/>
      <c r="F9" s="140"/>
      <c r="G9" s="15"/>
      <c r="H9" s="114"/>
      <c r="I9" s="114"/>
      <c r="J9" s="15"/>
      <c r="K9" s="15"/>
      <c r="L9" s="15"/>
      <c r="M9" s="15"/>
      <c r="N9" s="15"/>
      <c r="O9" s="15"/>
      <c r="P9" s="15"/>
    </row>
    <row r="10" spans="1:9" s="16" customFormat="1" ht="45" customHeight="1">
      <c r="A10" s="17" t="s">
        <v>180</v>
      </c>
      <c r="B10" s="116">
        <v>34.955060983</v>
      </c>
      <c r="C10" s="109">
        <f aca="true" t="shared" si="2" ref="C10:C22">D10/B10</f>
        <v>0.02794933215751329</v>
      </c>
      <c r="D10" s="107">
        <v>0.9769706100000001</v>
      </c>
      <c r="E10" s="105">
        <f aca="true" t="shared" si="3" ref="E10:E32">1.96*D10</f>
        <v>1.9148623956000002</v>
      </c>
      <c r="F10" s="117">
        <v>2642</v>
      </c>
      <c r="G10" s="77"/>
      <c r="H10" s="111">
        <v>0.87</v>
      </c>
      <c r="I10" s="115"/>
    </row>
    <row r="11" spans="1:16" ht="45" customHeight="1">
      <c r="A11" s="17" t="s">
        <v>115</v>
      </c>
      <c r="B11" s="79">
        <v>37.306037383</v>
      </c>
      <c r="C11" s="109">
        <f t="shared" si="2"/>
        <v>0.03927802878007425</v>
      </c>
      <c r="D11" s="108">
        <v>1.46530761</v>
      </c>
      <c r="E11" s="105">
        <f t="shared" si="3"/>
        <v>2.8720029156</v>
      </c>
      <c r="F11" s="91">
        <v>1352</v>
      </c>
      <c r="G11" s="16"/>
      <c r="H11" s="16"/>
      <c r="I11" s="16"/>
      <c r="J11" s="16"/>
      <c r="K11" s="16"/>
      <c r="L11" s="16"/>
      <c r="M11" s="16"/>
      <c r="N11" s="16"/>
      <c r="O11" s="16"/>
      <c r="P11" s="16"/>
    </row>
    <row r="12" spans="1:16" ht="45" customHeight="1">
      <c r="A12" s="17" t="s">
        <v>157</v>
      </c>
      <c r="B12" s="79">
        <v>32.585948945</v>
      </c>
      <c r="C12" s="109">
        <f t="shared" si="2"/>
        <v>0.04299056358200527</v>
      </c>
      <c r="D12" s="108">
        <v>1.40088831</v>
      </c>
      <c r="E12" s="105">
        <f t="shared" si="3"/>
        <v>2.7457410876</v>
      </c>
      <c r="F12" s="91">
        <v>1290</v>
      </c>
      <c r="G12" s="16"/>
      <c r="H12" s="16"/>
      <c r="I12" s="16"/>
      <c r="J12" s="16"/>
      <c r="K12" s="16"/>
      <c r="L12" s="16"/>
      <c r="M12" s="16"/>
      <c r="N12" s="16"/>
      <c r="O12" s="16"/>
      <c r="P12" s="16"/>
    </row>
    <row r="13" spans="1:16" ht="45" customHeight="1">
      <c r="A13" s="17" t="s">
        <v>181</v>
      </c>
      <c r="B13" s="79">
        <v>29.218371724</v>
      </c>
      <c r="C13" s="109">
        <f t="shared" si="2"/>
        <v>0.05137631809807417</v>
      </c>
      <c r="D13" s="108">
        <v>1.50113236</v>
      </c>
      <c r="E13" s="105">
        <f t="shared" si="3"/>
        <v>2.9422194256</v>
      </c>
      <c r="F13" s="91">
        <v>1240</v>
      </c>
      <c r="G13" s="16"/>
      <c r="H13" s="16"/>
      <c r="I13" s="16"/>
      <c r="J13" s="16"/>
      <c r="K13" s="16"/>
      <c r="L13" s="16"/>
      <c r="M13" s="16"/>
      <c r="N13" s="16"/>
      <c r="O13" s="16"/>
      <c r="P13" s="16"/>
    </row>
    <row r="14" spans="1:16" ht="45" customHeight="1">
      <c r="A14" s="17" t="s">
        <v>182</v>
      </c>
      <c r="B14" s="79">
        <v>40.721387858</v>
      </c>
      <c r="C14" s="109">
        <f t="shared" si="2"/>
        <v>0.05961033348039775</v>
      </c>
      <c r="D14" s="108">
        <v>2.42741551</v>
      </c>
      <c r="E14" s="105">
        <f t="shared" si="3"/>
        <v>4.757734399599999</v>
      </c>
      <c r="F14" s="91">
        <v>621</v>
      </c>
      <c r="G14" s="16"/>
      <c r="H14" s="16"/>
      <c r="I14" s="16"/>
      <c r="J14" s="16"/>
      <c r="K14" s="16"/>
      <c r="L14" s="16"/>
      <c r="M14" s="16"/>
      <c r="N14" s="16"/>
      <c r="O14" s="16"/>
      <c r="P14" s="16"/>
    </row>
    <row r="15" spans="1:16" ht="45" customHeight="1">
      <c r="A15" s="17" t="s">
        <v>183</v>
      </c>
      <c r="B15" s="79">
        <v>41.433534204</v>
      </c>
      <c r="C15" s="109">
        <f t="shared" si="2"/>
        <v>0.03937974834506107</v>
      </c>
      <c r="D15" s="108">
        <v>1.63164215</v>
      </c>
      <c r="E15" s="105">
        <f t="shared" si="3"/>
        <v>3.198018614</v>
      </c>
      <c r="F15" s="91">
        <v>1286</v>
      </c>
      <c r="G15" s="16"/>
      <c r="H15" s="16"/>
      <c r="I15" s="16"/>
      <c r="J15" s="16"/>
      <c r="K15" s="16"/>
      <c r="L15" s="16"/>
      <c r="M15" s="16"/>
      <c r="N15" s="16"/>
      <c r="O15" s="16"/>
      <c r="P15" s="16"/>
    </row>
    <row r="16" spans="1:8" ht="45" customHeight="1">
      <c r="A16" s="17" t="s">
        <v>184</v>
      </c>
      <c r="B16" s="79">
        <v>22.542402409</v>
      </c>
      <c r="C16" s="109">
        <f t="shared" si="2"/>
        <v>0.05963809338543514</v>
      </c>
      <c r="D16" s="108">
        <v>1.3443859</v>
      </c>
      <c r="E16" s="105">
        <f t="shared" si="3"/>
        <v>2.634996364</v>
      </c>
      <c r="F16" s="91">
        <v>735</v>
      </c>
      <c r="H16" s="16"/>
    </row>
    <row r="17" spans="1:8" ht="45" customHeight="1">
      <c r="A17" s="17" t="s">
        <v>118</v>
      </c>
      <c r="B17" s="79">
        <v>11.179265185</v>
      </c>
      <c r="C17" s="109">
        <f t="shared" si="2"/>
        <v>0.1319347815435152</v>
      </c>
      <c r="D17" s="108">
        <v>1.47493391</v>
      </c>
      <c r="E17" s="105">
        <f t="shared" si="3"/>
        <v>2.8908704636</v>
      </c>
      <c r="F17" s="91">
        <v>190</v>
      </c>
      <c r="H17" s="16"/>
    </row>
    <row r="18" spans="1:8" ht="45" customHeight="1">
      <c r="A18" s="17" t="s">
        <v>119</v>
      </c>
      <c r="B18" s="79">
        <v>27.340773285</v>
      </c>
      <c r="C18" s="109">
        <f t="shared" si="2"/>
        <v>0.06461942431486717</v>
      </c>
      <c r="D18" s="108">
        <v>1.7667450299999998</v>
      </c>
      <c r="E18" s="105">
        <f t="shared" si="3"/>
        <v>3.4628202587999994</v>
      </c>
      <c r="F18" s="91">
        <v>587</v>
      </c>
      <c r="H18" s="16"/>
    </row>
    <row r="19" spans="1:8" ht="45" customHeight="1">
      <c r="A19" s="17" t="s">
        <v>120</v>
      </c>
      <c r="B19" s="79">
        <v>55.16298455</v>
      </c>
      <c r="C19" s="109">
        <f t="shared" si="2"/>
        <v>0.03783559187426164</v>
      </c>
      <c r="D19" s="108">
        <v>2.08712417</v>
      </c>
      <c r="E19" s="105">
        <f t="shared" si="3"/>
        <v>4.0907633732</v>
      </c>
      <c r="F19" s="91">
        <v>1865</v>
      </c>
      <c r="H19" s="16"/>
    </row>
    <row r="20" spans="1:8" ht="45" customHeight="1">
      <c r="A20" s="17" t="s">
        <v>171</v>
      </c>
      <c r="B20" s="79">
        <v>48.0876905</v>
      </c>
      <c r="C20" s="109">
        <f t="shared" si="2"/>
        <v>0.03152391275684159</v>
      </c>
      <c r="D20" s="108">
        <v>1.51591216</v>
      </c>
      <c r="E20" s="105">
        <f t="shared" si="3"/>
        <v>2.9711878336</v>
      </c>
      <c r="F20" s="91">
        <v>2179</v>
      </c>
      <c r="H20" s="16"/>
    </row>
    <row r="21" spans="1:8" ht="45" customHeight="1">
      <c r="A21" s="17" t="s">
        <v>121</v>
      </c>
      <c r="B21" s="79">
        <v>23.917112387</v>
      </c>
      <c r="C21" s="109">
        <f t="shared" si="2"/>
        <v>0.1767495403123056</v>
      </c>
      <c r="D21" s="108">
        <v>4.22733862</v>
      </c>
      <c r="E21" s="105">
        <f t="shared" si="3"/>
        <v>8.2855836952</v>
      </c>
      <c r="F21" s="91">
        <v>102</v>
      </c>
      <c r="H21" s="16"/>
    </row>
    <row r="22" spans="1:8" ht="45" customHeight="1">
      <c r="A22" s="17" t="s">
        <v>172</v>
      </c>
      <c r="B22" s="79">
        <v>11.22042937</v>
      </c>
      <c r="C22" s="109">
        <f t="shared" si="2"/>
        <v>0.09453292249546061</v>
      </c>
      <c r="D22" s="108">
        <v>1.0606999799999999</v>
      </c>
      <c r="E22" s="105">
        <f t="shared" si="3"/>
        <v>2.0789719607999997</v>
      </c>
      <c r="F22" s="91">
        <v>361</v>
      </c>
      <c r="H22" s="16"/>
    </row>
    <row r="23" spans="1:6" ht="30" customHeight="1">
      <c r="A23" s="138" t="s">
        <v>154</v>
      </c>
      <c r="B23" s="139"/>
      <c r="C23" s="139"/>
      <c r="D23" s="139"/>
      <c r="E23" s="139"/>
      <c r="F23" s="140"/>
    </row>
    <row r="24" spans="1:6" ht="45" customHeight="1">
      <c r="A24" s="17" t="s">
        <v>173</v>
      </c>
      <c r="B24" s="79">
        <v>85.396519692</v>
      </c>
      <c r="C24" s="109">
        <f aca="true" t="shared" si="4" ref="C24:C25">D24/B24</f>
        <v>0.03812751598944869</v>
      </c>
      <c r="D24" s="79">
        <v>3.25595717</v>
      </c>
      <c r="E24" s="105">
        <f t="shared" si="3"/>
        <v>6.3816760532</v>
      </c>
      <c r="F24" s="91">
        <v>2243</v>
      </c>
    </row>
    <row r="25" spans="1:6" ht="45" customHeight="1">
      <c r="A25" s="17" t="s">
        <v>174</v>
      </c>
      <c r="B25" s="79">
        <v>68.353818019</v>
      </c>
      <c r="C25" s="109">
        <f t="shared" si="4"/>
        <v>0.09301303415462106</v>
      </c>
      <c r="D25" s="79">
        <v>6.3577960099999995</v>
      </c>
      <c r="E25" s="105">
        <f t="shared" si="3"/>
        <v>12.4612801796</v>
      </c>
      <c r="F25" s="91">
        <v>825</v>
      </c>
    </row>
    <row r="26" spans="1:6" ht="30" customHeight="1">
      <c r="A26" s="138" t="s">
        <v>122</v>
      </c>
      <c r="B26" s="139"/>
      <c r="C26" s="139"/>
      <c r="D26" s="139"/>
      <c r="E26" s="139"/>
      <c r="F26" s="140"/>
    </row>
    <row r="27" spans="1:6" ht="45" customHeight="1">
      <c r="A27" s="17" t="s">
        <v>185</v>
      </c>
      <c r="B27" s="79">
        <v>44.088728188</v>
      </c>
      <c r="C27" s="109">
        <f>D27/B27</f>
        <v>0.021593902322161494</v>
      </c>
      <c r="D27" s="108">
        <v>0.95204769</v>
      </c>
      <c r="E27" s="105">
        <f t="shared" si="3"/>
        <v>1.8660134724</v>
      </c>
      <c r="F27" s="91">
        <v>5039</v>
      </c>
    </row>
    <row r="28" spans="1:6" s="66" customFormat="1" ht="30" customHeight="1">
      <c r="A28" s="138" t="s">
        <v>155</v>
      </c>
      <c r="B28" s="139"/>
      <c r="C28" s="139"/>
      <c r="D28" s="139"/>
      <c r="E28" s="139"/>
      <c r="F28" s="140"/>
    </row>
    <row r="29" spans="1:6" ht="45" customHeight="1">
      <c r="A29" s="37" t="s">
        <v>177</v>
      </c>
      <c r="B29" s="79">
        <v>1369.6585522</v>
      </c>
      <c r="C29" s="109">
        <f>D29/B29</f>
        <v>0.008365543952977042</v>
      </c>
      <c r="D29" s="106">
        <v>11.457938819</v>
      </c>
      <c r="E29" s="105">
        <f t="shared" si="3"/>
        <v>22.45756008524</v>
      </c>
      <c r="F29" s="91">
        <v>1029</v>
      </c>
    </row>
    <row r="30" spans="1:6" s="66" customFormat="1" ht="30" customHeight="1">
      <c r="A30" s="141" t="s">
        <v>123</v>
      </c>
      <c r="B30" s="142"/>
      <c r="C30" s="142"/>
      <c r="D30" s="142"/>
      <c r="E30" s="142"/>
      <c r="F30" s="143"/>
    </row>
    <row r="31" spans="1:6" ht="45" customHeight="1">
      <c r="A31" s="37" t="s">
        <v>175</v>
      </c>
      <c r="B31" s="79">
        <v>487.94129869</v>
      </c>
      <c r="C31" s="109">
        <f>D31/B31</f>
        <v>0.006691479069850898</v>
      </c>
      <c r="D31" s="106">
        <v>3.2650489875</v>
      </c>
      <c r="E31" s="105">
        <f t="shared" si="3"/>
        <v>6.3994960155000005</v>
      </c>
      <c r="F31" s="91">
        <v>2629</v>
      </c>
    </row>
    <row r="32" spans="1:6" ht="45" customHeight="1">
      <c r="A32" s="37" t="s">
        <v>176</v>
      </c>
      <c r="B32" s="79">
        <v>79.851633854</v>
      </c>
      <c r="C32" s="109">
        <f>D32/B32</f>
        <v>0.025414838886209472</v>
      </c>
      <c r="D32" s="106">
        <v>2.0294164092</v>
      </c>
      <c r="E32" s="105">
        <f t="shared" si="3"/>
        <v>3.977656162032</v>
      </c>
      <c r="F32" s="91">
        <v>3842</v>
      </c>
    </row>
    <row r="34" ht="15" customHeight="1">
      <c r="A34" s="76" t="s">
        <v>170</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114</v>
      </c>
      <c r="B1" s="6"/>
    </row>
    <row r="2" spans="1:2" ht="15">
      <c r="A2" s="39" t="s">
        <v>74</v>
      </c>
      <c r="B2" s="6"/>
    </row>
    <row r="4" spans="1:3" s="63" customFormat="1" ht="25.5">
      <c r="A4" s="27"/>
      <c r="B4" s="27" t="s">
        <v>62</v>
      </c>
      <c r="C4" s="27" t="s">
        <v>67</v>
      </c>
    </row>
    <row r="5" spans="1:3" ht="51">
      <c r="A5" s="17" t="s">
        <v>188</v>
      </c>
      <c r="B5" s="78"/>
      <c r="C5" s="78">
        <v>22</v>
      </c>
    </row>
    <row r="6" spans="1:3" ht="51">
      <c r="A6" s="17" t="s">
        <v>34</v>
      </c>
      <c r="B6" s="78"/>
      <c r="C6" s="78">
        <v>0</v>
      </c>
    </row>
    <row r="7" spans="1:3" ht="25.5">
      <c r="A7" s="27" t="s">
        <v>78</v>
      </c>
      <c r="B7" s="78"/>
      <c r="C7" s="78">
        <f>44851-22</f>
        <v>44829</v>
      </c>
    </row>
    <row r="8" spans="1:3" ht="15">
      <c r="A8" s="2" t="s">
        <v>19</v>
      </c>
      <c r="B8" s="78"/>
      <c r="C8" s="118">
        <f>(C5+C6)/C7*100</f>
        <v>0.04907537531508621</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4"/>
  <sheetViews>
    <sheetView workbookViewId="0" topLeftCell="A1">
      <selection activeCell="G1" sqref="G1"/>
    </sheetView>
  </sheetViews>
  <sheetFormatPr defaultColWidth="9.140625" defaultRowHeight="15"/>
  <cols>
    <col min="1" max="1" width="20.7109375" style="0" customWidth="1"/>
    <col min="2" max="2" width="10.7109375" style="0" customWidth="1"/>
    <col min="3" max="3" width="14.7109375" style="0" bestFit="1" customWidth="1"/>
    <col min="4" max="4" width="10.7109375" style="0" customWidth="1"/>
    <col min="5" max="5" width="14.7109375" style="0" bestFit="1" customWidth="1"/>
    <col min="6" max="11" width="10.7109375" style="0" customWidth="1"/>
  </cols>
  <sheetData>
    <row r="1" spans="1:11" ht="15">
      <c r="A1" s="6" t="s">
        <v>97</v>
      </c>
      <c r="B1" s="1"/>
      <c r="C1" s="1"/>
      <c r="D1" s="1"/>
      <c r="E1" s="1"/>
      <c r="F1" s="1"/>
      <c r="G1" s="1"/>
      <c r="H1" s="1"/>
      <c r="I1" s="1"/>
      <c r="J1" s="7"/>
      <c r="K1" s="1"/>
    </row>
    <row r="2" spans="1:11" ht="15">
      <c r="A2" s="39" t="s">
        <v>74</v>
      </c>
      <c r="B2" s="1"/>
      <c r="C2" s="1"/>
      <c r="D2" s="1"/>
      <c r="E2" s="1"/>
      <c r="F2" s="1"/>
      <c r="G2" s="1"/>
      <c r="H2" s="1"/>
      <c r="I2" s="1"/>
      <c r="J2" s="7"/>
      <c r="K2" s="1"/>
    </row>
    <row r="3" spans="1:11" ht="15">
      <c r="A3" s="39" t="s">
        <v>73</v>
      </c>
      <c r="B3" s="1"/>
      <c r="C3" s="1"/>
      <c r="D3" s="1"/>
      <c r="E3" s="1"/>
      <c r="F3" s="1"/>
      <c r="G3" s="1"/>
      <c r="H3" s="1"/>
      <c r="I3" s="1"/>
      <c r="J3" s="7"/>
      <c r="K3" s="1"/>
    </row>
    <row r="4" s="1" customFormat="1" ht="15" customHeight="1">
      <c r="F4" s="7"/>
    </row>
    <row r="5" spans="1:6" s="1" customFormat="1" ht="15" customHeight="1">
      <c r="A5" s="145"/>
      <c r="B5" s="145"/>
      <c r="C5" s="45" t="s">
        <v>68</v>
      </c>
      <c r="D5" s="45" t="s">
        <v>69</v>
      </c>
      <c r="F5" s="7"/>
    </row>
    <row r="6" spans="1:6" s="1" customFormat="1" ht="15" customHeight="1">
      <c r="A6" s="144" t="s">
        <v>72</v>
      </c>
      <c r="B6" s="144"/>
      <c r="C6" s="119">
        <v>0.815</v>
      </c>
      <c r="D6" s="120"/>
      <c r="F6" s="7"/>
    </row>
    <row r="7" spans="1:6" s="1" customFormat="1" ht="15" customHeight="1">
      <c r="A7" s="39"/>
      <c r="F7" s="7"/>
    </row>
    <row r="8" spans="1:6" s="1" customFormat="1" ht="15" customHeight="1">
      <c r="A8" s="150" t="s">
        <v>65</v>
      </c>
      <c r="B8" s="151"/>
      <c r="C8" s="151"/>
      <c r="D8" s="151"/>
      <c r="E8" s="152"/>
      <c r="F8" s="44"/>
    </row>
    <row r="9" spans="1:6" s="1" customFormat="1" ht="30" customHeight="1">
      <c r="A9" s="149" t="s">
        <v>66</v>
      </c>
      <c r="B9" s="149"/>
      <c r="C9" s="149"/>
      <c r="D9" s="149"/>
      <c r="E9" s="71" t="s">
        <v>260</v>
      </c>
      <c r="F9" s="26"/>
    </row>
    <row r="10" spans="1:8" s="1" customFormat="1" ht="45" customHeight="1">
      <c r="A10" s="149" t="s">
        <v>70</v>
      </c>
      <c r="B10" s="149"/>
      <c r="C10" s="149"/>
      <c r="D10" s="149"/>
      <c r="E10" s="5"/>
      <c r="F10" s="43"/>
      <c r="H10" s="42"/>
    </row>
    <row r="11" spans="1:8" s="1" customFormat="1" ht="15" customHeight="1">
      <c r="A11" s="41"/>
      <c r="B11" s="41"/>
      <c r="C11" s="41"/>
      <c r="D11" s="41"/>
      <c r="E11" s="26"/>
      <c r="F11" s="43"/>
      <c r="H11" s="42"/>
    </row>
    <row r="12" spans="1:6" s="1" customFormat="1" ht="45" customHeight="1">
      <c r="A12" s="146" t="s">
        <v>151</v>
      </c>
      <c r="B12" s="146"/>
      <c r="C12" s="33" t="s">
        <v>62</v>
      </c>
      <c r="D12" s="33" t="s">
        <v>67</v>
      </c>
      <c r="F12" s="7"/>
    </row>
    <row r="13" spans="1:6" s="1" customFormat="1" ht="15" customHeight="1">
      <c r="A13" s="145"/>
      <c r="B13" s="145"/>
      <c r="C13" s="3"/>
      <c r="D13" s="121">
        <f>44851-22</f>
        <v>44829</v>
      </c>
      <c r="F13" s="7"/>
    </row>
    <row r="14" spans="1:8" s="1" customFormat="1" ht="15" customHeight="1">
      <c r="A14" s="41"/>
      <c r="B14" s="41"/>
      <c r="C14" s="41"/>
      <c r="D14" s="41"/>
      <c r="E14" s="26"/>
      <c r="F14" s="43"/>
      <c r="H14" s="42"/>
    </row>
    <row r="15" spans="1:11" ht="15">
      <c r="A15" s="6"/>
      <c r="B15" s="1"/>
      <c r="C15" s="1"/>
      <c r="D15" s="1"/>
      <c r="E15" s="1"/>
      <c r="F15" s="1"/>
      <c r="G15" s="1"/>
      <c r="H15" s="1"/>
      <c r="I15" s="1"/>
      <c r="J15" s="7"/>
      <c r="K15" s="1"/>
    </row>
    <row r="16" spans="1:11" ht="124.15" customHeight="1">
      <c r="A16" s="155"/>
      <c r="B16" s="157" t="s">
        <v>278</v>
      </c>
      <c r="C16" s="158"/>
      <c r="D16" s="157" t="s">
        <v>113</v>
      </c>
      <c r="E16" s="158"/>
      <c r="F16" s="157" t="s">
        <v>51</v>
      </c>
      <c r="G16" s="158"/>
      <c r="H16" s="157" t="s">
        <v>77</v>
      </c>
      <c r="I16" s="158"/>
      <c r="J16" s="61" t="s">
        <v>75</v>
      </c>
      <c r="K16" s="62" t="s">
        <v>59</v>
      </c>
    </row>
    <row r="17" spans="1:11" ht="15">
      <c r="A17" s="156"/>
      <c r="B17" s="21" t="s">
        <v>14</v>
      </c>
      <c r="C17" s="21" t="s">
        <v>15</v>
      </c>
      <c r="D17" s="21" t="s">
        <v>14</v>
      </c>
      <c r="E17" s="21" t="s">
        <v>15</v>
      </c>
      <c r="F17" s="21" t="s">
        <v>14</v>
      </c>
      <c r="G17" s="21" t="s">
        <v>15</v>
      </c>
      <c r="H17" s="21" t="s">
        <v>14</v>
      </c>
      <c r="I17" s="21" t="s">
        <v>15</v>
      </c>
      <c r="J17" s="22" t="s">
        <v>15</v>
      </c>
      <c r="K17" s="38" t="s">
        <v>15</v>
      </c>
    </row>
    <row r="18" spans="1:11" ht="30" customHeight="1">
      <c r="A18" s="17" t="s">
        <v>101</v>
      </c>
      <c r="B18" s="136">
        <v>927272</v>
      </c>
      <c r="C18" s="79">
        <f>(B18/(B$18+B$21))*100</f>
        <v>12.13546376722449</v>
      </c>
      <c r="D18" s="91">
        <v>17830</v>
      </c>
      <c r="E18" s="79">
        <f aca="true" t="shared" si="0" ref="E18:E23">(D18/(D$18+D$21))*100</f>
        <v>39.77336099399942</v>
      </c>
      <c r="F18" s="127">
        <v>2818</v>
      </c>
      <c r="G18" s="79">
        <f aca="true" t="shared" si="1" ref="G18:G23">(F18/(F$18+F$21))*100</f>
        <v>34.05849649504472</v>
      </c>
      <c r="H18" s="91">
        <f aca="true" t="shared" si="2" ref="H18:H23">D18-F18</f>
        <v>15012</v>
      </c>
      <c r="I18" s="79">
        <f>(H18/(H$18+H$21))*100</f>
        <v>41.06688551497743</v>
      </c>
      <c r="J18" s="79">
        <f>H18/D18*100</f>
        <v>84.19517666853618</v>
      </c>
      <c r="K18" s="79"/>
    </row>
    <row r="19" spans="1:13" ht="30" customHeight="1">
      <c r="A19" s="47" t="s">
        <v>103</v>
      </c>
      <c r="B19" s="136">
        <v>455196</v>
      </c>
      <c r="C19" s="79">
        <f aca="true" t="shared" si="3" ref="C19:C23">(B19/(B$18+B$21))*100</f>
        <v>5.957275281670879</v>
      </c>
      <c r="D19" s="91">
        <v>8788</v>
      </c>
      <c r="E19" s="79">
        <f t="shared" si="0"/>
        <v>19.603381739498985</v>
      </c>
      <c r="F19" s="127">
        <v>1499</v>
      </c>
      <c r="G19" s="79">
        <f t="shared" si="1"/>
        <v>18.116992990089436</v>
      </c>
      <c r="H19" s="91">
        <f t="shared" si="2"/>
        <v>7289</v>
      </c>
      <c r="I19" s="79">
        <f aca="true" t="shared" si="4" ref="I19:I23">(H19/(H$18+H$21))*100</f>
        <v>19.939816714539734</v>
      </c>
      <c r="J19" s="79">
        <f aca="true" t="shared" si="5" ref="J19:J23">H19/D19*100</f>
        <v>82.94264906690942</v>
      </c>
      <c r="K19" s="79"/>
      <c r="M19" s="125"/>
    </row>
    <row r="20" spans="1:13" ht="30" customHeight="1">
      <c r="A20" s="47" t="s">
        <v>104</v>
      </c>
      <c r="B20" s="136">
        <v>472076</v>
      </c>
      <c r="C20" s="79">
        <f t="shared" si="3"/>
        <v>6.178188485553612</v>
      </c>
      <c r="D20" s="91">
        <v>9042</v>
      </c>
      <c r="E20" s="79">
        <f t="shared" si="0"/>
        <v>20.169979254500433</v>
      </c>
      <c r="F20" s="127">
        <v>1319</v>
      </c>
      <c r="G20" s="79">
        <f t="shared" si="1"/>
        <v>15.941503504955282</v>
      </c>
      <c r="H20" s="91">
        <f t="shared" si="2"/>
        <v>7723</v>
      </c>
      <c r="I20" s="79">
        <f t="shared" si="4"/>
        <v>21.127068800437694</v>
      </c>
      <c r="J20" s="79">
        <f t="shared" si="5"/>
        <v>85.4125193541252</v>
      </c>
      <c r="K20" s="79"/>
      <c r="M20" s="126"/>
    </row>
    <row r="21" spans="1:13" ht="30" customHeight="1">
      <c r="A21" s="17" t="s">
        <v>98</v>
      </c>
      <c r="B21" s="136">
        <v>6713738</v>
      </c>
      <c r="C21" s="79">
        <f t="shared" si="3"/>
        <v>87.86453623277552</v>
      </c>
      <c r="D21" s="91">
        <f>27021-22</f>
        <v>26999</v>
      </c>
      <c r="E21" s="79">
        <f t="shared" si="0"/>
        <v>60.22663900600058</v>
      </c>
      <c r="F21" s="127">
        <v>5456</v>
      </c>
      <c r="G21" s="79">
        <f t="shared" si="1"/>
        <v>65.94150350495528</v>
      </c>
      <c r="H21" s="91">
        <f t="shared" si="2"/>
        <v>21543</v>
      </c>
      <c r="I21" s="79">
        <f t="shared" si="4"/>
        <v>58.933114485022564</v>
      </c>
      <c r="J21" s="79">
        <f t="shared" si="5"/>
        <v>79.79184414237565</v>
      </c>
      <c r="K21" s="79"/>
      <c r="M21" s="103"/>
    </row>
    <row r="22" spans="1:13" ht="30" customHeight="1">
      <c r="A22" s="40" t="s">
        <v>99</v>
      </c>
      <c r="B22" s="136">
        <v>3357988</v>
      </c>
      <c r="C22" s="79">
        <f t="shared" si="3"/>
        <v>43.946912777237564</v>
      </c>
      <c r="D22" s="91">
        <v>13655</v>
      </c>
      <c r="E22" s="79">
        <f t="shared" si="0"/>
        <v>30.460193178522832</v>
      </c>
      <c r="F22" s="127">
        <v>2764</v>
      </c>
      <c r="G22" s="79">
        <f t="shared" si="1"/>
        <v>33.40584964950447</v>
      </c>
      <c r="H22" s="91">
        <f t="shared" si="2"/>
        <v>10891</v>
      </c>
      <c r="I22" s="79">
        <f t="shared" si="4"/>
        <v>29.79346190671591</v>
      </c>
      <c r="J22" s="79">
        <f t="shared" si="5"/>
        <v>79.758330281948</v>
      </c>
      <c r="K22" s="79"/>
      <c r="M22" s="103"/>
    </row>
    <row r="23" spans="1:14" ht="30" customHeight="1">
      <c r="A23" s="50" t="s">
        <v>100</v>
      </c>
      <c r="B23" s="136">
        <v>3355750</v>
      </c>
      <c r="C23" s="79">
        <f t="shared" si="3"/>
        <v>43.91762345553795</v>
      </c>
      <c r="D23" s="91">
        <v>13344</v>
      </c>
      <c r="E23" s="79">
        <f t="shared" si="0"/>
        <v>29.76644582747775</v>
      </c>
      <c r="F23" s="127">
        <v>2692</v>
      </c>
      <c r="G23" s="79">
        <f t="shared" si="1"/>
        <v>32.53565385545081</v>
      </c>
      <c r="H23" s="91">
        <f t="shared" si="2"/>
        <v>10652</v>
      </c>
      <c r="I23" s="79">
        <f t="shared" si="4"/>
        <v>29.139652578306663</v>
      </c>
      <c r="J23" s="79">
        <f t="shared" si="5"/>
        <v>79.82613908872902</v>
      </c>
      <c r="K23" s="79"/>
      <c r="M23" s="126"/>
      <c r="N23" s="125"/>
    </row>
    <row r="24" spans="1:13" s="73" customFormat="1" ht="30" customHeight="1">
      <c r="A24" s="72"/>
      <c r="B24" s="137">
        <f>B18+B21</f>
        <v>7641010</v>
      </c>
      <c r="C24" s="123"/>
      <c r="D24" s="122">
        <f>D18+D21</f>
        <v>44829</v>
      </c>
      <c r="E24" s="123"/>
      <c r="F24" s="122">
        <f>F18+F21</f>
        <v>8274</v>
      </c>
      <c r="G24" s="123"/>
      <c r="H24" s="122">
        <f>H18+H21</f>
        <v>36555</v>
      </c>
      <c r="I24" s="123"/>
      <c r="J24" s="124">
        <f>H24/D24*100</f>
        <v>81.54319748377166</v>
      </c>
      <c r="K24" s="123"/>
      <c r="M24" s="103"/>
    </row>
    <row r="25" spans="1:13" ht="124.15" customHeight="1">
      <c r="A25" s="148"/>
      <c r="B25" s="147" t="s">
        <v>279</v>
      </c>
      <c r="C25" s="147"/>
      <c r="D25" s="147" t="s">
        <v>113</v>
      </c>
      <c r="E25" s="147"/>
      <c r="F25" s="147" t="s">
        <v>51</v>
      </c>
      <c r="G25" s="147"/>
      <c r="H25" s="147" t="s">
        <v>77</v>
      </c>
      <c r="I25" s="147"/>
      <c r="J25" s="61" t="s">
        <v>75</v>
      </c>
      <c r="K25" s="62" t="s">
        <v>59</v>
      </c>
      <c r="M25" s="103"/>
    </row>
    <row r="26" spans="1:11" ht="15">
      <c r="A26" s="148"/>
      <c r="B26" s="21" t="s">
        <v>14</v>
      </c>
      <c r="C26" s="21" t="s">
        <v>15</v>
      </c>
      <c r="D26" s="21" t="s">
        <v>14</v>
      </c>
      <c r="E26" s="21" t="s">
        <v>15</v>
      </c>
      <c r="F26" s="21" t="s">
        <v>14</v>
      </c>
      <c r="G26" s="21" t="s">
        <v>15</v>
      </c>
      <c r="H26" s="21" t="s">
        <v>14</v>
      </c>
      <c r="I26" s="21" t="s">
        <v>15</v>
      </c>
      <c r="J26" s="22" t="s">
        <v>15</v>
      </c>
      <c r="K26" s="38" t="s">
        <v>15</v>
      </c>
    </row>
    <row r="27" spans="1:13" ht="30" customHeight="1">
      <c r="A27" s="40" t="s">
        <v>52</v>
      </c>
      <c r="B27" s="91">
        <v>1493483</v>
      </c>
      <c r="C27" s="79">
        <f>(B27/(B$18+B$21))*100</f>
        <v>19.54562289540257</v>
      </c>
      <c r="D27" s="91">
        <v>6184</v>
      </c>
      <c r="E27" s="79">
        <f aca="true" t="shared" si="6" ref="C27:E38">(D27/(D$18+D$21))*100</f>
        <v>13.794641861295142</v>
      </c>
      <c r="F27" s="127">
        <v>1072</v>
      </c>
      <c r="G27" s="79">
        <f aca="true" t="shared" si="7" ref="G27:G38">(F27/(F$18+F$21))*100</f>
        <v>12.956248489243412</v>
      </c>
      <c r="H27" s="91"/>
      <c r="I27" s="79"/>
      <c r="J27" s="91"/>
      <c r="K27" s="79"/>
      <c r="M27" s="125"/>
    </row>
    <row r="28" spans="1:11" ht="30" customHeight="1">
      <c r="A28" s="40" t="s">
        <v>53</v>
      </c>
      <c r="B28" s="91">
        <v>3029011</v>
      </c>
      <c r="C28" s="79">
        <f t="shared" si="6"/>
        <v>39.641500272869685</v>
      </c>
      <c r="D28" s="91">
        <v>12280</v>
      </c>
      <c r="E28" s="79">
        <f t="shared" si="6"/>
        <v>27.39298222132994</v>
      </c>
      <c r="F28" s="127">
        <v>2293</v>
      </c>
      <c r="G28" s="79">
        <f t="shared" si="7"/>
        <v>27.7133188300701</v>
      </c>
      <c r="H28" s="91"/>
      <c r="I28" s="79"/>
      <c r="J28" s="91"/>
      <c r="K28" s="79"/>
    </row>
    <row r="29" spans="1:13" ht="30" customHeight="1">
      <c r="A29" s="40" t="s">
        <v>102</v>
      </c>
      <c r="B29" s="91">
        <v>2191894</v>
      </c>
      <c r="C29" s="79">
        <f t="shared" si="6"/>
        <v>28.685919793325752</v>
      </c>
      <c r="D29" s="91">
        <v>8535</v>
      </c>
      <c r="E29" s="79">
        <f t="shared" si="6"/>
        <v>19.039014923375493</v>
      </c>
      <c r="F29" s="127">
        <v>2091</v>
      </c>
      <c r="G29" s="79">
        <f t="shared" si="7"/>
        <v>25.27193618564177</v>
      </c>
      <c r="H29" s="91"/>
      <c r="I29" s="79"/>
      <c r="J29" s="91"/>
      <c r="K29" s="79"/>
      <c r="M29" s="104"/>
    </row>
    <row r="30" spans="1:14" ht="60" customHeight="1">
      <c r="A30" s="40" t="s">
        <v>105</v>
      </c>
      <c r="B30" s="91">
        <v>1464824</v>
      </c>
      <c r="C30" s="79">
        <f t="shared" si="6"/>
        <v>19.170554677981052</v>
      </c>
      <c r="D30" s="91"/>
      <c r="E30" s="79"/>
      <c r="F30" s="127">
        <v>1393</v>
      </c>
      <c r="G30" s="79">
        <f t="shared" si="7"/>
        <v>16.83587140439932</v>
      </c>
      <c r="H30" s="91"/>
      <c r="I30" s="79"/>
      <c r="J30" s="91"/>
      <c r="K30" s="79"/>
      <c r="M30" s="125"/>
      <c r="N30" s="125"/>
    </row>
    <row r="31" spans="1:11" ht="60" customHeight="1">
      <c r="A31" s="40" t="s">
        <v>106</v>
      </c>
      <c r="B31" s="91">
        <v>3014196</v>
      </c>
      <c r="C31" s="79">
        <f t="shared" si="6"/>
        <v>39.44761229209227</v>
      </c>
      <c r="D31" s="91"/>
      <c r="E31" s="79"/>
      <c r="F31" s="127">
        <v>3356</v>
      </c>
      <c r="G31" s="79">
        <f t="shared" si="7"/>
        <v>40.5607928450568</v>
      </c>
      <c r="H31" s="91"/>
      <c r="I31" s="79"/>
      <c r="J31" s="91"/>
      <c r="K31" s="79"/>
    </row>
    <row r="32" spans="1:11" ht="60" customHeight="1">
      <c r="A32" s="40" t="s">
        <v>107</v>
      </c>
      <c r="B32" s="91">
        <v>3169070</v>
      </c>
      <c r="C32" s="79">
        <f t="shared" si="6"/>
        <v>41.474490937716354</v>
      </c>
      <c r="D32" s="91"/>
      <c r="E32" s="79"/>
      <c r="F32" s="127">
        <v>3525</v>
      </c>
      <c r="G32" s="79">
        <f t="shared" si="7"/>
        <v>42.60333575054388</v>
      </c>
      <c r="H32" s="91"/>
      <c r="I32" s="79"/>
      <c r="J32" s="91"/>
      <c r="K32" s="79"/>
    </row>
    <row r="33" spans="1:11" ht="30" customHeight="1">
      <c r="A33" s="17" t="s">
        <v>108</v>
      </c>
      <c r="B33" s="91">
        <v>2456166</v>
      </c>
      <c r="C33" s="79">
        <f t="shared" si="6"/>
        <v>32.144520161601676</v>
      </c>
      <c r="D33" s="91">
        <v>18622</v>
      </c>
      <c r="E33" s="79">
        <f t="shared" si="6"/>
        <v>41.540074505342524</v>
      </c>
      <c r="F33" s="127">
        <v>3175</v>
      </c>
      <c r="G33" s="79">
        <f t="shared" si="7"/>
        <v>38.373217307227456</v>
      </c>
      <c r="H33" s="91"/>
      <c r="I33" s="79"/>
      <c r="J33" s="91"/>
      <c r="K33" s="79"/>
    </row>
    <row r="34" spans="1:11" ht="30" customHeight="1">
      <c r="A34" s="17" t="s">
        <v>109</v>
      </c>
      <c r="B34" s="91">
        <v>4221128</v>
      </c>
      <c r="C34" s="79">
        <f t="shared" si="6"/>
        <v>55.24306341700901</v>
      </c>
      <c r="D34" s="91">
        <v>19913</v>
      </c>
      <c r="E34" s="79">
        <f t="shared" si="6"/>
        <v>44.4199067567869</v>
      </c>
      <c r="F34" s="127">
        <v>4153</v>
      </c>
      <c r="G34" s="79">
        <f t="shared" si="7"/>
        <v>50.19337684312304</v>
      </c>
      <c r="H34" s="91"/>
      <c r="I34" s="79"/>
      <c r="J34" s="91"/>
      <c r="K34" s="79"/>
    </row>
    <row r="35" spans="1:11" ht="30" customHeight="1">
      <c r="A35" s="17" t="s">
        <v>110</v>
      </c>
      <c r="B35" s="91">
        <v>970797</v>
      </c>
      <c r="C35" s="79">
        <f t="shared" si="6"/>
        <v>12.70508741645411</v>
      </c>
      <c r="D35" s="91">
        <v>4904</v>
      </c>
      <c r="E35" s="79">
        <f t="shared" si="6"/>
        <v>10.93934729750831</v>
      </c>
      <c r="F35" s="127">
        <v>946</v>
      </c>
      <c r="G35" s="79">
        <f t="shared" si="7"/>
        <v>11.433405849649505</v>
      </c>
      <c r="H35" s="91"/>
      <c r="I35" s="79"/>
      <c r="J35" s="91"/>
      <c r="K35" s="79"/>
    </row>
    <row r="36" spans="1:11" ht="60" customHeight="1">
      <c r="A36" s="17" t="s">
        <v>111</v>
      </c>
      <c r="B36" s="91">
        <v>4724155</v>
      </c>
      <c r="C36" s="79">
        <f t="shared" si="6"/>
        <v>61.82631615453978</v>
      </c>
      <c r="D36" s="91"/>
      <c r="E36" s="79"/>
      <c r="F36" s="127">
        <v>4154</v>
      </c>
      <c r="G36" s="79">
        <f t="shared" si="7"/>
        <v>50.20546289581822</v>
      </c>
      <c r="H36" s="91"/>
      <c r="I36" s="79"/>
      <c r="J36" s="91"/>
      <c r="K36" s="79"/>
    </row>
    <row r="37" spans="1:11" ht="60" customHeight="1">
      <c r="A37" s="17" t="s">
        <v>112</v>
      </c>
      <c r="B37" s="91">
        <v>341271</v>
      </c>
      <c r="C37" s="79">
        <f t="shared" si="6"/>
        <v>4.466307464589105</v>
      </c>
      <c r="D37" s="91"/>
      <c r="E37" s="79"/>
      <c r="F37" s="127">
        <v>421</v>
      </c>
      <c r="G37" s="79">
        <f t="shared" si="7"/>
        <v>5.088228184674885</v>
      </c>
      <c r="H37" s="91"/>
      <c r="I37" s="79"/>
      <c r="J37" s="91"/>
      <c r="K37" s="79"/>
    </row>
    <row r="38" spans="1:11" ht="60" customHeight="1">
      <c r="A38" s="17" t="s">
        <v>189</v>
      </c>
      <c r="B38" s="91">
        <v>2582663</v>
      </c>
      <c r="C38" s="79">
        <f t="shared" si="6"/>
        <v>33.80002120138568</v>
      </c>
      <c r="D38" s="91"/>
      <c r="E38" s="79"/>
      <c r="F38" s="127">
        <v>3699</v>
      </c>
      <c r="G38" s="79">
        <f t="shared" si="7"/>
        <v>44.70630891950689</v>
      </c>
      <c r="H38" s="91"/>
      <c r="I38" s="79"/>
      <c r="J38" s="91"/>
      <c r="K38" s="79"/>
    </row>
    <row r="39" spans="1:11" ht="15">
      <c r="A39" s="1"/>
      <c r="B39" s="1"/>
      <c r="C39" s="1"/>
      <c r="D39" s="1"/>
      <c r="E39" s="1"/>
      <c r="F39" s="1"/>
      <c r="G39" s="1"/>
      <c r="H39" s="1"/>
      <c r="I39" s="1"/>
      <c r="J39" s="1"/>
      <c r="K39" s="1"/>
    </row>
    <row r="40" spans="1:11" s="1" customFormat="1" ht="45" customHeight="1">
      <c r="A40" s="50" t="s">
        <v>270</v>
      </c>
      <c r="B40" s="48" t="s">
        <v>62</v>
      </c>
      <c r="C40" s="33" t="s">
        <v>67</v>
      </c>
      <c r="D40" s="147" t="s">
        <v>21</v>
      </c>
      <c r="E40" s="147"/>
      <c r="F40" s="147"/>
      <c r="G40" s="147"/>
      <c r="H40" s="147"/>
      <c r="I40" s="147"/>
      <c r="J40" s="147"/>
      <c r="K40" s="147"/>
    </row>
    <row r="41" spans="1:11" s="1" customFormat="1" ht="12.75">
      <c r="A41" s="27" t="s">
        <v>26</v>
      </c>
      <c r="B41" s="3"/>
      <c r="C41" s="120">
        <f>SUM(C42:C47)</f>
        <v>4352</v>
      </c>
      <c r="D41" s="159" t="s">
        <v>76</v>
      </c>
      <c r="E41" s="159"/>
      <c r="F41" s="159"/>
      <c r="G41" s="159"/>
      <c r="H41" s="159"/>
      <c r="I41" s="159"/>
      <c r="J41" s="159"/>
      <c r="K41" s="159"/>
    </row>
    <row r="42" spans="1:11" s="1" customFormat="1" ht="12.75">
      <c r="A42" s="28" t="s">
        <v>22</v>
      </c>
      <c r="B42" s="3"/>
      <c r="C42" s="120">
        <f>840+887+487</f>
        <v>2214</v>
      </c>
      <c r="D42" s="154" t="s">
        <v>54</v>
      </c>
      <c r="E42" s="154"/>
      <c r="F42" s="154"/>
      <c r="G42" s="154"/>
      <c r="H42" s="154"/>
      <c r="I42" s="154"/>
      <c r="J42" s="154"/>
      <c r="K42" s="154"/>
    </row>
    <row r="43" spans="1:11" s="1" customFormat="1" ht="12.75">
      <c r="A43" s="28" t="s">
        <v>23</v>
      </c>
      <c r="B43" s="3"/>
      <c r="C43" s="120">
        <v>1157</v>
      </c>
      <c r="D43" s="153" t="s">
        <v>63</v>
      </c>
      <c r="E43" s="153"/>
      <c r="F43" s="153"/>
      <c r="G43" s="153"/>
      <c r="H43" s="153"/>
      <c r="I43" s="153"/>
      <c r="J43" s="153"/>
      <c r="K43" s="153"/>
    </row>
    <row r="44" spans="1:14" s="1" customFormat="1" ht="12.75">
      <c r="A44" s="28" t="s">
        <v>24</v>
      </c>
      <c r="B44" s="3"/>
      <c r="C44" s="120" t="s">
        <v>240</v>
      </c>
      <c r="D44" s="153" t="s">
        <v>64</v>
      </c>
      <c r="E44" s="153"/>
      <c r="F44" s="153"/>
      <c r="G44" s="153"/>
      <c r="H44" s="153"/>
      <c r="I44" s="153"/>
      <c r="J44" s="153"/>
      <c r="K44" s="153"/>
      <c r="N44" s="128"/>
    </row>
    <row r="45" spans="1:11" s="1" customFormat="1" ht="12.75">
      <c r="A45" s="28" t="s">
        <v>27</v>
      </c>
      <c r="B45" s="3"/>
      <c r="C45" s="120" t="s">
        <v>240</v>
      </c>
      <c r="D45" s="153" t="s">
        <v>71</v>
      </c>
      <c r="E45" s="153"/>
      <c r="F45" s="153"/>
      <c r="G45" s="153"/>
      <c r="H45" s="153"/>
      <c r="I45" s="153"/>
      <c r="J45" s="153"/>
      <c r="K45" s="153"/>
    </row>
    <row r="46" spans="1:11" s="1" customFormat="1" ht="12.75">
      <c r="A46" s="28" t="s">
        <v>25</v>
      </c>
      <c r="B46" s="3"/>
      <c r="C46" s="120">
        <v>580</v>
      </c>
      <c r="D46" s="153" t="s">
        <v>269</v>
      </c>
      <c r="E46" s="153"/>
      <c r="F46" s="153"/>
      <c r="G46" s="153"/>
      <c r="H46" s="153"/>
      <c r="I46" s="153"/>
      <c r="J46" s="153"/>
      <c r="K46" s="153"/>
    </row>
    <row r="47" spans="1:11" ht="15">
      <c r="A47" s="28" t="s">
        <v>25</v>
      </c>
      <c r="B47" s="3"/>
      <c r="C47" s="120">
        <v>401</v>
      </c>
      <c r="D47" s="153" t="s">
        <v>271</v>
      </c>
      <c r="E47" s="153"/>
      <c r="F47" s="153"/>
      <c r="G47" s="153"/>
      <c r="H47" s="153"/>
      <c r="I47" s="153"/>
      <c r="J47" s="153"/>
      <c r="K47" s="153"/>
    </row>
    <row r="49" spans="1:11" ht="38.25">
      <c r="A49" s="50" t="s">
        <v>272</v>
      </c>
      <c r="B49" s="102" t="s">
        <v>62</v>
      </c>
      <c r="C49" s="101" t="s">
        <v>67</v>
      </c>
      <c r="D49" s="147" t="s">
        <v>21</v>
      </c>
      <c r="E49" s="147"/>
      <c r="F49" s="147"/>
      <c r="G49" s="147"/>
      <c r="H49" s="147"/>
      <c r="I49" s="147"/>
      <c r="J49" s="147"/>
      <c r="K49" s="147"/>
    </row>
    <row r="50" spans="1:11" ht="14.45" customHeight="1">
      <c r="A50" s="27" t="s">
        <v>26</v>
      </c>
      <c r="B50" s="3"/>
      <c r="C50" s="120">
        <v>32203</v>
      </c>
      <c r="D50" s="154" t="s">
        <v>273</v>
      </c>
      <c r="E50" s="154"/>
      <c r="F50" s="154"/>
      <c r="G50" s="154"/>
      <c r="H50" s="154"/>
      <c r="I50" s="154"/>
      <c r="J50" s="154"/>
      <c r="K50" s="154"/>
    </row>
    <row r="52" ht="15">
      <c r="C52" s="125"/>
    </row>
    <row r="54" ht="15">
      <c r="C54" s="125"/>
    </row>
  </sheetData>
  <mergeCells count="27">
    <mergeCell ref="D47:K47"/>
    <mergeCell ref="D49:K49"/>
    <mergeCell ref="D50:K50"/>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9 C28 I20 G28 E27 C18 E18 C22 C21 E21 I23 I21 I19 I22 C20 E20 C23 E23 E19 E22 C30:C32 C29 E29 E28 G31:G38 G29 G27 C36:C38 C33:C35 E33:E35 G3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124</v>
      </c>
    </row>
    <row r="2" ht="15" customHeight="1">
      <c r="A2" s="32" t="s">
        <v>29</v>
      </c>
    </row>
    <row r="3" ht="15" customHeight="1">
      <c r="A3" s="32" t="s">
        <v>126</v>
      </c>
    </row>
    <row r="5" spans="1:2" ht="45" customHeight="1">
      <c r="A5" s="160" t="s">
        <v>125</v>
      </c>
      <c r="B5" s="161"/>
    </row>
    <row r="6" spans="1:2" ht="30" customHeight="1">
      <c r="A6" s="30" t="s">
        <v>42</v>
      </c>
      <c r="B6" s="30" t="s">
        <v>16</v>
      </c>
    </row>
    <row r="7" spans="1:2" ht="15" customHeight="1">
      <c r="A7" s="99" t="s">
        <v>255</v>
      </c>
      <c r="B7" s="129">
        <v>13.935218758</v>
      </c>
    </row>
    <row r="8" spans="1:2" ht="15" customHeight="1">
      <c r="A8" s="99" t="s">
        <v>256</v>
      </c>
      <c r="B8" s="129">
        <v>10.780759004</v>
      </c>
    </row>
    <row r="9" spans="1:2" ht="15" customHeight="1">
      <c r="A9" s="99" t="s">
        <v>257</v>
      </c>
      <c r="B9" s="129">
        <v>33.263909551</v>
      </c>
    </row>
    <row r="10" spans="1:2" ht="15" customHeight="1">
      <c r="A10" s="99" t="s">
        <v>258</v>
      </c>
      <c r="B10" s="129">
        <v>33.263909551</v>
      </c>
    </row>
    <row r="11" spans="1:2" ht="15" customHeight="1">
      <c r="A11" s="99" t="s">
        <v>259</v>
      </c>
      <c r="B11" s="129">
        <v>33.263909551</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B1" sqref="B1"/>
    </sheetView>
  </sheetViews>
  <sheetFormatPr defaultColWidth="9.140625" defaultRowHeight="15" customHeight="1"/>
  <cols>
    <col min="1" max="1" width="47.7109375" style="0" customWidth="1"/>
    <col min="2" max="3" width="20.7109375" style="0" customWidth="1"/>
  </cols>
  <sheetData>
    <row r="1" spans="1:3" ht="15" customHeight="1">
      <c r="A1" s="96" t="s">
        <v>129</v>
      </c>
      <c r="B1" s="97"/>
      <c r="C1" s="97"/>
    </row>
    <row r="2" spans="1:3" ht="15" customHeight="1">
      <c r="A2" s="96"/>
      <c r="B2" s="97"/>
      <c r="C2" s="97"/>
    </row>
    <row r="3" spans="1:3" ht="15" customHeight="1">
      <c r="A3" s="98"/>
      <c r="B3" s="98" t="s">
        <v>0</v>
      </c>
      <c r="C3" s="98" t="s">
        <v>1</v>
      </c>
    </row>
    <row r="4" spans="1:3" ht="15" customHeight="1">
      <c r="A4" s="98" t="s">
        <v>2</v>
      </c>
      <c r="B4" s="130">
        <v>44440</v>
      </c>
      <c r="C4" s="130">
        <v>44561</v>
      </c>
    </row>
    <row r="5" spans="1:3" ht="15" customHeight="1">
      <c r="A5" s="98" t="s">
        <v>3</v>
      </c>
      <c r="B5" s="130">
        <v>44805</v>
      </c>
      <c r="C5" s="130">
        <v>45015</v>
      </c>
    </row>
    <row r="6" spans="1:3" ht="15" customHeight="1">
      <c r="A6" s="98" t="s">
        <v>4</v>
      </c>
      <c r="B6" s="130">
        <v>44825</v>
      </c>
      <c r="C6" s="130">
        <v>45015</v>
      </c>
    </row>
    <row r="7" spans="1:3" ht="15" customHeight="1">
      <c r="A7" s="98" t="s">
        <v>5</v>
      </c>
      <c r="B7" s="10"/>
      <c r="C7" s="10"/>
    </row>
    <row r="8" spans="1:3" ht="15" customHeight="1">
      <c r="A8" s="98" t="s">
        <v>6</v>
      </c>
      <c r="B8" s="130">
        <v>44814</v>
      </c>
      <c r="C8" s="130">
        <v>45199</v>
      </c>
    </row>
    <row r="9" spans="1:3" ht="15" customHeight="1">
      <c r="A9" s="98" t="s">
        <v>7</v>
      </c>
      <c r="B9" s="130">
        <v>45188</v>
      </c>
      <c r="C9" s="130">
        <v>45215</v>
      </c>
    </row>
    <row r="10" spans="1:3" ht="15" customHeight="1">
      <c r="A10" s="97"/>
      <c r="B10" s="97"/>
      <c r="C10" s="97"/>
    </row>
    <row r="11" spans="1:3" ht="30" customHeight="1">
      <c r="A11" s="162" t="s">
        <v>8</v>
      </c>
      <c r="B11" s="162"/>
      <c r="C11" s="162"/>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4">
      <selection activeCell="B4" sqref="B4"/>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130</v>
      </c>
    </row>
    <row r="2" ht="15" customHeight="1">
      <c r="A2" s="25" t="s">
        <v>20</v>
      </c>
    </row>
    <row r="4" ht="45" customHeight="1">
      <c r="A4" s="24" t="s">
        <v>133</v>
      </c>
    </row>
    <row r="5" ht="15" customHeight="1">
      <c r="A5" s="3" t="s">
        <v>276</v>
      </c>
    </row>
    <row r="6" ht="15" customHeight="1">
      <c r="A6" s="3"/>
    </row>
    <row r="7" ht="15" customHeight="1">
      <c r="A7" s="3"/>
    </row>
    <row r="8" s="20" customFormat="1" ht="15" customHeight="1">
      <c r="A8" s="26"/>
    </row>
    <row r="9" ht="60" customHeight="1">
      <c r="A9" s="24" t="s">
        <v>131</v>
      </c>
    </row>
    <row r="10" ht="15" customHeight="1">
      <c r="A10" s="3" t="s">
        <v>276</v>
      </c>
    </row>
    <row r="11" ht="15" customHeight="1">
      <c r="A11" s="3"/>
    </row>
    <row r="12" ht="15" customHeight="1">
      <c r="A12" s="3"/>
    </row>
    <row r="13" s="20" customFormat="1" ht="15" customHeight="1">
      <c r="A13" s="26"/>
    </row>
    <row r="14" ht="30" customHeight="1">
      <c r="A14" s="23" t="s">
        <v>132</v>
      </c>
    </row>
    <row r="15" ht="15" customHeight="1">
      <c r="A15" s="3" t="s">
        <v>276</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D1" sqref="D1"/>
    </sheetView>
  </sheetViews>
  <sheetFormatPr defaultColWidth="8.8515625" defaultRowHeight="15"/>
  <cols>
    <col min="1" max="1" width="50.7109375" style="1" customWidth="1"/>
    <col min="2" max="5" width="15.7109375" style="1" customWidth="1"/>
    <col min="6" max="6" width="15.7109375" style="74" customWidth="1"/>
    <col min="7" max="16384" width="8.8515625" style="1" customWidth="1"/>
  </cols>
  <sheetData>
    <row r="1" ht="15">
      <c r="A1" s="6" t="s">
        <v>134</v>
      </c>
    </row>
    <row r="2" spans="1:5" ht="30" customHeight="1">
      <c r="A2" s="163" t="s">
        <v>158</v>
      </c>
      <c r="B2" s="163"/>
      <c r="C2" s="163"/>
      <c r="D2" s="163"/>
      <c r="E2" s="163"/>
    </row>
    <row r="4" spans="1:6" s="6" customFormat="1" ht="30" customHeight="1">
      <c r="A4" s="46" t="s">
        <v>58</v>
      </c>
      <c r="B4" s="45" t="s">
        <v>35</v>
      </c>
      <c r="C4" s="45" t="s">
        <v>36</v>
      </c>
      <c r="D4" s="45" t="s">
        <v>37</v>
      </c>
      <c r="E4" s="67" t="s">
        <v>137</v>
      </c>
      <c r="F4" s="67" t="s">
        <v>166</v>
      </c>
    </row>
    <row r="5" spans="1:6" s="6" customFormat="1" ht="30" customHeight="1">
      <c r="A5" s="60" t="s">
        <v>186</v>
      </c>
      <c r="B5" s="131">
        <v>12.5</v>
      </c>
      <c r="C5" s="131">
        <v>7.4</v>
      </c>
      <c r="D5" s="131">
        <v>6.8</v>
      </c>
      <c r="E5" s="131">
        <v>7.248483466</v>
      </c>
      <c r="F5" s="75" t="s">
        <v>167</v>
      </c>
    </row>
    <row r="6" spans="1:6" s="6" customFormat="1" ht="30" customHeight="1">
      <c r="A6" s="60" t="s">
        <v>40</v>
      </c>
      <c r="B6" s="131">
        <v>13</v>
      </c>
      <c r="C6" s="131">
        <v>7.7</v>
      </c>
      <c r="D6" s="131">
        <v>7.5</v>
      </c>
      <c r="E6" s="131">
        <v>9.2529479859</v>
      </c>
      <c r="F6" s="75" t="s">
        <v>167</v>
      </c>
    </row>
    <row r="7" spans="1:6" s="6" customFormat="1" ht="30" customHeight="1">
      <c r="A7" s="60" t="s">
        <v>41</v>
      </c>
      <c r="B7" s="131">
        <v>12</v>
      </c>
      <c r="C7" s="131">
        <v>7.1</v>
      </c>
      <c r="D7" s="131">
        <v>6.1</v>
      </c>
      <c r="E7" s="131">
        <v>5.2479603798</v>
      </c>
      <c r="F7" s="75" t="s">
        <v>167</v>
      </c>
    </row>
    <row r="8" spans="1:6" ht="30" customHeight="1">
      <c r="A8" s="60" t="s">
        <v>187</v>
      </c>
      <c r="B8" s="131">
        <v>33.5</v>
      </c>
      <c r="C8" s="131">
        <v>33.1</v>
      </c>
      <c r="D8" s="131">
        <v>41.4</v>
      </c>
      <c r="E8" s="131">
        <v>37.829702584</v>
      </c>
      <c r="F8" s="75" t="s">
        <v>167</v>
      </c>
    </row>
    <row r="9" spans="1:6" ht="30" customHeight="1">
      <c r="A9" s="60" t="s">
        <v>38</v>
      </c>
      <c r="B9" s="131">
        <v>32.3</v>
      </c>
      <c r="C9" s="131">
        <v>32.2</v>
      </c>
      <c r="D9" s="131">
        <v>42.2</v>
      </c>
      <c r="E9" s="131">
        <v>40.844351978</v>
      </c>
      <c r="F9" s="75" t="s">
        <v>167</v>
      </c>
    </row>
    <row r="10" spans="1:6" ht="30" customHeight="1">
      <c r="A10" s="60" t="s">
        <v>39</v>
      </c>
      <c r="B10" s="131">
        <v>34.6</v>
      </c>
      <c r="C10" s="131">
        <v>34.1</v>
      </c>
      <c r="D10" s="131">
        <v>40.6</v>
      </c>
      <c r="E10" s="131">
        <v>34.820980977</v>
      </c>
      <c r="F10" s="75" t="s">
        <v>167</v>
      </c>
    </row>
    <row r="11" spans="1:6" ht="30" customHeight="1">
      <c r="A11" s="60" t="s">
        <v>135</v>
      </c>
      <c r="B11" s="131">
        <v>82.9</v>
      </c>
      <c r="C11" s="131">
        <v>89.3</v>
      </c>
      <c r="D11" s="131">
        <v>81.1</v>
      </c>
      <c r="E11" s="131">
        <v>87.461999922</v>
      </c>
      <c r="F11" s="75" t="s">
        <v>168</v>
      </c>
    </row>
    <row r="12" spans="1:6" ht="30" customHeight="1">
      <c r="A12" s="60" t="s">
        <v>136</v>
      </c>
      <c r="B12" s="131">
        <v>34.9</v>
      </c>
      <c r="C12" s="132" t="s">
        <v>164</v>
      </c>
      <c r="D12" s="131">
        <v>62.7</v>
      </c>
      <c r="E12" s="131">
        <v>43.911496875</v>
      </c>
      <c r="F12" s="75" t="s">
        <v>169</v>
      </c>
    </row>
    <row r="14" ht="15">
      <c r="A14" s="1" t="s">
        <v>165</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1"/>
  <sheetViews>
    <sheetView workbookViewId="0" topLeftCell="A1">
      <selection activeCell="D1" sqref="D1"/>
    </sheetView>
  </sheetViews>
  <sheetFormatPr defaultColWidth="10.421875" defaultRowHeight="15"/>
  <cols>
    <col min="1" max="1" width="12.7109375" style="42" customWidth="1"/>
    <col min="2" max="2" width="18.710937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4" width="10.421875" style="42" customWidth="1"/>
    <col min="15" max="15" width="12.421875" style="42" bestFit="1" customWidth="1"/>
    <col min="16" max="16384" width="10.421875" style="42" customWidth="1"/>
  </cols>
  <sheetData>
    <row r="1" ht="15">
      <c r="A1" s="55" t="s">
        <v>138</v>
      </c>
    </row>
    <row r="3" ht="15">
      <c r="A3" s="42" t="s">
        <v>146</v>
      </c>
    </row>
    <row r="5" spans="1:6" ht="15">
      <c r="A5" s="12" t="s">
        <v>147</v>
      </c>
      <c r="B5" s="12"/>
      <c r="C5" s="12"/>
      <c r="D5" s="12"/>
      <c r="E5" s="12"/>
      <c r="F5" s="12"/>
    </row>
    <row r="6" spans="1:6" ht="15">
      <c r="A6" s="49"/>
      <c r="B6" s="49"/>
      <c r="C6" s="49" t="s">
        <v>44</v>
      </c>
      <c r="D6" s="49" t="s">
        <v>45</v>
      </c>
      <c r="E6" s="49" t="s">
        <v>46</v>
      </c>
      <c r="F6" s="49" t="s">
        <v>50</v>
      </c>
    </row>
    <row r="7" spans="1:6" ht="15" customHeight="1">
      <c r="A7" s="164" t="s">
        <v>137</v>
      </c>
      <c r="B7" s="49" t="s">
        <v>139</v>
      </c>
      <c r="C7" s="100">
        <v>165223</v>
      </c>
      <c r="D7" s="100">
        <v>561135</v>
      </c>
      <c r="E7" s="100">
        <v>159517</v>
      </c>
      <c r="F7" s="134">
        <f>C7+D7+E7</f>
        <v>885875</v>
      </c>
    </row>
    <row r="8" spans="1:6" ht="15">
      <c r="A8" s="164"/>
      <c r="B8" s="49" t="s">
        <v>140</v>
      </c>
      <c r="C8" s="100">
        <v>72760</v>
      </c>
      <c r="D8" s="100">
        <v>269736</v>
      </c>
      <c r="E8" s="100">
        <v>91566</v>
      </c>
      <c r="F8" s="134">
        <f aca="true" t="shared" si="0" ref="F8:F15">C8+D8+E8</f>
        <v>434062</v>
      </c>
    </row>
    <row r="9" spans="1:6" ht="15">
      <c r="A9" s="164"/>
      <c r="B9" s="49" t="s">
        <v>141</v>
      </c>
      <c r="C9" s="100">
        <v>92463</v>
      </c>
      <c r="D9" s="100">
        <v>291400</v>
      </c>
      <c r="E9" s="100">
        <v>67950</v>
      </c>
      <c r="F9" s="134">
        <f t="shared" si="0"/>
        <v>451813</v>
      </c>
    </row>
    <row r="10" spans="1:6" ht="15">
      <c r="A10" s="164"/>
      <c r="B10" s="49" t="s">
        <v>142</v>
      </c>
      <c r="C10" s="100">
        <v>1560426</v>
      </c>
      <c r="D10" s="100">
        <v>2486030</v>
      </c>
      <c r="E10" s="100">
        <v>2771288</v>
      </c>
      <c r="F10" s="134">
        <f t="shared" si="0"/>
        <v>6817744</v>
      </c>
    </row>
    <row r="11" spans="1:6" ht="15">
      <c r="A11" s="164"/>
      <c r="B11" s="49" t="s">
        <v>143</v>
      </c>
      <c r="C11" s="100">
        <v>762763</v>
      </c>
      <c r="D11" s="100">
        <v>1174604</v>
      </c>
      <c r="E11" s="100">
        <v>1485292</v>
      </c>
      <c r="F11" s="134">
        <f t="shared" si="0"/>
        <v>3422659</v>
      </c>
    </row>
    <row r="12" spans="1:6" ht="15">
      <c r="A12" s="164"/>
      <c r="B12" s="49" t="s">
        <v>144</v>
      </c>
      <c r="C12" s="100">
        <v>797663</v>
      </c>
      <c r="D12" s="100">
        <v>1312799</v>
      </c>
      <c r="E12" s="100">
        <v>1285996</v>
      </c>
      <c r="F12" s="134">
        <f t="shared" si="0"/>
        <v>3396458</v>
      </c>
    </row>
    <row r="13" spans="1:6" ht="15">
      <c r="A13" s="164"/>
      <c r="B13" s="49" t="s">
        <v>47</v>
      </c>
      <c r="C13" s="100">
        <v>168142</v>
      </c>
      <c r="D13" s="100">
        <v>527602</v>
      </c>
      <c r="E13" s="100">
        <v>815997</v>
      </c>
      <c r="F13" s="134">
        <f t="shared" si="0"/>
        <v>1511741</v>
      </c>
    </row>
    <row r="14" spans="1:6" ht="15">
      <c r="A14" s="164"/>
      <c r="B14" s="49" t="s">
        <v>48</v>
      </c>
      <c r="C14" s="100">
        <v>571873</v>
      </c>
      <c r="D14" s="100">
        <v>1117017</v>
      </c>
      <c r="E14" s="100">
        <v>1336947</v>
      </c>
      <c r="F14" s="134">
        <f t="shared" si="0"/>
        <v>3025837</v>
      </c>
    </row>
    <row r="15" spans="1:6" ht="15">
      <c r="A15" s="164"/>
      <c r="B15" s="49" t="s">
        <v>145</v>
      </c>
      <c r="C15" s="100">
        <v>820412</v>
      </c>
      <c r="D15" s="100">
        <v>842784</v>
      </c>
      <c r="E15" s="100">
        <v>618345</v>
      </c>
      <c r="F15" s="134">
        <f t="shared" si="0"/>
        <v>2281541</v>
      </c>
    </row>
    <row r="18" spans="1:6" ht="15">
      <c r="A18" s="12" t="s">
        <v>43</v>
      </c>
      <c r="B18" s="12"/>
      <c r="C18" s="12"/>
      <c r="D18" s="12"/>
      <c r="E18" s="12"/>
      <c r="F18" s="12"/>
    </row>
    <row r="19" spans="1:6" ht="15">
      <c r="A19" s="68" t="s">
        <v>150</v>
      </c>
      <c r="B19" s="70"/>
      <c r="C19" s="70"/>
      <c r="D19" s="70"/>
      <c r="E19" s="70"/>
      <c r="F19" s="69"/>
    </row>
    <row r="20" spans="1:6" ht="15">
      <c r="A20" s="49"/>
      <c r="B20" s="49"/>
      <c r="C20" s="49" t="s">
        <v>44</v>
      </c>
      <c r="D20" s="49" t="s">
        <v>45</v>
      </c>
      <c r="E20" s="49" t="s">
        <v>46</v>
      </c>
      <c r="F20" s="49" t="s">
        <v>50</v>
      </c>
    </row>
    <row r="21" spans="1:6" ht="15">
      <c r="A21" s="164" t="s">
        <v>49</v>
      </c>
      <c r="B21" s="49" t="s">
        <v>139</v>
      </c>
      <c r="C21" s="100">
        <v>171155</v>
      </c>
      <c r="D21" s="100">
        <v>563587</v>
      </c>
      <c r="E21" s="100">
        <v>198961</v>
      </c>
      <c r="F21" s="100">
        <f aca="true" t="shared" si="1" ref="F21:F29">C21+D21+E21</f>
        <v>933703</v>
      </c>
    </row>
    <row r="22" spans="1:6" ht="15">
      <c r="A22" s="164"/>
      <c r="B22" s="49" t="s">
        <v>140</v>
      </c>
      <c r="C22" s="100">
        <v>76115</v>
      </c>
      <c r="D22" s="100">
        <v>267051</v>
      </c>
      <c r="E22" s="100">
        <v>118229</v>
      </c>
      <c r="F22" s="100">
        <f t="shared" si="1"/>
        <v>461395</v>
      </c>
    </row>
    <row r="23" spans="1:6" ht="15">
      <c r="A23" s="164"/>
      <c r="B23" s="49" t="s">
        <v>141</v>
      </c>
      <c r="C23" s="100">
        <v>95040</v>
      </c>
      <c r="D23" s="100">
        <v>296536</v>
      </c>
      <c r="E23" s="100">
        <v>80732</v>
      </c>
      <c r="F23" s="100">
        <f t="shared" si="1"/>
        <v>472308</v>
      </c>
    </row>
    <row r="24" spans="1:6" ht="15">
      <c r="A24" s="164"/>
      <c r="B24" s="49" t="s">
        <v>142</v>
      </c>
      <c r="C24" s="100">
        <v>1293669</v>
      </c>
      <c r="D24" s="100">
        <v>2450610</v>
      </c>
      <c r="E24" s="100">
        <v>2970109</v>
      </c>
      <c r="F24" s="100">
        <f t="shared" si="1"/>
        <v>6714388</v>
      </c>
    </row>
    <row r="25" spans="1:6" ht="15">
      <c r="A25" s="164"/>
      <c r="B25" s="49" t="s">
        <v>143</v>
      </c>
      <c r="C25" s="100">
        <v>629746</v>
      </c>
      <c r="D25" s="100">
        <v>1121069</v>
      </c>
      <c r="E25" s="100">
        <v>1617070</v>
      </c>
      <c r="F25" s="100">
        <f t="shared" si="1"/>
        <v>3367885</v>
      </c>
    </row>
    <row r="26" spans="1:6" ht="15">
      <c r="A26" s="164"/>
      <c r="B26" s="49" t="s">
        <v>144</v>
      </c>
      <c r="C26" s="100">
        <v>663924</v>
      </c>
      <c r="D26" s="100">
        <v>1329541</v>
      </c>
      <c r="E26" s="100">
        <v>1353038</v>
      </c>
      <c r="F26" s="100">
        <f t="shared" si="1"/>
        <v>3346503</v>
      </c>
    </row>
    <row r="27" spans="1:6" ht="15">
      <c r="A27" s="164"/>
      <c r="B27" s="49" t="s">
        <v>47</v>
      </c>
      <c r="C27" s="100">
        <v>183033</v>
      </c>
      <c r="D27" s="100">
        <v>543379</v>
      </c>
      <c r="E27" s="100">
        <v>767070</v>
      </c>
      <c r="F27" s="100">
        <f t="shared" si="1"/>
        <v>1493482</v>
      </c>
    </row>
    <row r="28" spans="1:6" ht="15">
      <c r="A28" s="164"/>
      <c r="B28" s="49" t="s">
        <v>48</v>
      </c>
      <c r="C28" s="100">
        <v>472648</v>
      </c>
      <c r="D28" s="100">
        <v>1106401</v>
      </c>
      <c r="E28" s="100">
        <v>1449961</v>
      </c>
      <c r="F28" s="100">
        <f t="shared" si="1"/>
        <v>3029010</v>
      </c>
    </row>
    <row r="29" spans="1:6" ht="15">
      <c r="A29" s="164"/>
      <c r="B29" s="49" t="s">
        <v>145</v>
      </c>
      <c r="C29" s="100">
        <v>637988</v>
      </c>
      <c r="D29" s="100">
        <v>800829</v>
      </c>
      <c r="E29" s="100">
        <v>753077</v>
      </c>
      <c r="F29" s="100">
        <f t="shared" si="1"/>
        <v>2191894</v>
      </c>
    </row>
    <row r="30" ht="15">
      <c r="A30" s="14"/>
    </row>
    <row r="31" spans="2:6" ht="15">
      <c r="B31" s="14"/>
      <c r="C31" s="14"/>
      <c r="D31" s="14"/>
      <c r="E31" s="14"/>
      <c r="F31" s="14"/>
    </row>
    <row r="32" spans="1:6" ht="30" customHeight="1">
      <c r="A32" s="165" t="s">
        <v>148</v>
      </c>
      <c r="B32" s="166"/>
      <c r="C32" s="49" t="s">
        <v>44</v>
      </c>
      <c r="D32" s="49" t="s">
        <v>45</v>
      </c>
      <c r="E32" s="49" t="s">
        <v>46</v>
      </c>
      <c r="F32" s="49" t="s">
        <v>50</v>
      </c>
    </row>
    <row r="33" spans="1:6" ht="13.9" customHeight="1">
      <c r="A33" s="144" t="s">
        <v>149</v>
      </c>
      <c r="B33" s="49" t="s">
        <v>139</v>
      </c>
      <c r="C33" s="135">
        <f>(C21-C7)/C21*100</f>
        <v>3.465864275072303</v>
      </c>
      <c r="D33" s="135">
        <f aca="true" t="shared" si="2" ref="D33:F33">(D21-D7)/D21*100</f>
        <v>0.43507036180749376</v>
      </c>
      <c r="E33" s="135">
        <f t="shared" si="2"/>
        <v>19.824990827348074</v>
      </c>
      <c r="F33" s="135">
        <f t="shared" si="2"/>
        <v>5.122399735247718</v>
      </c>
    </row>
    <row r="34" spans="1:6" ht="15">
      <c r="A34" s="144"/>
      <c r="B34" s="49" t="s">
        <v>140</v>
      </c>
      <c r="C34" s="135">
        <f aca="true" t="shared" si="3" ref="C34:F34">(C22-C8)/C22*100</f>
        <v>4.407803980818499</v>
      </c>
      <c r="D34" s="135">
        <f t="shared" si="3"/>
        <v>-1.0054259298785626</v>
      </c>
      <c r="E34" s="135">
        <f t="shared" si="3"/>
        <v>22.551996549070026</v>
      </c>
      <c r="F34" s="135">
        <f t="shared" si="3"/>
        <v>5.923991373985414</v>
      </c>
    </row>
    <row r="35" spans="1:6" ht="15">
      <c r="A35" s="144"/>
      <c r="B35" s="49" t="s">
        <v>141</v>
      </c>
      <c r="C35" s="135">
        <f aca="true" t="shared" si="4" ref="C35:F35">(C23-C9)/C23*100</f>
        <v>2.7114898989898992</v>
      </c>
      <c r="D35" s="135">
        <f t="shared" si="4"/>
        <v>1.7319988129603152</v>
      </c>
      <c r="E35" s="135">
        <f t="shared" si="4"/>
        <v>15.832631422484269</v>
      </c>
      <c r="F35" s="135">
        <f t="shared" si="4"/>
        <v>4.339329420632299</v>
      </c>
    </row>
    <row r="36" spans="1:6" ht="15">
      <c r="A36" s="144"/>
      <c r="B36" s="49" t="s">
        <v>142</v>
      </c>
      <c r="C36" s="135">
        <f aca="true" t="shared" si="5" ref="C36:F36">(C24-C10)/C24*100</f>
        <v>-20.620189553896708</v>
      </c>
      <c r="D36" s="135">
        <f t="shared" si="5"/>
        <v>-1.4453544219602468</v>
      </c>
      <c r="E36" s="135">
        <f t="shared" si="5"/>
        <v>6.6940640899037716</v>
      </c>
      <c r="F36" s="135">
        <f t="shared" si="5"/>
        <v>-1.5393212307659312</v>
      </c>
    </row>
    <row r="37" spans="1:6" ht="15">
      <c r="A37" s="144"/>
      <c r="B37" s="49" t="s">
        <v>143</v>
      </c>
      <c r="C37" s="135">
        <f aca="true" t="shared" si="6" ref="C37:F37">(C25-C11)/C25*100</f>
        <v>-21.122325509014743</v>
      </c>
      <c r="D37" s="135">
        <f t="shared" si="6"/>
        <v>-4.775352810576334</v>
      </c>
      <c r="E37" s="135">
        <f t="shared" si="6"/>
        <v>8.149183399605459</v>
      </c>
      <c r="F37" s="135">
        <f t="shared" si="6"/>
        <v>-1.6263619452564444</v>
      </c>
    </row>
    <row r="38" spans="1:6" ht="15">
      <c r="A38" s="144"/>
      <c r="B38" s="49" t="s">
        <v>144</v>
      </c>
      <c r="C38" s="135">
        <f aca="true" t="shared" si="7" ref="C38:F38">(C26-C12)/C26*100</f>
        <v>-20.14372126930191</v>
      </c>
      <c r="D38" s="135">
        <f t="shared" si="7"/>
        <v>1.259231569391241</v>
      </c>
      <c r="E38" s="135">
        <f t="shared" si="7"/>
        <v>4.954923660680631</v>
      </c>
      <c r="F38" s="135">
        <f t="shared" si="7"/>
        <v>-1.4927522849972046</v>
      </c>
    </row>
    <row r="39" spans="1:6" ht="15">
      <c r="A39" s="144"/>
      <c r="B39" s="49" t="s">
        <v>47</v>
      </c>
      <c r="C39" s="135">
        <f aca="true" t="shared" si="8" ref="C39:F39">(C27-C13)/C27*100</f>
        <v>8.13569137805751</v>
      </c>
      <c r="D39" s="135">
        <f t="shared" si="8"/>
        <v>2.903498294928586</v>
      </c>
      <c r="E39" s="135">
        <f t="shared" si="8"/>
        <v>-6.378427001447065</v>
      </c>
      <c r="F39" s="135">
        <f t="shared" si="8"/>
        <v>-1.2225791807333468</v>
      </c>
    </row>
    <row r="40" spans="1:6" ht="15">
      <c r="A40" s="144"/>
      <c r="B40" s="49" t="s">
        <v>48</v>
      </c>
      <c r="C40" s="135">
        <f aca="true" t="shared" si="9" ref="C40:F40">(C28-C14)/C28*100</f>
        <v>-20.993424281918045</v>
      </c>
      <c r="D40" s="135">
        <f t="shared" si="9"/>
        <v>-0.959507448022914</v>
      </c>
      <c r="E40" s="135">
        <f t="shared" si="9"/>
        <v>7.794278604734886</v>
      </c>
      <c r="F40" s="135">
        <f t="shared" si="9"/>
        <v>0.10475369840310862</v>
      </c>
    </row>
    <row r="41" spans="1:6" ht="15">
      <c r="A41" s="144"/>
      <c r="B41" s="49" t="s">
        <v>145</v>
      </c>
      <c r="C41" s="135">
        <f aca="true" t="shared" si="10" ref="C41:F41">(C29-C15)/C29*100</f>
        <v>-28.59364125971021</v>
      </c>
      <c r="D41" s="135">
        <f t="shared" si="10"/>
        <v>-5.23894614206029</v>
      </c>
      <c r="E41" s="135">
        <f t="shared" si="10"/>
        <v>17.89086640542733</v>
      </c>
      <c r="F41" s="135">
        <f t="shared" si="10"/>
        <v>-4.089933181075362</v>
      </c>
    </row>
  </sheetData>
  <mergeCells count="4">
    <mergeCell ref="A7:A15"/>
    <mergeCell ref="A33:A41"/>
    <mergeCell ref="A21:A29"/>
    <mergeCell ref="A32:B32"/>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2024-01-10T16:05:46Z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2023-10-17T07:42:34Z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f0d6f0d0-bf34-40da-80f4-3e2e5d2cba77</vt:lpwstr>
  </property>
  <property fmtid="{D5CDD505-2E9C-101B-9397-08002B2CF9AE}" pid="8" name="MSIP_Label_6bd9ddd1-4d20-43f6-abfa-fc3c07406f94_ContentBits">
    <vt:lpwstr>0</vt:lpwstr>
  </property>
</Properties>
</file>