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1570" windowHeight="7455" activeTab="0"/>
  </bookViews>
  <sheets>
    <sheet name="Toelichting Vragenlijsten" sheetId="1" r:id="rId1"/>
    <sheet name="Contactgegevens en opmerkingen" sheetId="2" r:id="rId2"/>
    <sheet name="Productie elektriciteit" sheetId="3" r:id="rId3"/>
    <sheet name="Energiebalans" sheetId="4" r:id="rId4"/>
  </sheets>
  <definedNames>
    <definedName name="_xlnm.Print_Area" localSheetId="2">'Productie elektriciteit'!$A$1:$AA$38</definedName>
  </definedNames>
  <calcPr calcId="162913"/>
</workbook>
</file>

<file path=xl/sharedStrings.xml><?xml version="1.0" encoding="utf-8"?>
<sst xmlns="http://schemas.openxmlformats.org/spreadsheetml/2006/main" count="406" uniqueCount="327">
  <si>
    <t>Opbouw vragenlijst</t>
  </si>
  <si>
    <t>Hieronder volgt een toelichting per tabblad.</t>
  </si>
  <si>
    <t>Contactgegevens en opmerkingen</t>
  </si>
  <si>
    <t>U kunt op dit tabblad ook nadere uitleg en uw opmerkingen kwijt.</t>
  </si>
  <si>
    <t>Productie elektriciteit</t>
  </si>
  <si>
    <t>Op het formulier Productie Elektriciteit dienen de gegevens vermeld te worden van alle installaties, bestemd voor</t>
  </si>
  <si>
    <t>elektriciteitsproductie, die bij uw bedrijf of instelling geplaatst zijn en/of door uw bedrijf of instelling worden geëxploiteerd.</t>
  </si>
  <si>
    <t>Enkele (energie)bedrijven hebben meer installaties dan op dit formulier kunnen worden vermeld.</t>
  </si>
  <si>
    <t>In dat geval kunnen de relevante gegevens in een aparte bijlage worden opgeven. Voor overleg hierover kunt u zicht wenden tot: lwng@cbs.nl</t>
  </si>
  <si>
    <t xml:space="preserve">Noodstroominstallaties en turbines voor het aandrijven van andere apparaten dan generatoren (bijv. pompen en compressoren) </t>
  </si>
  <si>
    <t>dienen niet op dit formulier te worden vermeld.</t>
  </si>
  <si>
    <t>De totalen worden automatisch uitgerekend en ingevuld. Tevens worden de ingevulde gegevens automatisch in het tabblad “Energiebalans”</t>
  </si>
  <si>
    <t>overgenomen.</t>
  </si>
  <si>
    <t>Controles</t>
  </si>
  <si>
    <t>Het formulier bevat een aantal controles op veel voorkomende fouten. Deze worden zichtbaar onder of in de kolommen rechts van de invulmatrix.</t>
  </si>
  <si>
    <t>Linksboven de invulmatrix wordt aangegeven of er geen of nog wel fouten worden gedetecteerd.</t>
  </si>
  <si>
    <t>Vaste gegevens</t>
  </si>
  <si>
    <t xml:space="preserve">2. Naam/locatie: Vult u a.u.b. een duidelijke korte omschrijving van de bedrijfseenheid en/of locatie in. </t>
  </si>
  <si>
    <t>3. EAN-code: Dit is het 18-cijferige nummer dat uw elektriciteitsaansluiting weergeeft. Deze gegevens worden strikt vertrouwelijk behandeld.</t>
  </si>
  <si>
    <t>4. Aansluitingsspanning van afgeleverde elektriciteit: spanningsniveau van het net waarop de elektriciteit geleverd wordt.</t>
  </si>
  <si>
    <t>5. Jaar van in bedrijfstelling: Het jaar waarin de betreffende installatie in gebruik is genomen.</t>
  </si>
  <si>
    <t>Dit betreft de oorspronkelijke machine. Jaar van revisie is geen jaar van in bedrijfstelling.</t>
  </si>
  <si>
    <t>In het vakje verschijnt een pijltje waarmee een keuzemenu wordt geactiveerd, waarmee het jaar kan worden geselecteerd.</t>
  </si>
  <si>
    <t>6. Soort aandrijvende machine: In het vakje verschijnt een pijltje waarmee een keuzemenu wordt geactiveerd, waarmee de soort aandrijvende machine kan worden geselecteerd: Stoomturbine (Aftap condensatie, Aftap tegendruk, Tegendruk), Gasturbine, STEG, Gasmotor, Dual fuel motor, Diesel- en oliemotor, Expansieturbine, Overige aggregaat, Zonnepanelen.</t>
  </si>
  <si>
    <t xml:space="preserve">NB: Productie van elektriciteit uit windturbines en waterkrachtcentrales dient NIET opgegeven te worden op dit formulier, </t>
  </si>
  <si>
    <t>hiervoor heeft het CBS al voldoende informatiebronnen. Productie van elektriciteit uit zonnepanelen dient WEL te worden opgegeven.</t>
  </si>
  <si>
    <t xml:space="preserve">uitsluitend het KVA-vermogen bekend is, dit gegeven dan eerst vermenigvuldigen met de belastingfactor (cos φ), </t>
  </si>
  <si>
    <t>welke zonodig op 0,90 is te stellen.</t>
  </si>
  <si>
    <t>van de warmtekrachtinstallatie. Capaciteit van de warmteproductie van (hulp)ketels dient dus niet meegeteld te worden.</t>
  </si>
  <si>
    <t>Bij een warmtekracht-installatie wordt met productie bedoeld: de hoeveelheid elektriciteit, stoom en/of warm water</t>
  </si>
  <si>
    <t xml:space="preserve">die door de warmtekracht-installatie aan de rest van het bedrijf en/of aan derden wordt afgegeven. Dus niet de in de warmtekracht-installatie </t>
  </si>
  <si>
    <t>geproduceerde stoom voor de stoomturbine.</t>
  </si>
  <si>
    <t>Inzet energiedragers</t>
  </si>
  <si>
    <t>9. Aardgas</t>
  </si>
  <si>
    <t xml:space="preserve">Aardgasgegevens opgeven in 1000 m3 meet een stookwaarde Groningen equivalent (1000 m3ae). Bij rechtstreekse aanvoer en </t>
  </si>
  <si>
    <t xml:space="preserve">verbruik van hoogcalorisch aardgas moeten de aardgasgegevens dus worden omgerekend naar het Groningen </t>
  </si>
  <si>
    <t>equivalent: 31,65 GJ per 1000 m3. Dit geldt ook voor Cokesovengas en Hoogovengas.</t>
  </si>
  <si>
    <t xml:space="preserve">10-17 Energiedragers anders dan aardgas: De inzet van andere energiedragers kunt u in de kolommen K t/m R selecteren door op rij 4 </t>
  </si>
  <si>
    <t xml:space="preserve">het betreffende vakje te selecteren, waarna een pijltje verschijnt waarmee een keuzemenu wordt geactiveerd, waarmee de energiedrager </t>
  </si>
  <si>
    <t>kan worden geselecteerd. De eenheid waarin gerapporteerd moet worden, wordt bij de betreffende energiedrager aangegeven.</t>
  </si>
  <si>
    <t>De volgende energiedragers kunnen worden geselecteerd:</t>
  </si>
  <si>
    <t xml:space="preserve">Ketelkool (1000 kg), Cokeskool (1000 kg), Anthraciet (1000 kg), Bruinkool (1000 kg), Cokesovencokes (1000 kg), Cokesovengas (1000 m3ae), </t>
  </si>
  <si>
    <t xml:space="preserve">Hoogovengas (1000 m3ae), Steenkoolteer (1000 kg), Raffinaderijgas (restgas uit olie) (1000 kg), LPG, propaan, butaan (1000 kg), </t>
  </si>
  <si>
    <t xml:space="preserve">Petroleum (1000 ltr), Diesel (1000 ltr), Zware stookolie (&lt;= 1% zwavel) (1000 kg), Petroleumcokes (1000 kg), Overige olieproducten (1000 kg), </t>
  </si>
  <si>
    <t xml:space="preserve">Fermentatiegas / Biogas (GJ), Vaste biomassa (GJ), Vloeibare biomassa (1000 kg), Andere herwonnen gassen (GJ), </t>
  </si>
  <si>
    <t>Overig afval (niet biogeen)  (GJ), Stoom (GJ), Warm water  (GJ).</t>
  </si>
  <si>
    <t>De ingezette energiedragers worden automatisch overgenomen op het tabblad Energiebalans. Daar kunt u de onderste verbrandingswaarde</t>
  </si>
  <si>
    <t>invullen indien deze afwijkt van de daar vermelde standaard verbrandingswaarde.</t>
  </si>
  <si>
    <t>NB Hernieuwbare brandstoffen</t>
  </si>
  <si>
    <t xml:space="preserve">Bij deelname aan het groencertificatensysteem van Certiq dient de hier opgegeven hoeveelheid biomassa </t>
  </si>
  <si>
    <t>consistent te zijn met de opgegeven hoeveelheid verstrekt aan Certiq.</t>
  </si>
  <si>
    <t>Biogeen afval en de biogene fractie van mengstromen (op energiebasis) valt onder biomassa.</t>
  </si>
  <si>
    <t>NB Overig afval (niet biogeen)</t>
  </si>
  <si>
    <t>Onder deze post valt onder andere niet-biogeen afval dat wordt verbrand in installaties anders dan afvalverbrandingsinstallaties (AVI’s).</t>
  </si>
  <si>
    <t xml:space="preserve">Biogeen afval valt NIET onder deze post, maar onder biomassa. Ook de biogene fractie van mengstromen (op energiebasis) valt NIET </t>
  </si>
  <si>
    <t>onder deze post maar onder biomassa.</t>
  </si>
  <si>
    <t>Productie elektriciteit en warmte</t>
  </si>
  <si>
    <t>19. Bruto productie elektriciteit (MWh): De totale productie van elektriciteit door de elektriciteitsproductie-eenheid.</t>
  </si>
  <si>
    <t xml:space="preserve">20. Aflevering van elektriciteit aan het openbaar net (MWh): het deel van de hoeveelheid geproduceerde elektriciteit welke </t>
  </si>
  <si>
    <t xml:space="preserve">aan het openbare elektriciteitsnet is (terug)geleverd. Indien de aflevering van elektriciteit aan het openbare net niet per installatie ingevuld kan </t>
  </si>
  <si>
    <t>worden, kunt u het totaal opgeven op de totaalregel onder aan het formulier.</t>
  </si>
  <si>
    <t>21. Productie van stoom (GJ): De totale productie van stoom voor nuttig gebruik.</t>
  </si>
  <si>
    <t>22. Productie van warm water (GJ): De totale productie van warm water voor nuttig gebruik.</t>
  </si>
  <si>
    <t>Installaties die gedurende het jaar uit gebruik zijn genomen</t>
  </si>
  <si>
    <t>26. Installatie uit bedrijf: indien een installatie in het betreffende kalenderjaar definitief uit gebruik is genomen, kunt u dit vermelden in kolom AA met de datum van uitgebruikname</t>
  </si>
  <si>
    <t>Energiebalans</t>
  </si>
  <si>
    <t>Met dit Tabblad geeft u de fysieke energiebalans van uw onderneming of instelling op.</t>
  </si>
  <si>
    <t>2. Energiedragers</t>
  </si>
  <si>
    <t>De energiedragers waarover gerapporteerd dient te worden, indien aangeboden of verbruikt door uw bedrijf of instelling.</t>
  </si>
  <si>
    <t>3. Eenheid</t>
  </si>
  <si>
    <t>Per energiedrager wordt hier de eenheid weergegevens waarin de de gegevens gerapporteerd dienen te worden.</t>
  </si>
  <si>
    <t>4-5. Verbrandingswaarde</t>
  </si>
  <si>
    <t xml:space="preserve">In kolom 4 (“Standaard onderste verbrandingswaarde in Gigajoule per eenheid”) zijn de standaard onderste verbrandingswaarden </t>
  </si>
  <si>
    <t xml:space="preserve">ingevuld. </t>
  </si>
  <si>
    <t>Als de verbrandigswaarde van de door u verbruikte energiedrager(s) afwijkt van de standaard onderste verbrandingswaarde</t>
  </si>
  <si>
    <t>dan geeft u de eigen onderste verbrandingswaarde op in de kolom daarnaast.</t>
  </si>
  <si>
    <t>6-7. Begin- en eindvoorraden</t>
  </si>
  <si>
    <t>De beginvoorraad (de eerste dag van de te rapporteren periode) en eindvoorraad (de laatste dag van de te rapporteren periode).</t>
  </si>
  <si>
    <t>Ook voorraden die in eigendom zijn maar elders zijn opgeslagen moeten op deze vragenlijst worden vermeld.</t>
  </si>
  <si>
    <t>8-13. Aanvoer van en aflevering aan derden</t>
  </si>
  <si>
    <t>Bijvoorbeeld een Joint-Venture die als zelfstandige juridische eenheid stoom aflevert aan de industrie op hetzelfde industrieterrein.</t>
  </si>
  <si>
    <t xml:space="preserve">NB: De afgeleverde elektriciteit uit windturbines en waterkrachtcentrales dient NIET opgegeven te worden, hiervoor heeft het CBS al </t>
  </si>
  <si>
    <t>voldoende informatiebronnen. De afgeleverde elektriciteit uit zonnepanelen dient WEL te worden opgegeven.</t>
  </si>
  <si>
    <t>14. Winning</t>
  </si>
  <si>
    <t xml:space="preserve">Stoom en warm water geproduceerd uit chemische processen dienen onder Winning te worden opgegeven. Hergebruik van warmte uit </t>
  </si>
  <si>
    <t>verbranding van brandstoffen, aangekochte warmte en winning van warmte die niet verkocht wordt of ingezet voor elektriciteitsproductie moet niet worden meegenomen.</t>
  </si>
  <si>
    <t>15-17. Elektriciteitsproductie en WKK</t>
  </si>
  <si>
    <t xml:space="preserve">De inzet- en productiegegevens worden, indien van toepassing, automatisch overgenomen uit het door u ingevulde tabblad "Productie elektriciteit". </t>
  </si>
  <si>
    <t>Het eigen verbruik van elektriciteit benodigd voor elektriciteitsproductie dient hier nog wel te worden opgegeven.</t>
  </si>
  <si>
    <t>18-19. Warmteketels voor afgeleverde warmte</t>
  </si>
  <si>
    <t xml:space="preserve">Het verbruik van energiedragers uitsluitend voor de productie van stoom en/of warm water in warmteketels (dus zonder </t>
  </si>
  <si>
    <t>gelijktijdige elektriciteitsproductie) dient als finaal verbruik te worden ingevuld als de geproduceerde warmte zelf verbruikt wordt.</t>
  </si>
  <si>
    <t xml:space="preserve">Als de geproduceerde stoom en/of warm water wordt afgeleverd c.q. verkocht aan derden dan moet de voor </t>
  </si>
  <si>
    <t>deze productie verbruikte energiedragers te worden opgegeven als inzet bij warmteketels.</t>
  </si>
  <si>
    <t>De afgeleverde productie van stoom en/of warm water wordt in dat geval gerapporteerd onder productie uit warmteketels.</t>
  </si>
  <si>
    <t>Inzet en productie behorende bij afgassenketels dienen bij de elektriciteitsproductie te worden opgegeven.</t>
  </si>
  <si>
    <t>20-21. Cokesovens</t>
  </si>
  <si>
    <t>Inzet- en productiegegevens van cokesovens</t>
  </si>
  <si>
    <t>22-23. Hoogovens</t>
  </si>
  <si>
    <t>Inzet- en productiegegevens van hoogovens</t>
  </si>
  <si>
    <t>24-25. Finaal verbruik</t>
  </si>
  <si>
    <t xml:space="preserve">Het finaal verbruik van energiedragers moet in kolom 24 worden ingevuld als het energetisch </t>
  </si>
  <si>
    <t>wordt verbruikt. Elektriciteit wordt energetisch verbruikt als warmte, licht of als krachtbron.</t>
  </si>
  <si>
    <t>Verliezen en affakkelen van energiedragers dienen bij het energetisch verbruik te worden opgeteld.</t>
  </si>
  <si>
    <t xml:space="preserve">Het finaal verbruik van energiedragers als grondstof of een andere niet-energetische toepassing (bijvoorbeeld elektrolyse in het geval van elektriciteit) </t>
  </si>
  <si>
    <t xml:space="preserve">moet worden ingevuld als niet-energetisch gebruik in kolom 25. </t>
  </si>
  <si>
    <t>26. Totaal aanbod</t>
  </si>
  <si>
    <t>Voorraadmutatie + Aanvoer - Aflevering + Winning + Productie</t>
  </si>
  <si>
    <t>27. Totaal vebruik</t>
  </si>
  <si>
    <t>Inzet voor omzetting + Energetisch verbruik + Niet-energetisch gerbruik</t>
  </si>
  <si>
    <t>In geval van elektriciteitsproductie komt er ook het eigen verbruik van elektriciteit voor elektriciteitsproductie bij.</t>
  </si>
  <si>
    <t>28. Statistisch verschil</t>
  </si>
  <si>
    <t>Voor elke energiedrager dient het totale aanbod gelijk te zijn aan het totale verbruik. In kolom 28 wordt het verschil tussen</t>
  </si>
  <si>
    <t xml:space="preserve">het totale aanbod en het totale verbruik berekend. Indien aanbod en verbruik niet aan elkaar gelijk zijn zit er een fout in de </t>
  </si>
  <si>
    <t>ingevulde gegevens. Deze dient u vervolgens te corrigeren.</t>
  </si>
  <si>
    <t>Een verschil van maximaal 2 is acceptabel. Dit kan namelijk optreden door optellen van afgeronde cijfers en wordt dan</t>
  </si>
  <si>
    <t>geschaard onder statistisch verschil.</t>
  </si>
  <si>
    <t>Linksboven de invulmatrix wordt aangegeven of er geen of nog ergens fouten worden gedetecteerd.</t>
  </si>
  <si>
    <t>Bedrijfsgegevens</t>
  </si>
  <si>
    <t>Bedrijf</t>
  </si>
  <si>
    <t>Betreft</t>
  </si>
  <si>
    <t>Beid</t>
  </si>
  <si>
    <t>Volgnummer</t>
  </si>
  <si>
    <t>Ingevuld door</t>
  </si>
  <si>
    <t>Naam</t>
  </si>
  <si>
    <t>Telefoon (facultatief)</t>
  </si>
  <si>
    <t>E-mailadres bedrijf (facultatief)</t>
  </si>
  <si>
    <t>Opmerkingen</t>
  </si>
  <si>
    <t>Installatiegegevens</t>
  </si>
  <si>
    <t>Productiegegevens</t>
  </si>
  <si>
    <t>Selecteer jaar in bedrijfsstelling en  soort aandrijvende machine door keuzemenu in cel te gebruiken</t>
  </si>
  <si>
    <t xml:space="preserve">Selecteer hieronder de ingezette energiedragers door keuzemenu in cel te gebruiken. </t>
  </si>
  <si>
    <t>CBS-code installatie</t>
  </si>
  <si>
    <t>Volgnr v.d. installatie</t>
  </si>
  <si>
    <t>Naam/Locatie</t>
  </si>
  <si>
    <t>EAN-code terugleverende aansluiting</t>
  </si>
  <si>
    <t>Aansluitings-spanning van afgeleverde elektriciteit</t>
  </si>
  <si>
    <t>Jaar in bedrijf-stelling (selecteer)</t>
  </si>
  <si>
    <t>Soort aandrijvende machine (selecteer)</t>
  </si>
  <si>
    <t>Elektrisch vermogen</t>
  </si>
  <si>
    <t>Capaciteit van productie van stoom en/of warm water</t>
  </si>
  <si>
    <t>Aardgas  (in standaard verbrandingswaarde 31,65 GJ/1000m3)</t>
  </si>
  <si>
    <t>Selecteer ingezette energiedrager</t>
  </si>
  <si>
    <t>Totaal inzet</t>
  </si>
  <si>
    <t>Bruto productie van Elektriciteit</t>
  </si>
  <si>
    <t>Aflevering van elektriciteit aan het openbaar net</t>
  </si>
  <si>
    <t>Productie van Stoom</t>
  </si>
  <si>
    <t>Productie van Warm Water</t>
  </si>
  <si>
    <t>Totaal productie</t>
  </si>
  <si>
    <t>Elektrisch rendement</t>
  </si>
  <si>
    <t>Totaal rendement</t>
  </si>
  <si>
    <t>Bedrijfsuren elektrisch</t>
  </si>
  <si>
    <t>Installatie uit gebruik?</t>
  </si>
  <si>
    <t>kV</t>
  </si>
  <si>
    <t>Jaar</t>
  </si>
  <si>
    <t>MWe</t>
  </si>
  <si>
    <t>MW (thermisch)</t>
  </si>
  <si>
    <t xml:space="preserve">1 000 m3 </t>
  </si>
  <si>
    <t>GJ</t>
  </si>
  <si>
    <t>MWh</t>
  </si>
  <si>
    <t>%</t>
  </si>
  <si>
    <t>Datum</t>
  </si>
  <si>
    <t>Gasturbine</t>
  </si>
  <si>
    <t>Legenda</t>
  </si>
  <si>
    <t>In te vullen indien van toepassing</t>
  </si>
  <si>
    <t>Niet in te vullen</t>
  </si>
  <si>
    <t>http://www.cbs.nl/bestandslevering</t>
  </si>
  <si>
    <t>Jaar in bedrijfstelling</t>
  </si>
  <si>
    <t>Energiedragers</t>
  </si>
  <si>
    <t>Verbrandingswaarde</t>
  </si>
  <si>
    <t>Soort installatie</t>
  </si>
  <si>
    <t>Voor 1967</t>
  </si>
  <si>
    <t>Aftap condensatie stoomturbine</t>
  </si>
  <si>
    <t>Ketelkool (1000 kg)</t>
  </si>
  <si>
    <t>Aftap tegendruk stoomturbine</t>
  </si>
  <si>
    <t>Cokeskool (1000 kg)</t>
  </si>
  <si>
    <t>Tegendruk stoomturbine</t>
  </si>
  <si>
    <t>Antraciet (1000 kg)</t>
  </si>
  <si>
    <t>Cokesovengas (1000 m3ae)</t>
  </si>
  <si>
    <t>STEG-installatie</t>
  </si>
  <si>
    <t>Hoogovengas (1000 m3ae)</t>
  </si>
  <si>
    <t>Gasmotor</t>
  </si>
  <si>
    <t>Steenkoolteer (1000 kg)</t>
  </si>
  <si>
    <t>Dual fuel motor</t>
  </si>
  <si>
    <t>Raffinaderijgas (restgas uit olie) (1000 kg)</t>
  </si>
  <si>
    <t>Diesel- en oliemotor</t>
  </si>
  <si>
    <t>LPG, propaan, butaan (1000 kg)</t>
  </si>
  <si>
    <t>Gasexpansieturbine</t>
  </si>
  <si>
    <t>Petroleum (1000 ltr)</t>
  </si>
  <si>
    <t>Zonnepanelen</t>
  </si>
  <si>
    <t>Diesel (1000 ltr)</t>
  </si>
  <si>
    <t>Overige aggregaat</t>
  </si>
  <si>
    <t>Zware stookolie (&lt;= 1% zwavel) (1000 kg)</t>
  </si>
  <si>
    <t>Petroleumcokes (1000 kg)</t>
  </si>
  <si>
    <t>Overige olieproducten (1000 kg)</t>
  </si>
  <si>
    <t>Fermentatiegas / Biogas (GJ)</t>
  </si>
  <si>
    <t>Vaste biomassa (GJ)</t>
  </si>
  <si>
    <t>Vloeibare biomassa (1000 kg)</t>
  </si>
  <si>
    <t>Andere herwonnen gassen (1000 kg)</t>
  </si>
  <si>
    <t>Overig afval (niet biogeen)  (GJ)</t>
  </si>
  <si>
    <t>Stoom (GJ)</t>
  </si>
  <si>
    <t>Warm water  (GJ)</t>
  </si>
  <si>
    <t>Code</t>
  </si>
  <si>
    <t>Eenheid</t>
  </si>
  <si>
    <t>Verbrandingswaarden</t>
  </si>
  <si>
    <t>Voorraden</t>
  </si>
  <si>
    <t>Aanvoer van derden</t>
  </si>
  <si>
    <t>Aflevering aan derden</t>
  </si>
  <si>
    <t>Winning</t>
  </si>
  <si>
    <t>Elektriciteitsproductie en WKK</t>
  </si>
  <si>
    <t>Warmteketels voor afgeleverde warmte</t>
  </si>
  <si>
    <t>Cokesovens</t>
  </si>
  <si>
    <t>Hoogovens</t>
  </si>
  <si>
    <t>Finaal verbruik</t>
  </si>
  <si>
    <t>Totaal</t>
  </si>
  <si>
    <t>Statistisch</t>
  </si>
  <si>
    <t>Standaard</t>
  </si>
  <si>
    <t>Eigen</t>
  </si>
  <si>
    <t>Begin-</t>
  </si>
  <si>
    <t>Eind-</t>
  </si>
  <si>
    <t>Elektriciteit,</t>
  </si>
  <si>
    <t>Overige</t>
  </si>
  <si>
    <t>Inzet voor</t>
  </si>
  <si>
    <t>Productie van</t>
  </si>
  <si>
    <t>Eigen verbruik</t>
  </si>
  <si>
    <t>Inzet</t>
  </si>
  <si>
    <t>Productie</t>
  </si>
  <si>
    <t>Energetisch</t>
  </si>
  <si>
    <t>Niet-</t>
  </si>
  <si>
    <t>aanbod</t>
  </si>
  <si>
    <t>verbruik</t>
  </si>
  <si>
    <t>verschil</t>
  </si>
  <si>
    <t>onderste</t>
  </si>
  <si>
    <t>voorraad</t>
  </si>
  <si>
    <t>via</t>
  </si>
  <si>
    <t>rechtstreeks</t>
  </si>
  <si>
    <t>aan</t>
  </si>
  <si>
    <t>productie van</t>
  </si>
  <si>
    <t>elektriciteit,</t>
  </si>
  <si>
    <t>van</t>
  </si>
  <si>
    <t>stoom en</t>
  </si>
  <si>
    <t>(= totaal aanbod</t>
  </si>
  <si>
    <t>verbrandings-</t>
  </si>
  <si>
    <t>netbeheerder</t>
  </si>
  <si>
    <t>stoom en/of</t>
  </si>
  <si>
    <t>elektriciteit</t>
  </si>
  <si>
    <t>warm water</t>
  </si>
  <si>
    <t>gebruik/</t>
  </si>
  <si>
    <t xml:space="preserve">minus </t>
  </si>
  <si>
    <t>waarde in</t>
  </si>
  <si>
    <t xml:space="preserve">andere </t>
  </si>
  <si>
    <t>voor</t>
  </si>
  <si>
    <t>uit</t>
  </si>
  <si>
    <t xml:space="preserve">gebruik als </t>
  </si>
  <si>
    <t>totaal verbruik)</t>
  </si>
  <si>
    <t>Gigajoule</t>
  </si>
  <si>
    <t>bedrijven</t>
  </si>
  <si>
    <t>via WKK</t>
  </si>
  <si>
    <t>elektriciteits-</t>
  </si>
  <si>
    <t>warmteketels</t>
  </si>
  <si>
    <t>grondstof</t>
  </si>
  <si>
    <t>per eenheid</t>
  </si>
  <si>
    <t>productie</t>
  </si>
  <si>
    <t xml:space="preserve">indien deze afwijkt </t>
  </si>
  <si>
    <t>van standaard</t>
  </si>
  <si>
    <t>verbrandingswaarde</t>
  </si>
  <si>
    <t>Kool en koolproducten</t>
  </si>
  <si>
    <t xml:space="preserve">    Controles</t>
  </si>
  <si>
    <t>Energetische waarde tbv warmteketels</t>
  </si>
  <si>
    <t>Energetische waarde tbv cokesovens</t>
  </si>
  <si>
    <t>Energetische waarde tbv hoogovens</t>
  </si>
  <si>
    <t>Ketelkool</t>
  </si>
  <si>
    <t>1000 kg</t>
  </si>
  <si>
    <t>Cokeskool</t>
  </si>
  <si>
    <t>Antraciet</t>
  </si>
  <si>
    <t>Bruinkool</t>
  </si>
  <si>
    <t>Cokesovencokes</t>
  </si>
  <si>
    <t>Cokesovengas</t>
  </si>
  <si>
    <t>1000 m3ae</t>
  </si>
  <si>
    <t>Hoogovengas</t>
  </si>
  <si>
    <t>Steenkoolteer</t>
  </si>
  <si>
    <t>Olieproducten</t>
  </si>
  <si>
    <t>Raffinaderijgas (restgas uit olie)</t>
  </si>
  <si>
    <t>LPG, propaan, butaan</t>
  </si>
  <si>
    <t>Petroleum</t>
  </si>
  <si>
    <t>1000 ltr</t>
  </si>
  <si>
    <t>Diesel</t>
  </si>
  <si>
    <t>Zware stookolie (&lt;= 1% zwavel)</t>
  </si>
  <si>
    <t>Petroleumcokes</t>
  </si>
  <si>
    <t>Overige olieproducten</t>
  </si>
  <si>
    <t>Aardgas</t>
  </si>
  <si>
    <t xml:space="preserve">Aardgas </t>
  </si>
  <si>
    <t>Hernieuwbare Brandstoffen</t>
  </si>
  <si>
    <t>Fermentatiegas / Biogas</t>
  </si>
  <si>
    <t>Vaste biomassa</t>
  </si>
  <si>
    <t>Vloeibare biomassa</t>
  </si>
  <si>
    <t>Overige brandstoffen</t>
  </si>
  <si>
    <t>Andere herwonnen gassen</t>
  </si>
  <si>
    <t xml:space="preserve">Overig afval (niet biogeen) </t>
  </si>
  <si>
    <t>Elektriciteit en warmte</t>
  </si>
  <si>
    <t xml:space="preserve">Elektriciteit </t>
  </si>
  <si>
    <t>1000 kWh</t>
  </si>
  <si>
    <t>Stoom</t>
  </si>
  <si>
    <t xml:space="preserve">Warm water </t>
  </si>
  <si>
    <t>Rendement warmteketels</t>
  </si>
  <si>
    <t>Rendement cokesovens</t>
  </si>
  <si>
    <t>Rendement hoogovens</t>
  </si>
  <si>
    <t>Gearceerd (diverse kleuren)</t>
  </si>
  <si>
    <t>Niet in te vullen, wordt overgenomen uit deel Productie elektriciteit</t>
  </si>
  <si>
    <t>Rode tekst</t>
  </si>
  <si>
    <t>Omschrijft een gedetecteerde fout</t>
  </si>
  <si>
    <t>Productiemiddelen elektriciteit, 2020</t>
  </si>
  <si>
    <t>Energiebalans, 2020</t>
  </si>
  <si>
    <t>De vragenlijst bestaat uit drie tabbladen: “Contactgegevens en opmerkingen”, “Productie elektriciteit” en “Energiebalans”.</t>
  </si>
  <si>
    <t xml:space="preserve">Op dit tabblad staan drie tekstblokken, te weten : Bedrijfsgegevens, Ingevuld door, Opmerkingen. </t>
  </si>
  <si>
    <t>Onder het kopje Bedrijfsgegevens staan de bedrijfsgegevens, zoals verwerkt in de administratie van het CBS. Deze gegevens dienen niet te worden gewijzigd, omdat deze benodigd zijn</t>
  </si>
  <si>
    <t>voor correcte verwerking van uw statistische gegevens. Als u hier vragen of opmerkingen over heeft kunt u dit in het blokje Opmerkingen kwijt.</t>
  </si>
  <si>
    <t>Onder het kopje ‘Ingevuld door vult u de gegevens in van de inhoudelijke contactpersoon die informatie kan geven bij (inhoudelijke) vragen. Meestal gaat</t>
  </si>
  <si>
    <t>Het daarbij om degene die de vragenlijst heeft ingevuld.</t>
  </si>
  <si>
    <t xml:space="preserve">7. Elektrisch vermogen (MW): Het maximum continu vermogen uitgedrukt in megawatt (MW). Indien bij draaistroom aggregaten </t>
  </si>
  <si>
    <t>8. Capaciteit van de stoom en/of warm water productie (MW): Capaciteit van de maximaal af te leveren hoeveelheid stoom en/of warm water</t>
  </si>
  <si>
    <t>Bij Overige energiedragers dient de aanvoer en aflevering van andere energiedragers dan elektriciteit te worden opgegeven.</t>
  </si>
  <si>
    <t xml:space="preserve">Derden zijn andere ondernemingen of instellingen. Deze derden kunnen fysiek op hetzelfde terrein liggen. </t>
  </si>
  <si>
    <t>Bij aanvoer van en aflevering aan netbeheerder geeft u de elektriciteit op die u ontvangt van of aflevert aan het hoofd- of regionale net ontvangt of aflevert.</t>
  </si>
  <si>
    <t>Bij aanvoer van en aflevering van elektriciteit aan andere bedrijven geeft u de elektriciteit op die u direct ontvangt of aflevert aan andere bedrijven.</t>
  </si>
  <si>
    <t>In de betreffende kolommen moet de aanvoer respectievelijk aflevering van energiedragers van en/of naar derden worden ingevuld.</t>
  </si>
  <si>
    <t>Dit eigen verbruik betreft het verbruik van de elektriciteitsproducerende installaties, die door deze installaties zelf is opgewekt. Het betreft hier niet aangevoerde elektriciteit.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</si>
</sst>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_-* #,##0\-;_-* &quot;-&quot;??_-;_-@_-"/>
    <numFmt numFmtId="165" formatCode="0_ ;\-0\ "/>
    <numFmt numFmtId="166" formatCode="_-* #,##0.00000_-;_-* #,##0.00000\-;_-* &quot;-&quot;??_-;_-@_-"/>
    <numFmt numFmtId="167" formatCode="_-* #,##0.00_-;_-* #,##0.00\-;_-* &quot;-&quot;??_-;_-@_-"/>
  </numFmts>
  <fonts count="2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11"/>
      <name val="Symbol"/>
      <family val="1"/>
    </font>
    <font>
      <b/>
      <sz val="2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b/>
      <sz val="8"/>
      <color rgb="FFFF0000"/>
      <name val="Arial"/>
      <family val="2"/>
    </font>
    <font>
      <b/>
      <sz val="10"/>
      <color rgb="FF0061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gradientFill degree="45">
        <stop position="0">
          <color rgb="FFFFFF99"/>
        </stop>
        <stop position="1">
          <color theme="4" tint="0.40000998973846436"/>
        </stop>
      </gradient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</cellStyleXfs>
  <cellXfs count="505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10" fillId="0" borderId="0" xfId="0" applyFont="1"/>
    <xf numFmtId="0" fontId="0" fillId="0" borderId="0" xfId="0" applyFont="1" applyAlignment="1">
      <alignment vertical="center" wrapText="1"/>
    </xf>
    <xf numFmtId="0" fontId="0" fillId="4" borderId="0" xfId="0" applyFill="1"/>
    <xf numFmtId="0" fontId="0" fillId="0" borderId="0" xfId="0" applyAlignment="1" applyProtection="1">
      <alignment wrapText="1"/>
      <protection locked="0"/>
    </xf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5" borderId="2" xfId="0" applyFont="1" applyFill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horizontal="left"/>
      <protection hidden="1"/>
    </xf>
    <xf numFmtId="0" fontId="2" fillId="5" borderId="4" xfId="0" applyFont="1" applyFill="1" applyBorder="1" applyAlignment="1" applyProtection="1">
      <alignment horizontal="left"/>
      <protection hidden="1"/>
    </xf>
    <xf numFmtId="0" fontId="2" fillId="5" borderId="5" xfId="0" applyFont="1" applyFill="1" applyBorder="1" applyAlignment="1" applyProtection="1">
      <alignment horizontal="left"/>
      <protection hidden="1"/>
    </xf>
    <xf numFmtId="0" fontId="2" fillId="5" borderId="6" xfId="0" applyFont="1" applyFill="1" applyBorder="1" applyAlignment="1" applyProtection="1">
      <alignment horizontal="left"/>
      <protection hidden="1"/>
    </xf>
    <xf numFmtId="0" fontId="2" fillId="5" borderId="7" xfId="0" applyFont="1" applyFill="1" applyBorder="1" applyAlignment="1" applyProtection="1">
      <alignment horizontal="left"/>
      <protection hidden="1"/>
    </xf>
    <xf numFmtId="0" fontId="5" fillId="5" borderId="8" xfId="0" applyFont="1" applyFill="1" applyBorder="1" applyAlignment="1" applyProtection="1">
      <alignment horizontal="left"/>
      <protection hidden="1"/>
    </xf>
    <xf numFmtId="0" fontId="8" fillId="5" borderId="9" xfId="0" applyFont="1" applyFill="1" applyBorder="1" applyAlignment="1" applyProtection="1">
      <alignment horizontal="left"/>
      <protection hidden="1"/>
    </xf>
    <xf numFmtId="0" fontId="0" fillId="5" borderId="9" xfId="0" applyFont="1" applyFill="1" applyBorder="1" applyAlignment="1" applyProtection="1">
      <alignment horizontal="right"/>
      <protection hidden="1"/>
    </xf>
    <xf numFmtId="0" fontId="5" fillId="5" borderId="9" xfId="0" applyFont="1" applyFill="1" applyBorder="1" applyAlignment="1" applyProtection="1">
      <alignment horizontal="center"/>
      <protection hidden="1"/>
    </xf>
    <xf numFmtId="0" fontId="0" fillId="5" borderId="10" xfId="0" applyFill="1" applyBorder="1" applyProtection="1">
      <protection hidden="1"/>
    </xf>
    <xf numFmtId="0" fontId="0" fillId="5" borderId="11" xfId="0" applyFill="1" applyBorder="1" applyProtection="1">
      <protection hidden="1"/>
    </xf>
    <xf numFmtId="49" fontId="3" fillId="5" borderId="9" xfId="0" applyNumberFormat="1" applyFont="1" applyFill="1" applyBorder="1" applyAlignment="1" applyProtection="1">
      <alignment horizontal="left" vertical="center" shrinkToFit="1"/>
      <protection hidden="1"/>
    </xf>
    <xf numFmtId="0" fontId="0" fillId="5" borderId="9" xfId="0" applyFont="1" applyFill="1" applyBorder="1" applyAlignment="1" applyProtection="1">
      <alignment horizontal="right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0" fillId="5" borderId="10" xfId="0" applyFont="1" applyFill="1" applyBorder="1" applyAlignment="1" applyProtection="1">
      <alignment vertical="center"/>
      <protection hidden="1"/>
    </xf>
    <xf numFmtId="0" fontId="0" fillId="5" borderId="11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5" borderId="12" xfId="0" applyFont="1" applyFill="1" applyBorder="1" applyProtection="1">
      <protection hidden="1"/>
    </xf>
    <xf numFmtId="0" fontId="12" fillId="0" borderId="0" xfId="0" applyFont="1" applyProtection="1"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3" fillId="5" borderId="14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" fillId="5" borderId="16" xfId="0" applyFont="1" applyFill="1" applyBorder="1" applyAlignment="1" applyProtection="1">
      <alignment horizontal="center"/>
      <protection hidden="1"/>
    </xf>
    <xf numFmtId="0" fontId="3" fillId="5" borderId="17" xfId="0" applyFont="1" applyFill="1" applyBorder="1" applyProtection="1">
      <protection hidden="1"/>
    </xf>
    <xf numFmtId="0" fontId="3" fillId="5" borderId="18" xfId="0" applyFont="1" applyFill="1" applyBorder="1" applyProtection="1">
      <protection hidden="1"/>
    </xf>
    <xf numFmtId="0" fontId="3" fillId="5" borderId="19" xfId="0" applyFont="1" applyFill="1" applyBorder="1" applyAlignment="1" applyProtection="1">
      <alignment wrapText="1"/>
      <protection hidden="1"/>
    </xf>
    <xf numFmtId="0" fontId="3" fillId="5" borderId="20" xfId="0" applyFont="1" applyFill="1" applyBorder="1" applyAlignment="1" applyProtection="1">
      <alignment horizontal="center"/>
      <protection hidden="1"/>
    </xf>
    <xf numFmtId="0" fontId="3" fillId="5" borderId="10" xfId="0" applyFont="1" applyFill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center"/>
      <protection hidden="1"/>
    </xf>
    <xf numFmtId="0" fontId="2" fillId="5" borderId="21" xfId="0" applyFont="1" applyFill="1" applyBorder="1" applyAlignment="1" applyProtection="1">
      <alignment wrapText="1"/>
      <protection hidden="1"/>
    </xf>
    <xf numFmtId="0" fontId="2" fillId="5" borderId="22" xfId="0" applyFont="1" applyFill="1" applyBorder="1" applyAlignment="1" applyProtection="1">
      <alignment wrapText="1"/>
      <protection hidden="1"/>
    </xf>
    <xf numFmtId="0" fontId="2" fillId="5" borderId="23" xfId="0" applyFont="1" applyFill="1" applyBorder="1" applyAlignment="1" applyProtection="1">
      <alignment vertical="center" wrapText="1"/>
      <protection hidden="1"/>
    </xf>
    <xf numFmtId="0" fontId="2" fillId="5" borderId="24" xfId="0" applyFont="1" applyFill="1" applyBorder="1" applyAlignment="1" applyProtection="1">
      <alignment vertical="center" wrapText="1"/>
      <protection hidden="1"/>
    </xf>
    <xf numFmtId="0" fontId="2" fillId="5" borderId="20" xfId="0" applyFont="1" applyFill="1" applyBorder="1" applyAlignment="1" applyProtection="1">
      <alignment vertical="center" wrapText="1"/>
      <protection hidden="1"/>
    </xf>
    <xf numFmtId="0" fontId="2" fillId="5" borderId="11" xfId="0" applyFont="1" applyFill="1" applyBorder="1" applyAlignment="1" applyProtection="1">
      <alignment vertical="center" wrapText="1"/>
      <protection hidden="1"/>
    </xf>
    <xf numFmtId="0" fontId="2" fillId="5" borderId="25" xfId="0" applyFont="1" applyFill="1" applyBorder="1" applyAlignment="1" applyProtection="1">
      <alignment vertical="center" wrapText="1"/>
      <protection hidden="1"/>
    </xf>
    <xf numFmtId="0" fontId="2" fillId="5" borderId="26" xfId="0" applyFont="1" applyFill="1" applyBorder="1" applyAlignment="1" applyProtection="1">
      <alignment vertical="center" wrapText="1"/>
      <protection hidden="1"/>
    </xf>
    <xf numFmtId="0" fontId="2" fillId="5" borderId="27" xfId="0" applyFont="1" applyFill="1" applyBorder="1" applyAlignment="1" applyProtection="1">
      <alignment vertical="center" wrapText="1"/>
      <protection hidden="1"/>
    </xf>
    <xf numFmtId="0" fontId="2" fillId="5" borderId="28" xfId="0" applyFont="1" applyFill="1" applyBorder="1" applyAlignment="1" applyProtection="1">
      <alignment wrapText="1"/>
      <protection hidden="1"/>
    </xf>
    <xf numFmtId="0" fontId="2" fillId="5" borderId="29" xfId="0" applyFont="1" applyFill="1" applyBorder="1" applyAlignment="1" applyProtection="1">
      <alignment wrapText="1"/>
      <protection hidden="1"/>
    </xf>
    <xf numFmtId="0" fontId="2" fillId="5" borderId="30" xfId="0" applyFont="1" applyFill="1" applyBorder="1" applyAlignment="1" applyProtection="1">
      <alignment vertical="center" wrapText="1"/>
      <protection hidden="1"/>
    </xf>
    <xf numFmtId="0" fontId="2" fillId="5" borderId="30" xfId="0" applyFont="1" applyFill="1" applyBorder="1" applyProtection="1">
      <protection hidden="1"/>
    </xf>
    <xf numFmtId="0" fontId="2" fillId="5" borderId="31" xfId="0" applyFont="1" applyFill="1" applyBorder="1" applyProtection="1">
      <protection hidden="1"/>
    </xf>
    <xf numFmtId="0" fontId="2" fillId="5" borderId="32" xfId="0" applyFont="1" applyFill="1" applyBorder="1" applyProtection="1">
      <protection hidden="1"/>
    </xf>
    <xf numFmtId="0" fontId="2" fillId="5" borderId="29" xfId="0" applyFont="1" applyFill="1" applyBorder="1" applyProtection="1">
      <protection hidden="1"/>
    </xf>
    <xf numFmtId="0" fontId="2" fillId="5" borderId="33" xfId="0" applyFont="1" applyFill="1" applyBorder="1" applyProtection="1">
      <protection hidden="1"/>
    </xf>
    <xf numFmtId="0" fontId="2" fillId="5" borderId="34" xfId="0" applyFont="1" applyFill="1" applyBorder="1" applyProtection="1">
      <protection hidden="1"/>
    </xf>
    <xf numFmtId="0" fontId="2" fillId="5" borderId="28" xfId="0" applyFont="1" applyFill="1" applyBorder="1" applyProtection="1">
      <protection hidden="1"/>
    </xf>
    <xf numFmtId="0" fontId="1" fillId="5" borderId="35" xfId="0" applyFont="1" applyFill="1" applyBorder="1" applyProtection="1">
      <protection hidden="1"/>
    </xf>
    <xf numFmtId="0" fontId="14" fillId="6" borderId="0" xfId="0" applyFont="1" applyFill="1" applyProtection="1">
      <protection hidden="1"/>
    </xf>
    <xf numFmtId="0" fontId="1" fillId="5" borderId="31" xfId="0" applyFont="1" applyFill="1" applyBorder="1" applyProtection="1">
      <protection hidden="1"/>
    </xf>
    <xf numFmtId="0" fontId="1" fillId="5" borderId="4" xfId="0" applyFont="1" applyFill="1" applyBorder="1" applyProtection="1">
      <protection hidden="1"/>
    </xf>
    <xf numFmtId="0" fontId="1" fillId="5" borderId="36" xfId="0" applyFont="1" applyFill="1" applyBorder="1" applyProtection="1">
      <protection hidden="1"/>
    </xf>
    <xf numFmtId="0" fontId="0" fillId="5" borderId="37" xfId="0" applyFill="1" applyBorder="1" applyProtection="1">
      <protection hidden="1"/>
    </xf>
    <xf numFmtId="0" fontId="14" fillId="0" borderId="0" xfId="0" applyFont="1" applyProtection="1">
      <protection hidden="1"/>
    </xf>
    <xf numFmtId="0" fontId="0" fillId="5" borderId="0" xfId="0" applyFill="1" applyProtection="1">
      <protection hidden="1"/>
    </xf>
    <xf numFmtId="0" fontId="14" fillId="5" borderId="0" xfId="0" applyFont="1" applyFill="1" applyProtection="1">
      <protection hidden="1"/>
    </xf>
    <xf numFmtId="0" fontId="14" fillId="5" borderId="0" xfId="0" applyFont="1" applyFill="1" applyAlignment="1" applyProtection="1">
      <alignment vertical="center" wrapText="1"/>
      <protection hidden="1"/>
    </xf>
    <xf numFmtId="0" fontId="3" fillId="5" borderId="0" xfId="0" applyFont="1" applyFill="1" applyProtection="1">
      <protection hidden="1"/>
    </xf>
    <xf numFmtId="0" fontId="0" fillId="0" borderId="30" xfId="0" applyBorder="1" applyProtection="1">
      <protection hidden="1"/>
    </xf>
    <xf numFmtId="0" fontId="0" fillId="5" borderId="0" xfId="0" applyFont="1" applyFill="1" applyProtection="1">
      <protection hidden="1"/>
    </xf>
    <xf numFmtId="0" fontId="3" fillId="0" borderId="0" xfId="0" applyFont="1" applyAlignment="1" applyProtection="1">
      <alignment wrapText="1"/>
      <protection hidden="1"/>
    </xf>
    <xf numFmtId="2" fontId="0" fillId="0" borderId="0" xfId="0" applyNumberFormat="1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indent="4"/>
      <protection hidden="1"/>
    </xf>
    <xf numFmtId="0" fontId="16" fillId="5" borderId="26" xfId="0" applyFont="1" applyFill="1" applyBorder="1" applyAlignment="1" applyProtection="1">
      <alignment vertical="center" wrapText="1"/>
      <protection locked="0"/>
    </xf>
    <xf numFmtId="0" fontId="16" fillId="5" borderId="27" xfId="0" applyFont="1" applyFill="1" applyBorder="1" applyAlignment="1" applyProtection="1">
      <alignment vertical="center" wrapText="1"/>
      <protection locked="0"/>
    </xf>
    <xf numFmtId="0" fontId="1" fillId="0" borderId="31" xfId="0" applyFont="1" applyBorder="1" applyProtection="1">
      <protection hidden="1" locked="0"/>
    </xf>
    <xf numFmtId="49" fontId="1" fillId="7" borderId="33" xfId="0" applyNumberFormat="1" applyFont="1" applyFill="1" applyBorder="1" applyAlignment="1" applyProtection="1">
      <alignment horizontal="center"/>
      <protection hidden="1" locked="0"/>
    </xf>
    <xf numFmtId="49" fontId="1" fillId="7" borderId="38" xfId="0" applyNumberFormat="1" applyFont="1" applyFill="1" applyBorder="1" applyAlignment="1" applyProtection="1">
      <alignment horizontal="center"/>
      <protection hidden="1" locked="0"/>
    </xf>
    <xf numFmtId="0" fontId="1" fillId="0" borderId="4" xfId="0" applyFont="1" applyBorder="1" applyProtection="1">
      <protection hidden="1" locked="0"/>
    </xf>
    <xf numFmtId="49" fontId="1" fillId="7" borderId="7" xfId="0" applyNumberFormat="1" applyFont="1" applyFill="1" applyBorder="1" applyAlignment="1" applyProtection="1">
      <alignment horizontal="center"/>
      <protection hidden="1" locked="0"/>
    </xf>
    <xf numFmtId="49" fontId="1" fillId="7" borderId="39" xfId="0" applyNumberFormat="1" applyFont="1" applyFill="1" applyBorder="1" applyAlignment="1" applyProtection="1">
      <alignment horizontal="center"/>
      <protection hidden="1" locked="0"/>
    </xf>
    <xf numFmtId="0" fontId="17" fillId="5" borderId="40" xfId="20" applyFont="1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2" fontId="15" fillId="0" borderId="0" xfId="0" applyNumberFormat="1" applyFont="1" applyProtection="1">
      <protection hidden="1"/>
    </xf>
    <xf numFmtId="0" fontId="0" fillId="5" borderId="41" xfId="0" applyFill="1" applyBorder="1" applyProtection="1">
      <protection hidden="1"/>
    </xf>
    <xf numFmtId="0" fontId="0" fillId="5" borderId="41" xfId="0" applyFont="1" applyFill="1" applyBorder="1" applyProtection="1">
      <protection hidden="1"/>
    </xf>
    <xf numFmtId="49" fontId="0" fillId="0" borderId="0" xfId="0" applyNumberFormat="1" applyProtection="1">
      <protection hidden="1"/>
    </xf>
    <xf numFmtId="0" fontId="3" fillId="9" borderId="42" xfId="0" applyFont="1" applyFill="1" applyBorder="1" applyProtection="1">
      <protection hidden="1"/>
    </xf>
    <xf numFmtId="0" fontId="3" fillId="10" borderId="42" xfId="0" applyFont="1" applyFill="1" applyBorder="1" applyProtection="1">
      <protection hidden="1"/>
    </xf>
    <xf numFmtId="0" fontId="3" fillId="11" borderId="42" xfId="0" applyFont="1" applyFill="1" applyBorder="1" applyProtection="1">
      <protection hidden="1"/>
    </xf>
    <xf numFmtId="49" fontId="3" fillId="8" borderId="43" xfId="0" applyNumberFormat="1" applyFont="1" applyFill="1" applyBorder="1" applyAlignment="1" applyProtection="1">
      <alignment horizontal="right"/>
      <protection hidden="1"/>
    </xf>
    <xf numFmtId="0" fontId="0" fillId="5" borderId="20" xfId="0" applyFill="1" applyBorder="1" applyAlignment="1" applyProtection="1">
      <alignment horizontal="left"/>
      <protection hidden="1"/>
    </xf>
    <xf numFmtId="0" fontId="0" fillId="5" borderId="44" xfId="0" applyFill="1" applyBorder="1" applyAlignment="1" applyProtection="1">
      <alignment horizontal="left"/>
      <protection hidden="1"/>
    </xf>
    <xf numFmtId="49" fontId="0" fillId="5" borderId="31" xfId="0" applyNumberFormat="1" applyFill="1" applyBorder="1" applyAlignment="1" applyProtection="1">
      <alignment horizontal="left"/>
      <protection hidden="1"/>
    </xf>
    <xf numFmtId="0" fontId="0" fillId="5" borderId="44" xfId="0" applyFont="1" applyFill="1" applyBorder="1" applyAlignment="1" applyProtection="1">
      <alignment horizontal="left"/>
      <protection hidden="1"/>
    </xf>
    <xf numFmtId="0" fontId="0" fillId="5" borderId="31" xfId="0" applyFill="1" applyBorder="1" applyAlignment="1" applyProtection="1">
      <alignment horizontal="left"/>
      <protection hidden="1"/>
    </xf>
    <xf numFmtId="0" fontId="0" fillId="5" borderId="37" xfId="0" applyFill="1" applyBorder="1" applyAlignment="1" applyProtection="1">
      <alignment horizontal="left"/>
      <protection hidden="1"/>
    </xf>
    <xf numFmtId="49" fontId="5" fillId="5" borderId="0" xfId="0" applyNumberFormat="1" applyFont="1" applyFill="1" applyAlignment="1" applyProtection="1">
      <alignment horizontal="left"/>
      <protection hidden="1"/>
    </xf>
    <xf numFmtId="0" fontId="17" fillId="5" borderId="33" xfId="20" applyFont="1" applyFill="1" applyBorder="1" applyAlignment="1" applyProtection="1">
      <alignment vertical="center"/>
      <protection hidden="1"/>
    </xf>
    <xf numFmtId="0" fontId="0" fillId="5" borderId="45" xfId="0" applyFont="1" applyFill="1" applyBorder="1" applyProtection="1">
      <protection hidden="1"/>
    </xf>
    <xf numFmtId="0" fontId="0" fillId="5" borderId="45" xfId="0" applyFill="1" applyBorder="1" applyProtection="1">
      <protection hidden="1"/>
    </xf>
    <xf numFmtId="0" fontId="3" fillId="5" borderId="31" xfId="0" applyFont="1" applyFill="1" applyBorder="1" applyProtection="1">
      <protection hidden="1"/>
    </xf>
    <xf numFmtId="49" fontId="3" fillId="5" borderId="31" xfId="0" applyNumberFormat="1" applyFont="1" applyFill="1" applyBorder="1" applyProtection="1">
      <protection hidden="1"/>
    </xf>
    <xf numFmtId="0" fontId="0" fillId="5" borderId="46" xfId="0" applyFill="1" applyBorder="1" applyProtection="1">
      <protection hidden="1"/>
    </xf>
    <xf numFmtId="49" fontId="3" fillId="8" borderId="0" xfId="0" applyNumberFormat="1" applyFont="1" applyFill="1" applyProtection="1">
      <protection hidden="1"/>
    </xf>
    <xf numFmtId="0" fontId="3" fillId="11" borderId="17" xfId="0" applyFont="1" applyFill="1" applyBorder="1" applyProtection="1">
      <protection hidden="1"/>
    </xf>
    <xf numFmtId="49" fontId="3" fillId="8" borderId="31" xfId="0" applyNumberFormat="1" applyFont="1" applyFill="1" applyBorder="1" applyAlignment="1" applyProtection="1">
      <alignment horizontal="left"/>
      <protection hidden="1"/>
    </xf>
    <xf numFmtId="49" fontId="5" fillId="5" borderId="47" xfId="0" applyNumberFormat="1" applyFont="1" applyFill="1" applyBorder="1" applyAlignment="1" applyProtection="1">
      <alignment horizontal="left"/>
      <protection hidden="1"/>
    </xf>
    <xf numFmtId="49" fontId="5" fillId="5" borderId="9" xfId="0" applyNumberFormat="1" applyFont="1" applyFill="1" applyBorder="1" applyAlignment="1" applyProtection="1">
      <alignment horizontal="left"/>
      <protection hidden="1"/>
    </xf>
    <xf numFmtId="49" fontId="5" fillId="5" borderId="48" xfId="0" applyNumberFormat="1" applyFont="1" applyFill="1" applyBorder="1" applyAlignment="1" applyProtection="1">
      <alignment horizontal="left"/>
      <protection hidden="1"/>
    </xf>
    <xf numFmtId="0" fontId="3" fillId="10" borderId="45" xfId="0" applyFont="1" applyFill="1" applyBorder="1" applyProtection="1">
      <protection hidden="1"/>
    </xf>
    <xf numFmtId="0" fontId="3" fillId="10" borderId="49" xfId="0" applyFont="1" applyFill="1" applyBorder="1" applyProtection="1">
      <protection hidden="1"/>
    </xf>
    <xf numFmtId="0" fontId="3" fillId="10" borderId="46" xfId="0" applyFont="1" applyFill="1" applyBorder="1" applyProtection="1">
      <protection hidden="1"/>
    </xf>
    <xf numFmtId="0" fontId="3" fillId="10" borderId="50" xfId="0" applyFont="1" applyFill="1" applyBorder="1" applyProtection="1">
      <protection hidden="1"/>
    </xf>
    <xf numFmtId="0" fontId="3" fillId="10" borderId="39" xfId="0" applyFont="1" applyFill="1" applyBorder="1" applyProtection="1">
      <protection hidden="1"/>
    </xf>
    <xf numFmtId="0" fontId="3" fillId="9" borderId="45" xfId="0" applyFont="1" applyFill="1" applyBorder="1" applyProtection="1">
      <protection hidden="1"/>
    </xf>
    <xf numFmtId="0" fontId="3" fillId="9" borderId="49" xfId="0" applyFont="1" applyFill="1" applyBorder="1" applyProtection="1">
      <protection hidden="1"/>
    </xf>
    <xf numFmtId="0" fontId="3" fillId="9" borderId="46" xfId="0" applyFont="1" applyFill="1" applyBorder="1" applyProtection="1">
      <protection hidden="1"/>
    </xf>
    <xf numFmtId="0" fontId="3" fillId="9" borderId="50" xfId="0" applyFont="1" applyFill="1" applyBorder="1" applyProtection="1">
      <protection hidden="1"/>
    </xf>
    <xf numFmtId="0" fontId="3" fillId="9" borderId="39" xfId="0" applyFont="1" applyFill="1" applyBorder="1" applyProtection="1">
      <protection hidden="1"/>
    </xf>
    <xf numFmtId="0" fontId="3" fillId="8" borderId="51" xfId="0" applyFont="1" applyFill="1" applyBorder="1" applyProtection="1">
      <protection hidden="1"/>
    </xf>
    <xf numFmtId="0" fontId="3" fillId="8" borderId="52" xfId="0" applyFont="1" applyFill="1" applyBorder="1" applyProtection="1">
      <protection hidden="1"/>
    </xf>
    <xf numFmtId="0" fontId="3" fillId="8" borderId="12" xfId="0" applyFont="1" applyFill="1" applyBorder="1" applyProtection="1">
      <protection hidden="1"/>
    </xf>
    <xf numFmtId="0" fontId="3" fillId="5" borderId="52" xfId="0" applyFont="1" applyFill="1" applyBorder="1" applyProtection="1">
      <protection hidden="1"/>
    </xf>
    <xf numFmtId="0" fontId="9" fillId="8" borderId="52" xfId="0" applyFont="1" applyFill="1" applyBorder="1" applyProtection="1">
      <protection hidden="1"/>
    </xf>
    <xf numFmtId="49" fontId="3" fillId="8" borderId="53" xfId="0" applyNumberFormat="1" applyFont="1" applyFill="1" applyBorder="1" applyProtection="1">
      <protection hidden="1"/>
    </xf>
    <xf numFmtId="0" fontId="3" fillId="11" borderId="54" xfId="0" applyFont="1" applyFill="1" applyBorder="1" applyProtection="1">
      <protection hidden="1"/>
    </xf>
    <xf numFmtId="0" fontId="3" fillId="11" borderId="18" xfId="0" applyFont="1" applyFill="1" applyBorder="1" applyProtection="1">
      <protection hidden="1"/>
    </xf>
    <xf numFmtId="0" fontId="3" fillId="11" borderId="22" xfId="0" applyFont="1" applyFill="1" applyBorder="1" applyProtection="1">
      <protection hidden="1"/>
    </xf>
    <xf numFmtId="0" fontId="3" fillId="11" borderId="24" xfId="0" applyFont="1" applyFill="1" applyBorder="1" applyProtection="1">
      <protection hidden="1"/>
    </xf>
    <xf numFmtId="0" fontId="3" fillId="11" borderId="45" xfId="0" applyFont="1" applyFill="1" applyBorder="1" applyProtection="1">
      <protection hidden="1"/>
    </xf>
    <xf numFmtId="0" fontId="3" fillId="11" borderId="49" xfId="0" applyFont="1" applyFill="1" applyBorder="1" applyProtection="1">
      <protection hidden="1"/>
    </xf>
    <xf numFmtId="0" fontId="3" fillId="11" borderId="46" xfId="0" applyFont="1" applyFill="1" applyBorder="1" applyProtection="1">
      <protection hidden="1"/>
    </xf>
    <xf numFmtId="0" fontId="3" fillId="11" borderId="50" xfId="0" applyFont="1" applyFill="1" applyBorder="1" applyProtection="1">
      <protection hidden="1"/>
    </xf>
    <xf numFmtId="0" fontId="3" fillId="11" borderId="39" xfId="0" applyFont="1" applyFill="1" applyBorder="1" applyProtection="1">
      <protection hidden="1"/>
    </xf>
    <xf numFmtId="0" fontId="3" fillId="12" borderId="54" xfId="0" applyFont="1" applyFill="1" applyBorder="1" applyProtection="1">
      <protection hidden="1"/>
    </xf>
    <xf numFmtId="0" fontId="3" fillId="12" borderId="18" xfId="0" applyFont="1" applyFill="1" applyBorder="1" applyProtection="1">
      <protection hidden="1"/>
    </xf>
    <xf numFmtId="0" fontId="3" fillId="12" borderId="22" xfId="0" applyFont="1" applyFill="1" applyBorder="1" applyProtection="1">
      <protection hidden="1"/>
    </xf>
    <xf numFmtId="0" fontId="3" fillId="12" borderId="49" xfId="0" applyFont="1" applyFill="1" applyBorder="1" applyProtection="1">
      <protection hidden="1"/>
    </xf>
    <xf numFmtId="0" fontId="3" fillId="12" borderId="45" xfId="0" applyFont="1" applyFill="1" applyBorder="1" applyProtection="1">
      <protection hidden="1"/>
    </xf>
    <xf numFmtId="0" fontId="3" fillId="12" borderId="46" xfId="0" applyFont="1" applyFill="1" applyBorder="1" applyProtection="1">
      <protection hidden="1"/>
    </xf>
    <xf numFmtId="0" fontId="3" fillId="12" borderId="39" xfId="0" applyFont="1" applyFill="1" applyBorder="1" applyProtection="1">
      <protection hidden="1"/>
    </xf>
    <xf numFmtId="0" fontId="3" fillId="13" borderId="54" xfId="0" applyFont="1" applyFill="1" applyBorder="1" applyProtection="1">
      <protection hidden="1"/>
    </xf>
    <xf numFmtId="0" fontId="3" fillId="13" borderId="18" xfId="0" applyFont="1" applyFill="1" applyBorder="1" applyProtection="1">
      <protection hidden="1"/>
    </xf>
    <xf numFmtId="0" fontId="3" fillId="13" borderId="45" xfId="0" applyFont="1" applyFill="1" applyBorder="1" applyProtection="1">
      <protection hidden="1"/>
    </xf>
    <xf numFmtId="0" fontId="3" fillId="13" borderId="49" xfId="0" applyFont="1" applyFill="1" applyBorder="1" applyProtection="1">
      <protection hidden="1"/>
    </xf>
    <xf numFmtId="0" fontId="3" fillId="13" borderId="46" xfId="0" applyFont="1" applyFill="1" applyBorder="1" applyProtection="1">
      <protection hidden="1"/>
    </xf>
    <xf numFmtId="0" fontId="3" fillId="13" borderId="39" xfId="0" applyFont="1" applyFill="1" applyBorder="1" applyProtection="1">
      <protection hidden="1"/>
    </xf>
    <xf numFmtId="0" fontId="12" fillId="5" borderId="10" xfId="0" applyFont="1" applyFill="1" applyBorder="1" applyAlignment="1" applyProtection="1">
      <alignment wrapText="1"/>
      <protection hidden="1"/>
    </xf>
    <xf numFmtId="0" fontId="3" fillId="5" borderId="44" xfId="0" applyFont="1" applyFill="1" applyBorder="1" applyAlignment="1" applyProtection="1">
      <alignment wrapText="1"/>
      <protection hidden="1"/>
    </xf>
    <xf numFmtId="0" fontId="3" fillId="5" borderId="20" xfId="0" applyFont="1" applyFill="1" applyBorder="1" applyAlignment="1" applyProtection="1">
      <alignment vertical="center" wrapText="1"/>
      <protection hidden="1"/>
    </xf>
    <xf numFmtId="0" fontId="3" fillId="5" borderId="52" xfId="0" applyFont="1" applyFill="1" applyBorder="1" applyAlignment="1" applyProtection="1">
      <alignment wrapText="1"/>
      <protection hidden="1"/>
    </xf>
    <xf numFmtId="0" fontId="3" fillId="5" borderId="51" xfId="0" applyFont="1" applyFill="1" applyBorder="1" applyAlignment="1" applyProtection="1">
      <alignment vertical="center" wrapText="1"/>
      <protection hidden="1"/>
    </xf>
    <xf numFmtId="0" fontId="2" fillId="5" borderId="37" xfId="0" applyFont="1" applyFill="1" applyBorder="1" applyAlignment="1" applyProtection="1">
      <alignment vertical="center" wrapText="1"/>
      <protection hidden="1"/>
    </xf>
    <xf numFmtId="0" fontId="2" fillId="5" borderId="12" xfId="0" applyFont="1" applyFill="1" applyBorder="1" applyAlignment="1" applyProtection="1">
      <alignment vertical="center" wrapText="1"/>
      <protection hidden="1"/>
    </xf>
    <xf numFmtId="0" fontId="2" fillId="5" borderId="42" xfId="0" applyFont="1" applyFill="1" applyBorder="1" applyAlignment="1" applyProtection="1">
      <alignment horizontal="left"/>
      <protection hidden="1"/>
    </xf>
    <xf numFmtId="0" fontId="2" fillId="5" borderId="49" xfId="0" applyFont="1" applyFill="1" applyBorder="1" applyAlignment="1" applyProtection="1">
      <alignment horizontal="left"/>
      <protection hidden="1"/>
    </xf>
    <xf numFmtId="0" fontId="2" fillId="5" borderId="55" xfId="0" applyFont="1" applyFill="1" applyBorder="1" applyProtection="1">
      <protection hidden="1"/>
    </xf>
    <xf numFmtId="0" fontId="3" fillId="5" borderId="13" xfId="0" applyFont="1" applyFill="1" applyBorder="1" applyAlignment="1" applyProtection="1">
      <alignment wrapText="1"/>
      <protection hidden="1"/>
    </xf>
    <xf numFmtId="0" fontId="0" fillId="0" borderId="13" xfId="0" applyBorder="1" applyProtection="1">
      <protection hidden="1" locked="0"/>
    </xf>
    <xf numFmtId="0" fontId="0" fillId="0" borderId="28" xfId="0" applyBorder="1" applyProtection="1">
      <protection hidden="1" locked="0"/>
    </xf>
    <xf numFmtId="0" fontId="0" fillId="0" borderId="5" xfId="0" applyBorder="1" applyProtection="1">
      <protection hidden="1" locked="0"/>
    </xf>
    <xf numFmtId="0" fontId="2" fillId="5" borderId="21" xfId="0" applyFont="1" applyFill="1" applyBorder="1" applyAlignment="1" applyProtection="1">
      <alignment horizontal="left"/>
      <protection hidden="1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14" borderId="18" xfId="0" applyFont="1" applyFill="1" applyBorder="1" applyProtection="1">
      <protection hidden="1"/>
    </xf>
    <xf numFmtId="0" fontId="3" fillId="14" borderId="17" xfId="0" applyFont="1" applyFill="1" applyBorder="1" applyProtection="1">
      <protection hidden="1"/>
    </xf>
    <xf numFmtId="0" fontId="3" fillId="14" borderId="22" xfId="0" applyFont="1" applyFill="1" applyBorder="1" applyProtection="1">
      <protection hidden="1"/>
    </xf>
    <xf numFmtId="0" fontId="3" fillId="14" borderId="56" xfId="0" applyFont="1" applyFill="1" applyBorder="1" applyProtection="1">
      <protection hidden="1"/>
    </xf>
    <xf numFmtId="0" fontId="3" fillId="14" borderId="45" xfId="0" applyFont="1" applyFill="1" applyBorder="1" applyProtection="1">
      <protection hidden="1"/>
    </xf>
    <xf numFmtId="0" fontId="3" fillId="14" borderId="57" xfId="0" applyFont="1" applyFill="1" applyBorder="1" applyProtection="1">
      <protection hidden="1"/>
    </xf>
    <xf numFmtId="0" fontId="3" fillId="14" borderId="46" xfId="0" applyFont="1" applyFill="1" applyBorder="1" applyProtection="1">
      <protection hidden="1"/>
    </xf>
    <xf numFmtId="0" fontId="3" fillId="14" borderId="58" xfId="0" applyFont="1" applyFill="1" applyBorder="1" applyProtection="1">
      <protection hidden="1"/>
    </xf>
    <xf numFmtId="0" fontId="3" fillId="15" borderId="18" xfId="0" applyFont="1" applyFill="1" applyBorder="1" applyProtection="1">
      <protection hidden="1"/>
    </xf>
    <xf numFmtId="0" fontId="3" fillId="15" borderId="22" xfId="0" applyFont="1" applyFill="1" applyBorder="1" applyProtection="1">
      <protection hidden="1"/>
    </xf>
    <xf numFmtId="0" fontId="3" fillId="15" borderId="56" xfId="0" applyFont="1" applyFill="1" applyBorder="1" applyProtection="1">
      <protection hidden="1"/>
    </xf>
    <xf numFmtId="0" fontId="3" fillId="15" borderId="45" xfId="0" applyFont="1" applyFill="1" applyBorder="1" applyProtection="1">
      <protection hidden="1"/>
    </xf>
    <xf numFmtId="0" fontId="3" fillId="15" borderId="57" xfId="0" applyFont="1" applyFill="1" applyBorder="1" applyProtection="1">
      <protection hidden="1"/>
    </xf>
    <xf numFmtId="0" fontId="3" fillId="15" borderId="46" xfId="0" applyFont="1" applyFill="1" applyBorder="1" applyProtection="1">
      <protection hidden="1"/>
    </xf>
    <xf numFmtId="0" fontId="3" fillId="15" borderId="58" xfId="0" applyFont="1" applyFill="1" applyBorder="1" applyProtection="1">
      <protection hidden="1"/>
    </xf>
    <xf numFmtId="0" fontId="3" fillId="15" borderId="54" xfId="0" applyFont="1" applyFill="1" applyBorder="1" applyProtection="1">
      <protection hidden="1"/>
    </xf>
    <xf numFmtId="49" fontId="3" fillId="8" borderId="59" xfId="0" applyNumberFormat="1" applyFont="1" applyFill="1" applyBorder="1" applyProtection="1">
      <protection hidden="1"/>
    </xf>
    <xf numFmtId="49" fontId="3" fillId="8" borderId="60" xfId="0" applyNumberFormat="1" applyFont="1" applyFill="1" applyBorder="1" applyProtection="1">
      <protection hidden="1"/>
    </xf>
    <xf numFmtId="49" fontId="3" fillId="8" borderId="61" xfId="0" applyNumberFormat="1" applyFont="1" applyFill="1" applyBorder="1" applyProtection="1">
      <protection hidden="1"/>
    </xf>
    <xf numFmtId="1" fontId="0" fillId="0" borderId="57" xfId="0" applyNumberFormat="1" applyBorder="1" applyProtection="1">
      <protection hidden="1" locked="0"/>
    </xf>
    <xf numFmtId="1" fontId="0" fillId="5" borderId="44" xfId="0" applyNumberFormat="1" applyFill="1" applyBorder="1" applyProtection="1">
      <protection hidden="1"/>
    </xf>
    <xf numFmtId="1" fontId="0" fillId="5" borderId="57" xfId="0" applyNumberFormat="1" applyFill="1" applyBorder="1" applyProtection="1">
      <protection hidden="1"/>
    </xf>
    <xf numFmtId="0" fontId="3" fillId="5" borderId="0" xfId="0" applyFont="1" applyFill="1" applyAlignment="1" applyProtection="1">
      <alignment wrapText="1"/>
      <protection hidden="1"/>
    </xf>
    <xf numFmtId="0" fontId="2" fillId="5" borderId="44" xfId="0" applyFont="1" applyFill="1" applyBorder="1" applyAlignment="1" applyProtection="1">
      <alignment vertical="center" wrapText="1"/>
      <protection hidden="1"/>
    </xf>
    <xf numFmtId="0" fontId="2" fillId="5" borderId="62" xfId="0" applyFont="1" applyFill="1" applyBorder="1" applyAlignment="1" applyProtection="1">
      <alignment horizontal="left"/>
      <protection hidden="1"/>
    </xf>
    <xf numFmtId="0" fontId="12" fillId="5" borderId="11" xfId="0" applyFont="1" applyFill="1" applyBorder="1" applyAlignment="1" applyProtection="1">
      <alignment wrapText="1"/>
      <protection hidden="1"/>
    </xf>
    <xf numFmtId="0" fontId="3" fillId="5" borderId="48" xfId="0" applyFont="1" applyFill="1" applyBorder="1" applyAlignment="1" applyProtection="1">
      <alignment wrapText="1"/>
      <protection hidden="1"/>
    </xf>
    <xf numFmtId="0" fontId="2" fillId="5" borderId="13" xfId="0" applyFont="1" applyFill="1" applyBorder="1" applyProtection="1">
      <protection hidden="1"/>
    </xf>
    <xf numFmtId="49" fontId="3" fillId="8" borderId="56" xfId="0" applyNumberFormat="1" applyFont="1" applyFill="1" applyBorder="1" applyAlignment="1" applyProtection="1">
      <alignment horizontal="right"/>
      <protection hidden="1"/>
    </xf>
    <xf numFmtId="1" fontId="0" fillId="0" borderId="44" xfId="0" applyNumberFormat="1" applyBorder="1" applyProtection="1">
      <protection hidden="1" locked="0"/>
    </xf>
    <xf numFmtId="1" fontId="0" fillId="0" borderId="0" xfId="0" applyNumberFormat="1" applyProtection="1">
      <protection hidden="1" locked="0"/>
    </xf>
    <xf numFmtId="1" fontId="0" fillId="0" borderId="58" xfId="0" applyNumberFormat="1" applyBorder="1" applyProtection="1">
      <protection hidden="1" locked="0"/>
    </xf>
    <xf numFmtId="0" fontId="3" fillId="8" borderId="5" xfId="0" applyFont="1" applyFill="1" applyBorder="1" applyAlignment="1" applyProtection="1">
      <alignment horizontal="right"/>
      <protection hidden="1"/>
    </xf>
    <xf numFmtId="49" fontId="3" fillId="8" borderId="13" xfId="0" applyNumberFormat="1" applyFont="1" applyFill="1" applyBorder="1" applyProtection="1">
      <protection hidden="1"/>
    </xf>
    <xf numFmtId="49" fontId="3" fillId="8" borderId="21" xfId="0" applyNumberFormat="1" applyFont="1" applyFill="1" applyBorder="1" applyAlignment="1" applyProtection="1">
      <alignment horizontal="right"/>
      <protection hidden="1"/>
    </xf>
    <xf numFmtId="1" fontId="0" fillId="5" borderId="52" xfId="0" applyNumberFormat="1" applyFill="1" applyBorder="1" applyProtection="1">
      <protection hidden="1"/>
    </xf>
    <xf numFmtId="1" fontId="0" fillId="0" borderId="52" xfId="0" applyNumberFormat="1" applyBorder="1" applyProtection="1">
      <protection hidden="1" locked="0"/>
    </xf>
    <xf numFmtId="1" fontId="0" fillId="0" borderId="12" xfId="0" applyNumberFormat="1" applyBorder="1" applyProtection="1">
      <protection hidden="1" locked="0"/>
    </xf>
    <xf numFmtId="49" fontId="3" fillId="8" borderId="4" xfId="0" applyNumberFormat="1" applyFont="1" applyFill="1" applyBorder="1" applyAlignment="1" applyProtection="1">
      <alignment horizontal="right"/>
      <protection hidden="1"/>
    </xf>
    <xf numFmtId="0" fontId="0" fillId="0" borderId="20" xfId="0" applyBorder="1" applyProtection="1">
      <protection hidden="1" locked="0"/>
    </xf>
    <xf numFmtId="0" fontId="0" fillId="0" borderId="44" xfId="0" applyBorder="1" applyProtection="1">
      <protection hidden="1" locked="0"/>
    </xf>
    <xf numFmtId="1" fontId="0" fillId="0" borderId="57" xfId="0" applyNumberFormat="1" applyBorder="1" applyProtection="1">
      <protection hidden="1"/>
    </xf>
    <xf numFmtId="0" fontId="3" fillId="8" borderId="63" xfId="0" applyFont="1" applyFill="1" applyBorder="1" applyAlignment="1" applyProtection="1">
      <alignment horizontal="left"/>
      <protection hidden="1"/>
    </xf>
    <xf numFmtId="1" fontId="0" fillId="0" borderId="11" xfId="0" applyNumberFormat="1" applyBorder="1" applyProtection="1">
      <protection hidden="1" locked="0"/>
    </xf>
    <xf numFmtId="1" fontId="0" fillId="0" borderId="37" xfId="0" applyNumberFormat="1" applyBorder="1" applyProtection="1">
      <protection hidden="1" locked="0"/>
    </xf>
    <xf numFmtId="1" fontId="0" fillId="8" borderId="51" xfId="0" applyNumberFormat="1" applyFill="1" applyBorder="1" applyProtection="1">
      <protection hidden="1"/>
    </xf>
    <xf numFmtId="1" fontId="0" fillId="8" borderId="12" xfId="0" applyNumberFormat="1" applyFill="1" applyBorder="1" applyProtection="1">
      <protection hidden="1"/>
    </xf>
    <xf numFmtId="0" fontId="3" fillId="13" borderId="60" xfId="0" applyFont="1" applyFill="1" applyBorder="1" applyAlignment="1" applyProtection="1">
      <alignment horizontal="left"/>
      <protection hidden="1"/>
    </xf>
    <xf numFmtId="0" fontId="3" fillId="13" borderId="61" xfId="0" applyFont="1" applyFill="1" applyBorder="1" applyAlignment="1" applyProtection="1">
      <alignment horizontal="left"/>
      <protection hidden="1"/>
    </xf>
    <xf numFmtId="0" fontId="3" fillId="13" borderId="4" xfId="0" applyFont="1" applyFill="1" applyBorder="1" applyAlignment="1" applyProtection="1">
      <alignment horizontal="right"/>
      <protection hidden="1"/>
    </xf>
    <xf numFmtId="0" fontId="3" fillId="13" borderId="5" xfId="0" applyFont="1" applyFill="1" applyBorder="1" applyAlignment="1" applyProtection="1">
      <alignment horizontal="right"/>
      <protection hidden="1"/>
    </xf>
    <xf numFmtId="49" fontId="3" fillId="12" borderId="4" xfId="0" applyNumberFormat="1" applyFont="1" applyFill="1" applyBorder="1" applyAlignment="1" applyProtection="1">
      <alignment horizontal="right"/>
      <protection hidden="1"/>
    </xf>
    <xf numFmtId="49" fontId="3" fillId="12" borderId="5" xfId="0" applyNumberFormat="1" applyFont="1" applyFill="1" applyBorder="1" applyAlignment="1" applyProtection="1">
      <alignment horizontal="right"/>
      <protection hidden="1"/>
    </xf>
    <xf numFmtId="0" fontId="3" fillId="14" borderId="60" xfId="0" applyFont="1" applyFill="1" applyBorder="1" applyAlignment="1" applyProtection="1">
      <alignment horizontal="left"/>
      <protection hidden="1"/>
    </xf>
    <xf numFmtId="0" fontId="3" fillId="14" borderId="61" xfId="0" applyFont="1" applyFill="1" applyBorder="1" applyAlignment="1" applyProtection="1">
      <alignment horizontal="left"/>
      <protection hidden="1"/>
    </xf>
    <xf numFmtId="49" fontId="3" fillId="14" borderId="4" xfId="0" applyNumberFormat="1" applyFont="1" applyFill="1" applyBorder="1" applyAlignment="1" applyProtection="1">
      <alignment horizontal="right"/>
      <protection hidden="1"/>
    </xf>
    <xf numFmtId="49" fontId="3" fillId="14" borderId="5" xfId="0" applyNumberFormat="1" applyFont="1" applyFill="1" applyBorder="1" applyAlignment="1" applyProtection="1">
      <alignment horizontal="right"/>
      <protection hidden="1"/>
    </xf>
    <xf numFmtId="0" fontId="3" fillId="15" borderId="60" xfId="0" applyFont="1" applyFill="1" applyBorder="1" applyAlignment="1" applyProtection="1">
      <alignment horizontal="left"/>
      <protection hidden="1"/>
    </xf>
    <xf numFmtId="0" fontId="3" fillId="15" borderId="61" xfId="0" applyFont="1" applyFill="1" applyBorder="1" applyAlignment="1" applyProtection="1">
      <alignment horizontal="left"/>
      <protection hidden="1"/>
    </xf>
    <xf numFmtId="49" fontId="3" fillId="15" borderId="4" xfId="0" applyNumberFormat="1" applyFont="1" applyFill="1" applyBorder="1" applyAlignment="1" applyProtection="1">
      <alignment horizontal="right"/>
      <protection hidden="1"/>
    </xf>
    <xf numFmtId="49" fontId="3" fillId="15" borderId="5" xfId="0" applyNumberFormat="1" applyFont="1" applyFill="1" applyBorder="1" applyAlignment="1" applyProtection="1">
      <alignment horizontal="right"/>
      <protection hidden="1"/>
    </xf>
    <xf numFmtId="49" fontId="3" fillId="12" borderId="60" xfId="0" applyNumberFormat="1" applyFont="1" applyFill="1" applyBorder="1" applyProtection="1">
      <protection hidden="1"/>
    </xf>
    <xf numFmtId="49" fontId="3" fillId="12" borderId="61" xfId="0" applyNumberFormat="1" applyFont="1" applyFill="1" applyBorder="1" applyProtection="1">
      <protection hidden="1"/>
    </xf>
    <xf numFmtId="49" fontId="3" fillId="11" borderId="60" xfId="0" applyNumberFormat="1" applyFont="1" applyFill="1" applyBorder="1" applyProtection="1">
      <protection hidden="1"/>
    </xf>
    <xf numFmtId="49" fontId="3" fillId="11" borderId="15" xfId="0" applyNumberFormat="1" applyFont="1" applyFill="1" applyBorder="1" applyProtection="1">
      <protection hidden="1"/>
    </xf>
    <xf numFmtId="49" fontId="3" fillId="11" borderId="61" xfId="0" applyNumberFormat="1" applyFont="1" applyFill="1" applyBorder="1" applyProtection="1">
      <protection hidden="1"/>
    </xf>
    <xf numFmtId="49" fontId="3" fillId="11" borderId="64" xfId="0" applyNumberFormat="1" applyFont="1" applyFill="1" applyBorder="1" applyAlignment="1" applyProtection="1">
      <alignment horizontal="right"/>
      <protection hidden="1"/>
    </xf>
    <xf numFmtId="49" fontId="3" fillId="11" borderId="62" xfId="0" applyNumberFormat="1" applyFont="1" applyFill="1" applyBorder="1" applyAlignment="1" applyProtection="1">
      <alignment horizontal="right"/>
      <protection hidden="1"/>
    </xf>
    <xf numFmtId="49" fontId="3" fillId="11" borderId="56" xfId="0" applyNumberFormat="1" applyFont="1" applyFill="1" applyBorder="1" applyAlignment="1" applyProtection="1">
      <alignment horizontal="right"/>
      <protection hidden="1"/>
    </xf>
    <xf numFmtId="49" fontId="3" fillId="9" borderId="60" xfId="0" applyNumberFormat="1" applyFont="1" applyFill="1" applyBorder="1" applyProtection="1">
      <protection hidden="1"/>
    </xf>
    <xf numFmtId="49" fontId="3" fillId="9" borderId="15" xfId="0" applyNumberFormat="1" applyFont="1" applyFill="1" applyBorder="1" applyProtection="1">
      <protection hidden="1"/>
    </xf>
    <xf numFmtId="49" fontId="3" fillId="9" borderId="61" xfId="0" applyNumberFormat="1" applyFont="1" applyFill="1" applyBorder="1" applyProtection="1">
      <protection hidden="1"/>
    </xf>
    <xf numFmtId="0" fontId="3" fillId="9" borderId="4" xfId="0" applyFont="1" applyFill="1" applyBorder="1" applyAlignment="1" applyProtection="1">
      <alignment horizontal="right"/>
      <protection hidden="1"/>
    </xf>
    <xf numFmtId="0" fontId="3" fillId="9" borderId="65" xfId="0" applyFont="1" applyFill="1" applyBorder="1" applyAlignment="1" applyProtection="1">
      <alignment horizontal="right"/>
      <protection hidden="1"/>
    </xf>
    <xf numFmtId="0" fontId="3" fillId="9" borderId="5" xfId="0" applyFont="1" applyFill="1" applyBorder="1" applyAlignment="1" applyProtection="1">
      <alignment horizontal="right"/>
      <protection hidden="1"/>
    </xf>
    <xf numFmtId="49" fontId="3" fillId="10" borderId="60" xfId="0" applyNumberFormat="1" applyFont="1" applyFill="1" applyBorder="1" applyProtection="1">
      <protection hidden="1"/>
    </xf>
    <xf numFmtId="49" fontId="3" fillId="10" borderId="15" xfId="0" applyNumberFormat="1" applyFont="1" applyFill="1" applyBorder="1" applyProtection="1">
      <protection hidden="1"/>
    </xf>
    <xf numFmtId="49" fontId="3" fillId="10" borderId="61" xfId="0" applyNumberFormat="1" applyFont="1" applyFill="1" applyBorder="1" applyProtection="1">
      <protection hidden="1"/>
    </xf>
    <xf numFmtId="49" fontId="3" fillId="10" borderId="64" xfId="0" applyNumberFormat="1" applyFont="1" applyFill="1" applyBorder="1" applyAlignment="1" applyProtection="1">
      <alignment horizontal="right"/>
      <protection hidden="1"/>
    </xf>
    <xf numFmtId="49" fontId="3" fillId="10" borderId="62" xfId="0" applyNumberFormat="1" applyFont="1" applyFill="1" applyBorder="1" applyAlignment="1" applyProtection="1">
      <alignment horizontal="right"/>
      <protection hidden="1"/>
    </xf>
    <xf numFmtId="49" fontId="3" fillId="10" borderId="56" xfId="0" applyNumberFormat="1" applyFont="1" applyFill="1" applyBorder="1" applyAlignment="1" applyProtection="1">
      <alignment horizontal="right"/>
      <protection hidden="1"/>
    </xf>
    <xf numFmtId="0" fontId="3" fillId="8" borderId="22" xfId="0" applyFont="1" applyFill="1" applyBorder="1" applyProtection="1">
      <protection hidden="1"/>
    </xf>
    <xf numFmtId="0" fontId="3" fillId="8" borderId="24" xfId="0" applyFont="1" applyFill="1" applyBorder="1" applyProtection="1">
      <protection hidden="1"/>
    </xf>
    <xf numFmtId="0" fontId="3" fillId="8" borderId="45" xfId="0" applyFont="1" applyFill="1" applyBorder="1" applyProtection="1">
      <protection hidden="1"/>
    </xf>
    <xf numFmtId="0" fontId="3" fillId="8" borderId="49" xfId="0" applyFont="1" applyFill="1" applyBorder="1" applyProtection="1">
      <protection hidden="1"/>
    </xf>
    <xf numFmtId="0" fontId="3" fillId="8" borderId="46" xfId="0" applyFont="1" applyFill="1" applyBorder="1" applyProtection="1">
      <protection hidden="1"/>
    </xf>
    <xf numFmtId="0" fontId="3" fillId="8" borderId="39" xfId="0" applyFont="1" applyFill="1" applyBorder="1" applyProtection="1">
      <protection hidden="1"/>
    </xf>
    <xf numFmtId="1" fontId="0" fillId="0" borderId="20" xfId="0" applyNumberFormat="1" applyBorder="1" applyProtection="1">
      <protection hidden="1" locked="0"/>
    </xf>
    <xf numFmtId="1" fontId="0" fillId="10" borderId="44" xfId="0" applyNumberFormat="1" applyFill="1" applyBorder="1" applyProtection="1">
      <protection hidden="1"/>
    </xf>
    <xf numFmtId="1" fontId="0" fillId="10" borderId="0" xfId="0" applyNumberFormat="1" applyFill="1" applyProtection="1">
      <protection hidden="1"/>
    </xf>
    <xf numFmtId="1" fontId="0" fillId="10" borderId="57" xfId="0" applyNumberFormat="1" applyFill="1" applyBorder="1" applyProtection="1">
      <protection hidden="1"/>
    </xf>
    <xf numFmtId="1" fontId="0" fillId="9" borderId="44" xfId="0" applyNumberFormat="1" applyFill="1" applyBorder="1" applyProtection="1">
      <protection hidden="1"/>
    </xf>
    <xf numFmtId="1" fontId="0" fillId="9" borderId="0" xfId="0" applyNumberFormat="1" applyFill="1" applyProtection="1">
      <protection hidden="1"/>
    </xf>
    <xf numFmtId="1" fontId="0" fillId="9" borderId="57" xfId="0" applyNumberFormat="1" applyFill="1" applyBorder="1" applyProtection="1">
      <protection hidden="1"/>
    </xf>
    <xf numFmtId="1" fontId="0" fillId="0" borderId="0" xfId="0" applyNumberFormat="1" applyProtection="1">
      <protection hidden="1"/>
    </xf>
    <xf numFmtId="1" fontId="0" fillId="15" borderId="44" xfId="0" applyNumberFormat="1" applyFill="1" applyBorder="1" applyProtection="1">
      <protection hidden="1"/>
    </xf>
    <xf numFmtId="1" fontId="0" fillId="15" borderId="57" xfId="0" applyNumberFormat="1" applyFill="1" applyBorder="1" applyProtection="1">
      <protection hidden="1"/>
    </xf>
    <xf numFmtId="1" fontId="0" fillId="13" borderId="44" xfId="0" applyNumberFormat="1" applyFill="1" applyBorder="1" applyProtection="1">
      <protection hidden="1"/>
    </xf>
    <xf numFmtId="1" fontId="0" fillId="13" borderId="57" xfId="0" applyNumberFormat="1" applyFill="1" applyBorder="1" applyProtection="1">
      <protection hidden="1"/>
    </xf>
    <xf numFmtId="1" fontId="0" fillId="11" borderId="0" xfId="0" applyNumberFormat="1" applyFill="1" applyProtection="1">
      <protection hidden="1"/>
    </xf>
    <xf numFmtId="1" fontId="0" fillId="11" borderId="57" xfId="0" applyNumberFormat="1" applyFill="1" applyBorder="1" applyProtection="1">
      <protection hidden="1"/>
    </xf>
    <xf numFmtId="0" fontId="0" fillId="0" borderId="44" xfId="0" applyBorder="1" applyProtection="1">
      <protection hidden="1"/>
    </xf>
    <xf numFmtId="0" fontId="0" fillId="12" borderId="44" xfId="0" applyFill="1" applyBorder="1" applyProtection="1">
      <protection hidden="1"/>
    </xf>
    <xf numFmtId="1" fontId="0" fillId="12" borderId="57" xfId="0" applyNumberFormat="1" applyFill="1" applyBorder="1" applyProtection="1">
      <protection hidden="1"/>
    </xf>
    <xf numFmtId="1" fontId="0" fillId="12" borderId="44" xfId="0" applyNumberFormat="1" applyFill="1" applyBorder="1" applyProtection="1">
      <protection hidden="1"/>
    </xf>
    <xf numFmtId="1" fontId="0" fillId="14" borderId="44" xfId="0" applyNumberFormat="1" applyFill="1" applyBorder="1" applyProtection="1">
      <protection hidden="1"/>
    </xf>
    <xf numFmtId="1" fontId="0" fillId="14" borderId="57" xfId="0" applyNumberFormat="1" applyFill="1" applyBorder="1" applyProtection="1">
      <protection hidden="1"/>
    </xf>
    <xf numFmtId="9" fontId="0" fillId="12" borderId="37" xfId="22" applyNumberFormat="1" applyFont="1" applyFill="1" applyBorder="1" applyAlignment="1" applyProtection="1">
      <alignment horizontal="right"/>
      <protection hidden="1"/>
    </xf>
    <xf numFmtId="9" fontId="0" fillId="15" borderId="37" xfId="22" applyNumberFormat="1" applyFill="1" applyBorder="1" applyAlignment="1" applyProtection="1">
      <alignment horizontal="right"/>
      <protection hidden="1"/>
    </xf>
    <xf numFmtId="9" fontId="0" fillId="14" borderId="37" xfId="22" applyNumberFormat="1" applyFill="1" applyBorder="1" applyAlignment="1" applyProtection="1">
      <alignment horizontal="right"/>
      <protection hidden="1"/>
    </xf>
    <xf numFmtId="1" fontId="0" fillId="0" borderId="10" xfId="0" applyNumberFormat="1" applyBorder="1" applyProtection="1">
      <protection hidden="1"/>
    </xf>
    <xf numFmtId="1" fontId="0" fillId="9" borderId="20" xfId="0" applyNumberFormat="1" applyFill="1" applyBorder="1" applyProtection="1">
      <protection hidden="1"/>
    </xf>
    <xf numFmtId="1" fontId="0" fillId="9" borderId="10" xfId="0" applyNumberFormat="1" applyFill="1" applyBorder="1" applyProtection="1">
      <protection hidden="1"/>
    </xf>
    <xf numFmtId="1" fontId="0" fillId="10" borderId="20" xfId="0" applyNumberFormat="1" applyFill="1" applyBorder="1" applyProtection="1">
      <protection hidden="1"/>
    </xf>
    <xf numFmtId="1" fontId="0" fillId="10" borderId="10" xfId="0" applyNumberFormat="1" applyFill="1" applyBorder="1" applyProtection="1">
      <protection hidden="1"/>
    </xf>
    <xf numFmtId="1" fontId="0" fillId="15" borderId="37" xfId="0" applyNumberFormat="1" applyFill="1" applyBorder="1" applyProtection="1">
      <protection hidden="1"/>
    </xf>
    <xf numFmtId="1" fontId="0" fillId="10" borderId="66" xfId="0" applyNumberFormat="1" applyFill="1" applyBorder="1" applyProtection="1">
      <protection hidden="1"/>
    </xf>
    <xf numFmtId="1" fontId="0" fillId="10" borderId="37" xfId="0" applyNumberFormat="1" applyFill="1" applyBorder="1" applyProtection="1">
      <protection hidden="1"/>
    </xf>
    <xf numFmtId="1" fontId="0" fillId="5" borderId="37" xfId="0" applyNumberFormat="1" applyFill="1" applyBorder="1" applyProtection="1">
      <protection hidden="1"/>
    </xf>
    <xf numFmtId="1" fontId="0" fillId="5" borderId="58" xfId="0" applyNumberFormat="1" applyFill="1" applyBorder="1" applyProtection="1">
      <protection hidden="1"/>
    </xf>
    <xf numFmtId="1" fontId="0" fillId="9" borderId="66" xfId="0" applyNumberFormat="1" applyFill="1" applyBorder="1" applyProtection="1">
      <protection hidden="1"/>
    </xf>
    <xf numFmtId="1" fontId="0" fillId="9" borderId="37" xfId="0" applyNumberFormat="1" applyFill="1" applyBorder="1" applyProtection="1">
      <protection hidden="1"/>
    </xf>
    <xf numFmtId="1" fontId="0" fillId="5" borderId="51" xfId="0" applyNumberFormat="1" applyFill="1" applyBorder="1" applyProtection="1">
      <protection hidden="1"/>
    </xf>
    <xf numFmtId="1" fontId="0" fillId="11" borderId="10" xfId="0" applyNumberFormat="1" applyFill="1" applyBorder="1" applyProtection="1">
      <protection hidden="1"/>
    </xf>
    <xf numFmtId="1" fontId="0" fillId="11" borderId="11" xfId="0" applyNumberFormat="1" applyFill="1" applyBorder="1" applyProtection="1">
      <protection hidden="1"/>
    </xf>
    <xf numFmtId="1" fontId="0" fillId="11" borderId="58" xfId="0" applyNumberFormat="1" applyFill="1" applyBorder="1" applyProtection="1">
      <protection hidden="1"/>
    </xf>
    <xf numFmtId="0" fontId="3" fillId="16" borderId="45" xfId="0" applyFont="1" applyFill="1" applyBorder="1" applyProtection="1">
      <protection hidden="1"/>
    </xf>
    <xf numFmtId="1" fontId="0" fillId="0" borderId="11" xfId="0" applyNumberFormat="1" applyBorder="1" applyProtection="1">
      <protection hidden="1"/>
    </xf>
    <xf numFmtId="1" fontId="0" fillId="14" borderId="11" xfId="0" applyNumberFormat="1" applyFill="1" applyBorder="1" applyProtection="1">
      <protection hidden="1"/>
    </xf>
    <xf numFmtId="1" fontId="0" fillId="14" borderId="37" xfId="0" applyNumberFormat="1" applyFill="1" applyBorder="1" applyProtection="1">
      <protection hidden="1"/>
    </xf>
    <xf numFmtId="1" fontId="0" fillId="12" borderId="11" xfId="0" applyNumberFormat="1" applyFill="1" applyBorder="1" applyProtection="1">
      <protection hidden="1"/>
    </xf>
    <xf numFmtId="1" fontId="0" fillId="12" borderId="37" xfId="0" applyNumberFormat="1" applyFill="1" applyBorder="1" applyProtection="1">
      <protection hidden="1"/>
    </xf>
    <xf numFmtId="1" fontId="0" fillId="15" borderId="20" xfId="0" applyNumberFormat="1" applyFill="1" applyBorder="1" applyProtection="1">
      <protection hidden="1"/>
    </xf>
    <xf numFmtId="1" fontId="0" fillId="15" borderId="11" xfId="0" applyNumberFormat="1" applyFill="1" applyBorder="1" applyProtection="1">
      <protection hidden="1"/>
    </xf>
    <xf numFmtId="1" fontId="0" fillId="15" borderId="58" xfId="0" applyNumberFormat="1" applyFill="1" applyBorder="1" applyProtection="1">
      <protection hidden="1"/>
    </xf>
    <xf numFmtId="1" fontId="0" fillId="14" borderId="20" xfId="0" applyNumberFormat="1" applyFill="1" applyBorder="1" applyProtection="1">
      <protection hidden="1"/>
    </xf>
    <xf numFmtId="1" fontId="0" fillId="14" borderId="58" xfId="0" applyNumberFormat="1" applyFill="1" applyBorder="1" applyProtection="1">
      <protection hidden="1"/>
    </xf>
    <xf numFmtId="1" fontId="0" fillId="13" borderId="58" xfId="0" applyNumberFormat="1" applyFill="1" applyBorder="1" applyProtection="1">
      <protection hidden="1"/>
    </xf>
    <xf numFmtId="0" fontId="3" fillId="5" borderId="11" xfId="0" applyFont="1" applyFill="1" applyBorder="1" applyProtection="1">
      <protection hidden="1"/>
    </xf>
    <xf numFmtId="0" fontId="3" fillId="5" borderId="57" xfId="0" applyFont="1" applyFill="1" applyBorder="1" applyProtection="1">
      <protection hidden="1"/>
    </xf>
    <xf numFmtId="0" fontId="3" fillId="5" borderId="58" xfId="0" applyFont="1" applyFill="1" applyBorder="1" applyProtection="1">
      <protection hidden="1"/>
    </xf>
    <xf numFmtId="0" fontId="3" fillId="5" borderId="63" xfId="0" applyFont="1" applyFill="1" applyBorder="1" applyAlignment="1" applyProtection="1">
      <alignment horizontal="left"/>
      <protection hidden="1"/>
    </xf>
    <xf numFmtId="0" fontId="3" fillId="5" borderId="56" xfId="0" applyFont="1" applyFill="1" applyBorder="1" applyAlignment="1" applyProtection="1">
      <alignment horizontal="right"/>
      <protection hidden="1"/>
    </xf>
    <xf numFmtId="9" fontId="3" fillId="12" borderId="20" xfId="22" applyNumberFormat="1" applyFont="1" applyFill="1" applyBorder="1" applyAlignment="1" applyProtection="1">
      <alignment horizontal="left"/>
      <protection hidden="1"/>
    </xf>
    <xf numFmtId="9" fontId="3" fillId="15" borderId="10" xfId="22" applyNumberFormat="1" applyFont="1" applyFill="1" applyBorder="1" applyAlignment="1" applyProtection="1">
      <alignment horizontal="left"/>
      <protection hidden="1"/>
    </xf>
    <xf numFmtId="9" fontId="3" fillId="14" borderId="10" xfId="22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2" fontId="0" fillId="0" borderId="0" xfId="0" applyNumberFormat="1" applyProtection="1">
      <protection hidden="1"/>
    </xf>
    <xf numFmtId="1" fontId="0" fillId="0" borderId="62" xfId="0" applyNumberFormat="1" applyBorder="1" applyProtection="1">
      <protection hidden="1"/>
    </xf>
    <xf numFmtId="1" fontId="0" fillId="17" borderId="30" xfId="0" applyNumberFormat="1" applyFont="1" applyFill="1" applyBorder="1" applyProtection="1">
      <protection hidden="1"/>
    </xf>
    <xf numFmtId="0" fontId="14" fillId="12" borderId="44" xfId="0" applyFont="1" applyFill="1" applyBorder="1" applyAlignment="1" applyProtection="1">
      <alignment vertical="top" wrapText="1"/>
      <protection hidden="1"/>
    </xf>
    <xf numFmtId="0" fontId="14" fillId="12" borderId="57" xfId="0" applyFont="1" applyFill="1" applyBorder="1" applyAlignment="1" applyProtection="1">
      <alignment vertical="top" wrapText="1"/>
      <protection hidden="1"/>
    </xf>
    <xf numFmtId="9" fontId="3" fillId="14" borderId="20" xfId="22" applyNumberFormat="1" applyFont="1" applyFill="1" applyBorder="1" applyAlignment="1" applyProtection="1">
      <alignment horizontal="left"/>
      <protection hidden="1"/>
    </xf>
    <xf numFmtId="0" fontId="14" fillId="14" borderId="44" xfId="0" applyFont="1" applyFill="1" applyBorder="1" applyAlignment="1" applyProtection="1">
      <alignment vertical="top" wrapText="1"/>
      <protection hidden="1"/>
    </xf>
    <xf numFmtId="0" fontId="14" fillId="14" borderId="57" xfId="0" applyFont="1" applyFill="1" applyBorder="1" applyAlignment="1" applyProtection="1">
      <alignment vertical="top" wrapText="1"/>
      <protection hidden="1"/>
    </xf>
    <xf numFmtId="0" fontId="0" fillId="14" borderId="44" xfId="0" applyFill="1" applyBorder="1" applyProtection="1">
      <protection hidden="1"/>
    </xf>
    <xf numFmtId="0" fontId="0" fillId="14" borderId="57" xfId="0" applyFill="1" applyBorder="1" applyProtection="1">
      <protection hidden="1"/>
    </xf>
    <xf numFmtId="0" fontId="0" fillId="14" borderId="37" xfId="0" applyFill="1" applyBorder="1" applyProtection="1">
      <protection hidden="1"/>
    </xf>
    <xf numFmtId="0" fontId="0" fillId="14" borderId="58" xfId="0" applyFill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3" fillId="6" borderId="0" xfId="0" applyFont="1" applyFill="1" applyProtection="1">
      <protection hidden="1"/>
    </xf>
    <xf numFmtId="2" fontId="0" fillId="0" borderId="20" xfId="0" applyNumberFormat="1" applyBorder="1" applyProtection="1">
      <protection hidden="1"/>
    </xf>
    <xf numFmtId="2" fontId="0" fillId="0" borderId="10" xfId="0" applyNumberFormat="1" applyBorder="1" applyProtection="1">
      <protection hidden="1"/>
    </xf>
    <xf numFmtId="2" fontId="0" fillId="0" borderId="44" xfId="0" applyNumberFormat="1" applyBorder="1" applyProtection="1">
      <protection hidden="1"/>
    </xf>
    <xf numFmtId="0" fontId="0" fillId="0" borderId="57" xfId="0" applyBorder="1" applyProtection="1">
      <protection hidden="1"/>
    </xf>
    <xf numFmtId="0" fontId="0" fillId="0" borderId="37" xfId="0" applyFont="1" applyBorder="1" applyProtection="1">
      <protection hidden="1"/>
    </xf>
    <xf numFmtId="0" fontId="0" fillId="0" borderId="66" xfId="0" applyFont="1" applyBorder="1" applyProtection="1">
      <protection hidden="1"/>
    </xf>
    <xf numFmtId="0" fontId="0" fillId="0" borderId="66" xfId="0" applyBorder="1" applyProtection="1">
      <protection hidden="1"/>
    </xf>
    <xf numFmtId="0" fontId="0" fillId="0" borderId="58" xfId="0" applyBorder="1" applyProtection="1">
      <protection hidden="1"/>
    </xf>
    <xf numFmtId="0" fontId="3" fillId="8" borderId="33" xfId="0" applyFont="1" applyFill="1" applyBorder="1" applyAlignment="1" applyProtection="1">
      <alignment horizontal="left"/>
      <protection hidden="1"/>
    </xf>
    <xf numFmtId="2" fontId="0" fillId="16" borderId="57" xfId="0" applyNumberFormat="1" applyFill="1" applyBorder="1" applyProtection="1">
      <protection hidden="1"/>
    </xf>
    <xf numFmtId="0" fontId="0" fillId="5" borderId="67" xfId="0" applyFill="1" applyBorder="1" applyProtection="1">
      <protection hidden="1"/>
    </xf>
    <xf numFmtId="0" fontId="0" fillId="5" borderId="67" xfId="0" applyFont="1" applyFill="1" applyBorder="1" applyProtection="1">
      <protection hidden="1"/>
    </xf>
    <xf numFmtId="0" fontId="0" fillId="5" borderId="40" xfId="0" applyFill="1" applyBorder="1" applyProtection="1">
      <protection hidden="1"/>
    </xf>
    <xf numFmtId="2" fontId="0" fillId="16" borderId="20" xfId="0" applyNumberFormat="1" applyFill="1" applyBorder="1" applyProtection="1">
      <protection hidden="1"/>
    </xf>
    <xf numFmtId="2" fontId="0" fillId="16" borderId="44" xfId="0" applyNumberFormat="1" applyFill="1" applyBorder="1" applyProtection="1">
      <protection hidden="1"/>
    </xf>
    <xf numFmtId="1" fontId="0" fillId="16" borderId="57" xfId="0" applyNumberFormat="1" applyFill="1" applyBorder="1" applyProtection="1">
      <protection hidden="1"/>
    </xf>
    <xf numFmtId="2" fontId="0" fillId="16" borderId="37" xfId="0" applyNumberFormat="1" applyFill="1" applyBorder="1" applyProtection="1">
      <protection hidden="1"/>
    </xf>
    <xf numFmtId="2" fontId="0" fillId="16" borderId="58" xfId="0" applyNumberFormat="1" applyFill="1" applyBorder="1" applyProtection="1">
      <protection hidden="1"/>
    </xf>
    <xf numFmtId="0" fontId="3" fillId="16" borderId="57" xfId="0" applyFont="1" applyFill="1" applyBorder="1" applyProtection="1">
      <protection hidden="1"/>
    </xf>
    <xf numFmtId="0" fontId="3" fillId="16" borderId="58" xfId="0" applyFont="1" applyFill="1" applyBorder="1" applyProtection="1">
      <protection hidden="1"/>
    </xf>
    <xf numFmtId="49" fontId="3" fillId="16" borderId="18" xfId="0" applyNumberFormat="1" applyFont="1" applyFill="1" applyBorder="1" applyProtection="1">
      <protection hidden="1"/>
    </xf>
    <xf numFmtId="49" fontId="3" fillId="16" borderId="56" xfId="0" applyNumberFormat="1" applyFont="1" applyFill="1" applyBorder="1" applyAlignment="1" applyProtection="1">
      <alignment horizontal="right"/>
      <protection hidden="1"/>
    </xf>
    <xf numFmtId="0" fontId="3" fillId="16" borderId="46" xfId="0" applyFont="1" applyFill="1" applyBorder="1" applyProtection="1">
      <protection hidden="1"/>
    </xf>
    <xf numFmtId="49" fontId="3" fillId="16" borderId="60" xfId="0" applyNumberFormat="1" applyFont="1" applyFill="1" applyBorder="1" applyProtection="1">
      <protection hidden="1"/>
    </xf>
    <xf numFmtId="49" fontId="3" fillId="16" borderId="4" xfId="0" applyNumberFormat="1" applyFont="1" applyFill="1" applyBorder="1" applyAlignment="1" applyProtection="1">
      <alignment horizontal="right"/>
      <protection hidden="1"/>
    </xf>
    <xf numFmtId="0" fontId="3" fillId="0" borderId="44" xfId="0" applyFont="1" applyBorder="1" applyProtection="1">
      <protection hidden="1"/>
    </xf>
    <xf numFmtId="0" fontId="3" fillId="0" borderId="0" xfId="0" applyFont="1" applyProtection="1">
      <protection hidden="1"/>
    </xf>
    <xf numFmtId="49" fontId="5" fillId="5" borderId="9" xfId="0" applyNumberFormat="1" applyFont="1" applyFill="1" applyBorder="1" applyProtection="1">
      <protection hidden="1"/>
    </xf>
    <xf numFmtId="0" fontId="14" fillId="12" borderId="37" xfId="0" applyFont="1" applyFill="1" applyBorder="1" applyAlignment="1" applyProtection="1">
      <alignment horizontal="left" vertical="top" wrapText="1"/>
      <protection hidden="1"/>
    </xf>
    <xf numFmtId="0" fontId="14" fillId="12" borderId="58" xfId="0" applyFont="1" applyFill="1" applyBorder="1" applyAlignment="1" applyProtection="1">
      <alignment horizontal="left" vertical="top" wrapText="1"/>
      <protection hidden="1"/>
    </xf>
    <xf numFmtId="1" fontId="0" fillId="18" borderId="20" xfId="0" applyNumberFormat="1" applyFill="1" applyBorder="1" applyProtection="1">
      <protection hidden="1"/>
    </xf>
    <xf numFmtId="1" fontId="0" fillId="18" borderId="44" xfId="0" applyNumberFormat="1" applyFill="1" applyBorder="1" applyProtection="1">
      <protection hidden="1"/>
    </xf>
    <xf numFmtId="1" fontId="0" fillId="18" borderId="0" xfId="0" applyNumberFormat="1" applyFill="1" applyProtection="1">
      <protection hidden="1"/>
    </xf>
    <xf numFmtId="1" fontId="0" fillId="18" borderId="37" xfId="0" applyNumberFormat="1" applyFill="1" applyBorder="1" applyProtection="1">
      <protection hidden="1"/>
    </xf>
    <xf numFmtId="1" fontId="0" fillId="18" borderId="66" xfId="0" applyNumberFormat="1" applyFill="1" applyBorder="1" applyProtection="1">
      <protection hidden="1"/>
    </xf>
    <xf numFmtId="1" fontId="0" fillId="18" borderId="30" xfId="0" applyNumberFormat="1" applyFill="1" applyBorder="1" applyProtection="1">
      <protection hidden="1"/>
    </xf>
    <xf numFmtId="1" fontId="0" fillId="19" borderId="30" xfId="0" applyNumberFormat="1" applyFill="1" applyBorder="1" applyProtection="1">
      <protection hidden="1"/>
    </xf>
    <xf numFmtId="0" fontId="0" fillId="19" borderId="37" xfId="0" applyFill="1" applyBorder="1" applyProtection="1">
      <protection hidden="1"/>
    </xf>
    <xf numFmtId="0" fontId="2" fillId="19" borderId="66" xfId="0" applyFont="1" applyFill="1" applyBorder="1" applyProtection="1">
      <protection hidden="1"/>
    </xf>
    <xf numFmtId="0" fontId="1" fillId="19" borderId="66" xfId="0" applyFont="1" applyFill="1" applyBorder="1" applyProtection="1">
      <protection hidden="1"/>
    </xf>
    <xf numFmtId="1" fontId="0" fillId="0" borderId="57" xfId="0" applyNumberFormat="1" applyFont="1" applyBorder="1" applyProtection="1">
      <protection hidden="1" locked="0"/>
    </xf>
    <xf numFmtId="0" fontId="0" fillId="15" borderId="0" xfId="0" applyFill="1" applyProtection="1">
      <protection hidden="1"/>
    </xf>
    <xf numFmtId="1" fontId="14" fillId="0" borderId="30" xfId="0" applyNumberFormat="1" applyFont="1" applyBorder="1" applyProtection="1">
      <protection hidden="1"/>
    </xf>
    <xf numFmtId="0" fontId="0" fillId="15" borderId="66" xfId="0" applyFill="1" applyBorder="1" applyProtection="1">
      <protection hidden="1"/>
    </xf>
    <xf numFmtId="0" fontId="14" fillId="15" borderId="0" xfId="0" applyFont="1" applyFill="1" applyAlignment="1" applyProtection="1">
      <alignment vertical="top" wrapText="1"/>
      <protection hidden="1"/>
    </xf>
    <xf numFmtId="0" fontId="3" fillId="4" borderId="33" xfId="0" applyFont="1" applyFill="1" applyBorder="1" applyAlignment="1">
      <alignment vertical="center"/>
    </xf>
    <xf numFmtId="0" fontId="3" fillId="4" borderId="41" xfId="0" applyFont="1" applyFill="1" applyBorder="1" applyAlignment="1">
      <alignment vertical="center"/>
    </xf>
    <xf numFmtId="0" fontId="3" fillId="4" borderId="68" xfId="0" applyFont="1" applyFill="1" applyBorder="1" applyAlignment="1">
      <alignment vertical="center"/>
    </xf>
    <xf numFmtId="0" fontId="3" fillId="0" borderId="43" xfId="0" applyFont="1" applyBorder="1"/>
    <xf numFmtId="0" fontId="3" fillId="0" borderId="62" xfId="0" applyFont="1" applyBorder="1"/>
    <xf numFmtId="0" fontId="3" fillId="0" borderId="67" xfId="0" applyFont="1" applyBorder="1"/>
    <xf numFmtId="0" fontId="3" fillId="0" borderId="0" xfId="0" applyFont="1"/>
    <xf numFmtId="0" fontId="3" fillId="0" borderId="59" xfId="0" applyFont="1" applyBorder="1"/>
    <xf numFmtId="0" fontId="3" fillId="0" borderId="55" xfId="0" applyFont="1" applyBorder="1"/>
    <xf numFmtId="0" fontId="0" fillId="0" borderId="30" xfId="0" applyBorder="1" applyProtection="1">
      <protection locked="0"/>
    </xf>
    <xf numFmtId="1" fontId="0" fillId="5" borderId="11" xfId="0" applyNumberFormat="1" applyFill="1" applyBorder="1" applyProtection="1">
      <protection hidden="1"/>
    </xf>
    <xf numFmtId="0" fontId="5" fillId="5" borderId="9" xfId="0" applyFont="1" applyFill="1" applyBorder="1" applyAlignment="1" applyProtection="1">
      <alignment horizontal="left"/>
      <protection locked="0"/>
    </xf>
    <xf numFmtId="49" fontId="5" fillId="5" borderId="8" xfId="0" applyNumberFormat="1" applyFont="1" applyFill="1" applyBorder="1" applyProtection="1">
      <protection locked="0"/>
    </xf>
    <xf numFmtId="0" fontId="3" fillId="3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1" fillId="7" borderId="53" xfId="21" applyNumberFormat="1" applyFont="1" applyFill="1" applyBorder="1" applyAlignment="1" applyProtection="1">
      <alignment horizontal="right"/>
      <protection hidden="1" locked="0"/>
    </xf>
    <xf numFmtId="164" fontId="1" fillId="7" borderId="69" xfId="21" applyNumberFormat="1" applyFont="1" applyFill="1" applyBorder="1" applyAlignment="1" applyProtection="1">
      <alignment horizontal="right"/>
      <protection hidden="1" locked="0"/>
    </xf>
    <xf numFmtId="164" fontId="1" fillId="7" borderId="30" xfId="21" applyNumberFormat="1" applyFont="1" applyFill="1" applyBorder="1" applyAlignment="1" applyProtection="1">
      <alignment horizontal="right"/>
      <protection hidden="1" locked="0"/>
    </xf>
    <xf numFmtId="164" fontId="1" fillId="0" borderId="32" xfId="21" applyNumberFormat="1" applyFont="1" applyBorder="1" applyAlignment="1" applyProtection="1">
      <alignment horizontal="right"/>
      <protection hidden="1" locked="0"/>
    </xf>
    <xf numFmtId="164" fontId="1" fillId="0" borderId="54" xfId="21" applyNumberFormat="1" applyFont="1" applyBorder="1" applyAlignment="1" applyProtection="1">
      <alignment horizontal="right"/>
      <protection hidden="1" locked="0"/>
    </xf>
    <xf numFmtId="164" fontId="1" fillId="0" borderId="15" xfId="21" applyNumberFormat="1" applyFont="1" applyBorder="1" applyAlignment="1" applyProtection="1">
      <alignment horizontal="right"/>
      <protection hidden="1" locked="0"/>
    </xf>
    <xf numFmtId="164" fontId="1" fillId="0" borderId="61" xfId="21" applyNumberFormat="1" applyFont="1" applyBorder="1" applyAlignment="1" applyProtection="1">
      <alignment horizontal="right"/>
      <protection hidden="1" locked="0"/>
    </xf>
    <xf numFmtId="164" fontId="1" fillId="19" borderId="18" xfId="21" applyNumberFormat="1" applyFont="1" applyFill="1" applyBorder="1" applyAlignment="1" applyProtection="1">
      <alignment horizontal="right"/>
      <protection hidden="1"/>
    </xf>
    <xf numFmtId="164" fontId="1" fillId="0" borderId="60" xfId="21" applyNumberFormat="1" applyFont="1" applyBorder="1" applyAlignment="1" applyProtection="1">
      <alignment horizontal="right"/>
      <protection hidden="1" locked="0"/>
    </xf>
    <xf numFmtId="164" fontId="1" fillId="0" borderId="16" xfId="21" applyNumberFormat="1" applyFont="1" applyBorder="1" applyAlignment="1" applyProtection="1">
      <alignment horizontal="right"/>
      <protection hidden="1" locked="0"/>
    </xf>
    <xf numFmtId="164" fontId="1" fillId="19" borderId="13" xfId="21" applyNumberFormat="1" applyFont="1" applyFill="1" applyBorder="1" applyAlignment="1" applyProtection="1">
      <alignment horizontal="right"/>
      <protection hidden="1"/>
    </xf>
    <xf numFmtId="166" fontId="1" fillId="19" borderId="13" xfId="21" applyNumberFormat="1" applyFont="1" applyFill="1" applyBorder="1" applyAlignment="1" applyProtection="1">
      <alignment horizontal="right"/>
      <protection hidden="1"/>
    </xf>
    <xf numFmtId="166" fontId="1" fillId="19" borderId="18" xfId="21" applyNumberFormat="1" applyFont="1" applyFill="1" applyBorder="1" applyAlignment="1" applyProtection="1">
      <alignment horizontal="center"/>
      <protection hidden="1"/>
    </xf>
    <xf numFmtId="164" fontId="1" fillId="19" borderId="17" xfId="21" applyNumberFormat="1" applyFont="1" applyFill="1" applyBorder="1" applyAlignment="1" applyProtection="1">
      <alignment horizontal="right"/>
      <protection hidden="1"/>
    </xf>
    <xf numFmtId="164" fontId="14" fillId="6" borderId="0" xfId="0" applyNumberFormat="1" applyFont="1" applyFill="1" applyProtection="1">
      <protection hidden="1"/>
    </xf>
    <xf numFmtId="164" fontId="1" fillId="0" borderId="31" xfId="21" applyNumberFormat="1" applyFont="1" applyBorder="1" applyAlignment="1" applyProtection="1">
      <alignment horizontal="right"/>
      <protection hidden="1" locked="0"/>
    </xf>
    <xf numFmtId="164" fontId="1" fillId="0" borderId="30" xfId="21" applyNumberFormat="1" applyFont="1" applyBorder="1" applyAlignment="1" applyProtection="1">
      <alignment horizontal="right"/>
      <protection hidden="1" locked="0"/>
    </xf>
    <xf numFmtId="164" fontId="1" fillId="0" borderId="34" xfId="21" applyNumberFormat="1" applyFont="1" applyBorder="1" applyAlignment="1" applyProtection="1">
      <alignment horizontal="right"/>
      <protection hidden="1" locked="0"/>
    </xf>
    <xf numFmtId="164" fontId="1" fillId="19" borderId="63" xfId="21" applyNumberFormat="1" applyFont="1" applyFill="1" applyBorder="1" applyAlignment="1" applyProtection="1">
      <alignment horizontal="right"/>
      <protection hidden="1"/>
    </xf>
    <xf numFmtId="164" fontId="1" fillId="0" borderId="29" xfId="21" applyNumberFormat="1" applyFont="1" applyBorder="1" applyAlignment="1" applyProtection="1">
      <alignment horizontal="right"/>
      <protection hidden="1" locked="0"/>
    </xf>
    <xf numFmtId="164" fontId="1" fillId="0" borderId="33" xfId="21" applyNumberFormat="1" applyFont="1" applyBorder="1" applyAlignment="1" applyProtection="1">
      <alignment horizontal="right"/>
      <protection hidden="1" locked="0"/>
    </xf>
    <xf numFmtId="164" fontId="1" fillId="19" borderId="28" xfId="21" applyNumberFormat="1" applyFont="1" applyFill="1" applyBorder="1" applyAlignment="1" applyProtection="1">
      <alignment horizontal="right"/>
      <protection hidden="1"/>
    </xf>
    <xf numFmtId="167" fontId="1" fillId="19" borderId="28" xfId="21" applyFont="1" applyFill="1" applyBorder="1" applyAlignment="1" applyProtection="1">
      <alignment horizontal="right"/>
      <protection hidden="1"/>
    </xf>
    <xf numFmtId="164" fontId="1" fillId="19" borderId="32" xfId="21" applyNumberFormat="1" applyFont="1" applyFill="1" applyBorder="1" applyAlignment="1" applyProtection="1">
      <alignment horizontal="right"/>
      <protection hidden="1"/>
    </xf>
    <xf numFmtId="164" fontId="1" fillId="19" borderId="41" xfId="21" applyNumberFormat="1" applyFont="1" applyFill="1" applyBorder="1" applyAlignment="1" applyProtection="1">
      <alignment horizontal="right"/>
      <protection hidden="1"/>
    </xf>
    <xf numFmtId="164" fontId="1" fillId="7" borderId="33" xfId="21" applyNumberFormat="1" applyFont="1" applyFill="1" applyBorder="1" applyAlignment="1" applyProtection="1">
      <alignment horizontal="right"/>
      <protection hidden="1" locked="0"/>
    </xf>
    <xf numFmtId="164" fontId="1" fillId="7" borderId="53" xfId="21" applyNumberFormat="1" applyFont="1" applyFill="1" applyBorder="1" applyAlignment="1" applyProtection="1">
      <alignment horizontal="right"/>
      <protection hidden="1" locked="0"/>
    </xf>
    <xf numFmtId="164" fontId="1" fillId="19" borderId="31" xfId="21" applyNumberFormat="1" applyFont="1" applyFill="1" applyBorder="1" applyAlignment="1" applyProtection="1">
      <alignment horizontal="right"/>
      <protection hidden="1"/>
    </xf>
    <xf numFmtId="164" fontId="1" fillId="7" borderId="46" xfId="21" applyNumberFormat="1" applyFont="1" applyFill="1" applyBorder="1" applyAlignment="1" applyProtection="1">
      <alignment horizontal="right"/>
      <protection hidden="1" locked="0"/>
    </xf>
    <xf numFmtId="164" fontId="1" fillId="7" borderId="2" xfId="21" applyNumberFormat="1" applyFont="1" applyFill="1" applyBorder="1" applyAlignment="1" applyProtection="1">
      <alignment horizontal="right"/>
      <protection hidden="1" locked="0"/>
    </xf>
    <xf numFmtId="164" fontId="1" fillId="7" borderId="7" xfId="21" applyNumberFormat="1" applyFont="1" applyFill="1" applyBorder="1" applyAlignment="1" applyProtection="1">
      <alignment horizontal="right"/>
      <protection hidden="1" locked="0"/>
    </xf>
    <xf numFmtId="164" fontId="1" fillId="0" borderId="4" xfId="21" applyNumberFormat="1" applyFont="1" applyBorder="1" applyAlignment="1" applyProtection="1">
      <alignment horizontal="right"/>
      <protection hidden="1" locked="0"/>
    </xf>
    <xf numFmtId="164" fontId="1" fillId="0" borderId="2" xfId="21" applyNumberFormat="1" applyFont="1" applyBorder="1" applyAlignment="1" applyProtection="1">
      <alignment horizontal="right"/>
      <protection hidden="1" locked="0"/>
    </xf>
    <xf numFmtId="164" fontId="1" fillId="0" borderId="3" xfId="21" applyNumberFormat="1" applyFont="1" applyBorder="1" applyAlignment="1" applyProtection="1">
      <alignment horizontal="right"/>
      <protection hidden="1" locked="0"/>
    </xf>
    <xf numFmtId="164" fontId="1" fillId="19" borderId="36" xfId="21" applyNumberFormat="1" applyFont="1" applyFill="1" applyBorder="1" applyAlignment="1" applyProtection="1">
      <alignment horizontal="right"/>
      <protection hidden="1"/>
    </xf>
    <xf numFmtId="164" fontId="1" fillId="0" borderId="1" xfId="21" applyNumberFormat="1" applyFont="1" applyBorder="1" applyAlignment="1" applyProtection="1">
      <alignment horizontal="right"/>
      <protection hidden="1" locked="0"/>
    </xf>
    <xf numFmtId="164" fontId="1" fillId="0" borderId="7" xfId="21" applyNumberFormat="1" applyFont="1" applyBorder="1" applyAlignment="1" applyProtection="1">
      <alignment horizontal="right"/>
      <protection hidden="1" locked="0"/>
    </xf>
    <xf numFmtId="164" fontId="1" fillId="19" borderId="5" xfId="21" applyNumberFormat="1" applyFont="1" applyFill="1" applyBorder="1" applyAlignment="1" applyProtection="1">
      <alignment horizontal="right"/>
      <protection hidden="1"/>
    </xf>
    <xf numFmtId="164" fontId="2" fillId="19" borderId="66" xfId="21" applyNumberFormat="1" applyFont="1" applyFill="1" applyBorder="1" applyProtection="1">
      <alignment/>
      <protection hidden="1"/>
    </xf>
    <xf numFmtId="164" fontId="2" fillId="19" borderId="58" xfId="21" applyNumberFormat="1" applyFont="1" applyFill="1" applyBorder="1" applyProtection="1">
      <alignment/>
      <protection hidden="1"/>
    </xf>
    <xf numFmtId="164" fontId="2" fillId="19" borderId="37" xfId="21" applyNumberFormat="1" applyFont="1" applyFill="1" applyBorder="1" applyProtection="1">
      <alignment/>
      <protection hidden="1"/>
    </xf>
    <xf numFmtId="164" fontId="2" fillId="19" borderId="37" xfId="21" applyNumberFormat="1" applyFont="1" applyFill="1" applyBorder="1" applyAlignment="1" applyProtection="1">
      <alignment horizontal="right"/>
      <protection hidden="1"/>
    </xf>
    <xf numFmtId="164" fontId="2" fillId="19" borderId="66" xfId="21" applyNumberFormat="1" applyFont="1" applyFill="1" applyBorder="1" applyAlignment="1" applyProtection="1">
      <alignment horizontal="right"/>
      <protection hidden="1"/>
    </xf>
    <xf numFmtId="164" fontId="2" fillId="19" borderId="58" xfId="21" applyNumberFormat="1" applyFont="1" applyFill="1" applyBorder="1" applyAlignment="1" applyProtection="1">
      <alignment horizontal="right"/>
      <protection hidden="1"/>
    </xf>
    <xf numFmtId="164" fontId="2" fillId="19" borderId="12" xfId="21" applyNumberFormat="1" applyFont="1" applyFill="1" applyBorder="1" applyAlignment="1" applyProtection="1">
      <alignment horizontal="right"/>
      <protection hidden="1"/>
    </xf>
    <xf numFmtId="164" fontId="1" fillId="19" borderId="70" xfId="21" applyNumberFormat="1" applyFont="1" applyFill="1" applyBorder="1" applyAlignment="1" applyProtection="1">
      <alignment horizontal="right"/>
      <protection hidden="1"/>
    </xf>
    <xf numFmtId="164" fontId="1" fillId="19" borderId="66" xfId="21" applyNumberFormat="1" applyFont="1" applyFill="1" applyBorder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164" fontId="3" fillId="12" borderId="11" xfId="0" applyNumberFormat="1" applyFont="1" applyFill="1" applyBorder="1" applyProtection="1">
      <protection hidden="1"/>
    </xf>
    <xf numFmtId="164" fontId="3" fillId="15" borderId="11" xfId="0" applyNumberFormat="1" applyFont="1" applyFill="1" applyBorder="1" applyProtection="1">
      <protection hidden="1"/>
    </xf>
    <xf numFmtId="164" fontId="3" fillId="14" borderId="11" xfId="0" applyNumberFormat="1" applyFont="1" applyFill="1" applyBorder="1" applyProtection="1">
      <protection hidden="1"/>
    </xf>
    <xf numFmtId="164" fontId="0" fillId="12" borderId="58" xfId="0" applyNumberFormat="1" applyFill="1" applyBorder="1" applyProtection="1">
      <protection hidden="1"/>
    </xf>
    <xf numFmtId="164" fontId="0" fillId="15" borderId="58" xfId="0" applyNumberFormat="1" applyFill="1" applyBorder="1" applyProtection="1">
      <protection hidden="1"/>
    </xf>
    <xf numFmtId="164" fontId="0" fillId="14" borderId="58" xfId="0" applyNumberFormat="1" applyFill="1" applyBorder="1" applyProtection="1">
      <protection hidden="1"/>
    </xf>
    <xf numFmtId="164" fontId="0" fillId="12" borderId="11" xfId="0" applyNumberFormat="1" applyFill="1" applyBorder="1" applyProtection="1">
      <protection hidden="1"/>
    </xf>
    <xf numFmtId="164" fontId="3" fillId="15" borderId="10" xfId="0" applyNumberFormat="1" applyFont="1" applyFill="1" applyBorder="1" applyAlignment="1" applyProtection="1">
      <alignment horizontal="left"/>
      <protection hidden="1"/>
    </xf>
    <xf numFmtId="164" fontId="0" fillId="14" borderId="11" xfId="0" applyNumberFormat="1" applyFill="1" applyBorder="1" applyProtection="1">
      <protection hidden="1"/>
    </xf>
    <xf numFmtId="0" fontId="0" fillId="0" borderId="0" xfId="0"/>
    <xf numFmtId="0" fontId="0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43" xfId="0" applyFont="1" applyBorder="1" applyAlignment="1" applyProtection="1">
      <alignment horizontal="left" vertical="top" wrapText="1"/>
      <protection locked="0"/>
    </xf>
    <xf numFmtId="0" fontId="3" fillId="4" borderId="33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44" xfId="0" applyFont="1" applyBorder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17" fillId="2" borderId="8" xfId="2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18" fillId="5" borderId="7" xfId="0" applyFont="1" applyFill="1" applyBorder="1" applyAlignment="1" applyProtection="1">
      <alignment horizontal="center"/>
      <protection hidden="1"/>
    </xf>
    <xf numFmtId="0" fontId="3" fillId="0" borderId="0" xfId="0" applyFont="1"/>
    <xf numFmtId="0" fontId="12" fillId="5" borderId="37" xfId="0" applyFont="1" applyFill="1" applyBorder="1" applyAlignment="1" applyProtection="1">
      <alignment horizontal="left"/>
      <protection hidden="1"/>
    </xf>
    <xf numFmtId="0" fontId="12" fillId="0" borderId="0" xfId="0" applyFont="1"/>
    <xf numFmtId="0" fontId="18" fillId="5" borderId="9" xfId="0" applyFont="1" applyFill="1" applyBorder="1" applyAlignment="1" applyProtection="1">
      <alignment horizontal="center" wrapText="1"/>
      <protection hidden="1"/>
    </xf>
    <xf numFmtId="0" fontId="18" fillId="5" borderId="16" xfId="0" applyFont="1" applyFill="1" applyBorder="1" applyAlignment="1" applyProtection="1">
      <alignment horizontal="center" wrapText="1"/>
      <protection hidden="1"/>
    </xf>
    <xf numFmtId="0" fontId="12" fillId="5" borderId="8" xfId="0" applyFont="1" applyFill="1" applyBorder="1" applyAlignment="1" applyProtection="1">
      <alignment horizontal="left"/>
      <protection hidden="1"/>
    </xf>
    <xf numFmtId="0" fontId="12" fillId="5" borderId="8" xfId="0" applyFont="1" applyFill="1" applyBorder="1" applyAlignment="1" applyProtection="1">
      <alignment horizontal="left" wrapText="1"/>
      <protection hidden="1"/>
    </xf>
    <xf numFmtId="0" fontId="14" fillId="12" borderId="44" xfId="0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14" fillId="0" borderId="0" xfId="0" applyFont="1" applyAlignment="1">
      <alignment horizontal="left"/>
    </xf>
    <xf numFmtId="0" fontId="0" fillId="0" borderId="55" xfId="0" applyBorder="1" applyProtection="1">
      <protection hidden="1"/>
    </xf>
    <xf numFmtId="0" fontId="0" fillId="0" borderId="63" xfId="0" applyBorder="1" applyProtection="1">
      <protection hidden="1"/>
    </xf>
    <xf numFmtId="0" fontId="3" fillId="8" borderId="13" xfId="0" applyFont="1" applyFill="1" applyBorder="1" applyProtection="1">
      <protection hidden="1"/>
    </xf>
    <xf numFmtId="0" fontId="3" fillId="8" borderId="44" xfId="0" applyFont="1" applyFill="1" applyBorder="1" applyProtection="1">
      <protection hidden="1"/>
    </xf>
    <xf numFmtId="1" fontId="3" fillId="16" borderId="35" xfId="0" applyNumberFormat="1" applyFont="1" applyFill="1" applyBorder="1" applyAlignment="1" applyProtection="1">
      <alignment horizontal="left"/>
      <protection hidden="1" locked="0"/>
    </xf>
    <xf numFmtId="0" fontId="0" fillId="0" borderId="9" xfId="0" applyBorder="1" applyProtection="1">
      <protection hidden="1"/>
    </xf>
    <xf numFmtId="0" fontId="3" fillId="10" borderId="35" xfId="0" applyFont="1" applyFill="1" applyBorder="1" applyAlignment="1" applyProtection="1">
      <alignment horizontal="left"/>
      <protection hidden="1"/>
    </xf>
    <xf numFmtId="0" fontId="3" fillId="9" borderId="35" xfId="0" applyFont="1" applyFill="1" applyBorder="1" applyAlignment="1" applyProtection="1">
      <alignment horizontal="left"/>
      <protection hidden="1"/>
    </xf>
    <xf numFmtId="0" fontId="14" fillId="0" borderId="0" xfId="0" applyFont="1" applyAlignment="1">
      <alignment horizontal="left"/>
    </xf>
    <xf numFmtId="0" fontId="14" fillId="0" borderId="0" xfId="0" applyFont="1"/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ed" xfId="20"/>
    <cellStyle name="Komma" xfId="21"/>
    <cellStyle name="Procent" xfId="22"/>
  </cellStyles>
  <dxfs count="24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bestandsleveri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4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5.57421875" style="14" customWidth="1"/>
    <col min="2" max="2" width="10.28125" style="14" customWidth="1"/>
    <col min="3" max="3" width="7.421875" style="14" customWidth="1"/>
    <col min="4" max="4" width="8.8515625" style="14" customWidth="1"/>
    <col min="5" max="5" width="7.7109375" style="14" customWidth="1"/>
    <col min="11" max="11" width="31.00390625" style="14" customWidth="1"/>
  </cols>
  <sheetData>
    <row r="2" spans="1:12" ht="24.6" customHeight="1">
      <c r="A2" s="464" t="s">
        <v>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12"/>
    </row>
    <row r="3" spans="1:11" ht="12.75">
      <c r="A3" s="472"/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2" ht="12.75">
      <c r="A4" s="465"/>
      <c r="B4" s="18" t="s">
        <v>313</v>
      </c>
    </row>
    <row r="5" spans="1:2" ht="12.75">
      <c r="A5" s="465"/>
      <c r="B5" s="18" t="s">
        <v>1</v>
      </c>
    </row>
    <row r="6" ht="12.75">
      <c r="A6" s="465"/>
    </row>
    <row r="7" spans="1:12" ht="24.6" customHeight="1">
      <c r="A7" s="464" t="s">
        <v>2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12"/>
    </row>
    <row r="8" ht="12.75" customHeight="1"/>
    <row r="9" spans="1:11" s="462" customFormat="1" ht="12.75" customHeight="1">
      <c r="A9" s="465"/>
      <c r="B9" s="493" t="s">
        <v>314</v>
      </c>
      <c r="C9" s="463"/>
      <c r="D9" s="463"/>
      <c r="E9" s="463"/>
      <c r="F9" s="463"/>
      <c r="G9" s="463"/>
      <c r="H9" s="463"/>
      <c r="I9" s="463"/>
      <c r="J9" s="463"/>
      <c r="K9" s="463"/>
    </row>
    <row r="10" spans="1:11" s="462" customFormat="1" ht="12.75" customHeight="1">
      <c r="A10" s="465"/>
      <c r="B10" s="493" t="s">
        <v>315</v>
      </c>
      <c r="C10" s="463"/>
      <c r="D10" s="463"/>
      <c r="E10" s="463"/>
      <c r="F10" s="463"/>
      <c r="G10" s="463"/>
      <c r="H10" s="463"/>
      <c r="I10" s="463"/>
      <c r="J10" s="463"/>
      <c r="K10" s="463"/>
    </row>
    <row r="11" spans="1:11" s="462" customFormat="1" ht="12.75" customHeight="1">
      <c r="A11" s="465"/>
      <c r="B11" s="493" t="s">
        <v>316</v>
      </c>
      <c r="C11" s="463"/>
      <c r="D11" s="463"/>
      <c r="E11" s="463"/>
      <c r="F11" s="463"/>
      <c r="G11" s="463"/>
      <c r="H11" s="463"/>
      <c r="I11" s="463"/>
      <c r="J11" s="463"/>
      <c r="K11" s="463"/>
    </row>
    <row r="12" spans="1:11" s="462" customFormat="1" ht="12.75" customHeight="1">
      <c r="A12" s="465"/>
      <c r="B12" s="493" t="s">
        <v>317</v>
      </c>
      <c r="C12" s="463"/>
      <c r="D12" s="463"/>
      <c r="E12" s="463"/>
      <c r="F12" s="463"/>
      <c r="G12" s="463"/>
      <c r="H12" s="463"/>
      <c r="I12" s="463"/>
      <c r="J12" s="463"/>
      <c r="K12" s="463"/>
    </row>
    <row r="13" spans="1:11" s="462" customFormat="1" ht="12.75" customHeight="1">
      <c r="A13" s="465"/>
      <c r="B13" s="493" t="s">
        <v>318</v>
      </c>
      <c r="C13" s="463"/>
      <c r="D13" s="463"/>
      <c r="E13" s="463"/>
      <c r="F13" s="463"/>
      <c r="G13" s="463"/>
      <c r="H13" s="463"/>
      <c r="I13" s="463"/>
      <c r="J13" s="463"/>
      <c r="K13" s="463"/>
    </row>
    <row r="14" spans="1:11" s="462" customFormat="1" ht="12.75" customHeight="1">
      <c r="A14" s="465"/>
      <c r="B14" s="493" t="s">
        <v>3</v>
      </c>
      <c r="C14" s="463"/>
      <c r="D14" s="463"/>
      <c r="E14" s="463"/>
      <c r="F14" s="463"/>
      <c r="G14" s="463"/>
      <c r="H14" s="463"/>
      <c r="I14" s="463"/>
      <c r="J14" s="463"/>
      <c r="K14" s="463"/>
    </row>
    <row r="15" ht="12.75" customHeight="1">
      <c r="A15" s="465"/>
    </row>
    <row r="16" spans="1:12" ht="30" customHeight="1">
      <c r="A16" s="464" t="s">
        <v>4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12"/>
    </row>
    <row r="17" spans="1:11" ht="12.75" customHeight="1">
      <c r="A17" s="471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 customHeight="1">
      <c r="A18" s="465"/>
      <c r="B18" s="469" t="s">
        <v>5</v>
      </c>
      <c r="C18" s="465"/>
      <c r="D18" s="465"/>
      <c r="E18" s="465"/>
      <c r="F18" s="465"/>
      <c r="G18" s="465"/>
      <c r="H18" s="465"/>
      <c r="I18" s="465"/>
      <c r="J18" s="465"/>
      <c r="K18" s="465"/>
    </row>
    <row r="19" spans="1:11" ht="12.75" customHeight="1">
      <c r="A19" s="465"/>
      <c r="B19" s="469" t="s">
        <v>6</v>
      </c>
      <c r="C19" s="465"/>
      <c r="D19" s="465"/>
      <c r="E19" s="465"/>
      <c r="F19" s="465"/>
      <c r="G19" s="465"/>
      <c r="H19" s="465"/>
      <c r="I19" s="465"/>
      <c r="J19" s="465"/>
      <c r="K19" s="465"/>
    </row>
    <row r="20" spans="1:11" ht="12.75" customHeight="1">
      <c r="A20" s="465"/>
      <c r="B20" s="403" t="s">
        <v>7</v>
      </c>
      <c r="C20" s="403"/>
      <c r="D20" s="403"/>
      <c r="E20" s="403"/>
      <c r="F20" s="403"/>
      <c r="G20" s="403"/>
      <c r="H20" s="403"/>
      <c r="I20" s="403"/>
      <c r="J20" s="403"/>
      <c r="K20" s="403"/>
    </row>
    <row r="21" spans="1:11" ht="12.75" customHeight="1">
      <c r="A21" s="465"/>
      <c r="B21" s="403" t="s">
        <v>8</v>
      </c>
      <c r="C21" s="403"/>
      <c r="D21" s="403"/>
      <c r="E21" s="403"/>
      <c r="F21" s="403"/>
      <c r="G21" s="403"/>
      <c r="H21" s="403"/>
      <c r="I21" s="403"/>
      <c r="J21" s="403"/>
      <c r="K21" s="403"/>
    </row>
    <row r="22" spans="1:11" ht="12.75" customHeight="1">
      <c r="A22" s="465"/>
      <c r="B22" s="403" t="s">
        <v>9</v>
      </c>
      <c r="C22" s="403"/>
      <c r="D22" s="403"/>
      <c r="E22" s="403"/>
      <c r="F22" s="403"/>
      <c r="G22" s="403"/>
      <c r="H22" s="403"/>
      <c r="I22" s="403"/>
      <c r="J22" s="403"/>
      <c r="K22" s="403"/>
    </row>
    <row r="23" spans="1:11" ht="12.75">
      <c r="A23" s="465"/>
      <c r="B23" s="403" t="s">
        <v>10</v>
      </c>
      <c r="C23" s="403"/>
      <c r="D23" s="403"/>
      <c r="E23" s="403"/>
      <c r="F23" s="403"/>
      <c r="G23" s="403"/>
      <c r="H23" s="403"/>
      <c r="I23" s="403"/>
      <c r="J23" s="403"/>
      <c r="K23" s="403"/>
    </row>
    <row r="24" spans="1:11" ht="12.75">
      <c r="A24" s="465"/>
      <c r="B24" s="19" t="s">
        <v>11</v>
      </c>
      <c r="C24" s="403"/>
      <c r="D24" s="403"/>
      <c r="E24" s="403"/>
      <c r="F24" s="403"/>
      <c r="G24" s="403"/>
      <c r="H24" s="403"/>
      <c r="I24" s="403"/>
      <c r="J24" s="403"/>
      <c r="K24" s="403"/>
    </row>
    <row r="25" spans="1:11" ht="12.75">
      <c r="A25" s="465"/>
      <c r="B25" s="19" t="s">
        <v>12</v>
      </c>
      <c r="C25" s="403"/>
      <c r="D25" s="403"/>
      <c r="E25" s="403"/>
      <c r="F25" s="403"/>
      <c r="G25" s="403"/>
      <c r="H25" s="403"/>
      <c r="I25" s="403"/>
      <c r="J25" s="403"/>
      <c r="K25" s="403"/>
    </row>
    <row r="26" spans="1:11" ht="12.75">
      <c r="A26" s="465"/>
      <c r="B26" s="19"/>
      <c r="C26" s="403"/>
      <c r="D26" s="403"/>
      <c r="E26" s="403"/>
      <c r="F26" s="403"/>
      <c r="G26" s="403"/>
      <c r="H26" s="403"/>
      <c r="I26" s="403"/>
      <c r="J26" s="403"/>
      <c r="K26" s="403"/>
    </row>
    <row r="27" spans="1:11" ht="12.75">
      <c r="A27" s="465"/>
      <c r="B27" s="179" t="s">
        <v>13</v>
      </c>
      <c r="C27" s="403"/>
      <c r="D27" s="403"/>
      <c r="E27" s="403"/>
      <c r="F27" s="403"/>
      <c r="G27" s="403"/>
      <c r="H27" s="403"/>
      <c r="I27" s="403"/>
      <c r="J27" s="403"/>
      <c r="K27" s="403"/>
    </row>
    <row r="28" spans="1:11" ht="12.75">
      <c r="A28" s="465"/>
      <c r="B28" s="19" t="s">
        <v>14</v>
      </c>
      <c r="C28" s="403"/>
      <c r="D28" s="403"/>
      <c r="E28" s="403"/>
      <c r="F28" s="403"/>
      <c r="G28" s="403"/>
      <c r="H28" s="403"/>
      <c r="I28" s="403"/>
      <c r="J28" s="403"/>
      <c r="K28" s="403"/>
    </row>
    <row r="29" spans="1:11" ht="12.75">
      <c r="A29" s="465"/>
      <c r="B29" s="19" t="s">
        <v>15</v>
      </c>
      <c r="C29" s="403"/>
      <c r="D29" s="403"/>
      <c r="E29" s="403"/>
      <c r="F29" s="403"/>
      <c r="G29" s="403"/>
      <c r="H29" s="403"/>
      <c r="I29" s="403"/>
      <c r="J29" s="403"/>
      <c r="K29" s="403"/>
    </row>
    <row r="30" ht="12.75">
      <c r="A30" s="465"/>
    </row>
    <row r="31" spans="1:12" ht="12.75">
      <c r="A31" s="467" t="s">
        <v>16</v>
      </c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12"/>
    </row>
    <row r="32" spans="1:11" ht="12.75">
      <c r="A32" s="472"/>
      <c r="B32" s="404"/>
      <c r="C32" s="404"/>
      <c r="D32" s="404"/>
      <c r="E32" s="404"/>
      <c r="F32" s="404"/>
      <c r="G32" s="404"/>
      <c r="H32" s="404"/>
      <c r="I32" s="404"/>
      <c r="J32" s="404"/>
      <c r="K32" s="404"/>
    </row>
    <row r="33" spans="1:11" ht="12.75">
      <c r="A33" s="465"/>
      <c r="B33" s="403" t="s">
        <v>17</v>
      </c>
      <c r="C33" s="403"/>
      <c r="D33" s="404"/>
      <c r="E33" s="404"/>
      <c r="F33" s="404"/>
      <c r="G33" s="404"/>
      <c r="H33" s="404"/>
      <c r="I33" s="404"/>
      <c r="J33" s="404"/>
      <c r="K33" s="404"/>
    </row>
    <row r="34" spans="1:11" ht="12.75">
      <c r="A34" s="465"/>
      <c r="B34" s="403"/>
      <c r="C34" s="404"/>
      <c r="D34" s="404"/>
      <c r="E34" s="404"/>
      <c r="F34" s="404"/>
      <c r="G34" s="404"/>
      <c r="H34" s="404"/>
      <c r="I34" s="404"/>
      <c r="J34" s="404"/>
      <c r="K34" s="404"/>
    </row>
    <row r="35" spans="1:11" ht="12.75">
      <c r="A35" s="465"/>
      <c r="B35" s="18" t="s">
        <v>18</v>
      </c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7.25" customHeight="1">
      <c r="A36" s="465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20.25" customHeight="1">
      <c r="A37" s="465"/>
      <c r="B37" s="403" t="s">
        <v>19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2.75">
      <c r="A38" s="465"/>
      <c r="B38" s="5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2.75">
      <c r="A39" s="465"/>
      <c r="B39" s="469" t="s">
        <v>20</v>
      </c>
      <c r="C39" s="465"/>
      <c r="D39" s="465"/>
      <c r="E39" s="465"/>
      <c r="F39" s="465"/>
      <c r="G39" s="465"/>
      <c r="H39" s="465"/>
      <c r="I39" s="465"/>
      <c r="J39" s="465"/>
      <c r="K39" s="465"/>
    </row>
    <row r="40" spans="1:11" ht="12.75">
      <c r="A40" s="465"/>
      <c r="B40" s="403" t="s">
        <v>21</v>
      </c>
      <c r="C40" s="403"/>
      <c r="D40" s="403"/>
      <c r="E40" s="403"/>
      <c r="F40" s="403"/>
      <c r="G40" s="403"/>
      <c r="H40" s="403"/>
      <c r="I40" s="403"/>
      <c r="J40" s="403"/>
      <c r="K40" s="403"/>
    </row>
    <row r="41" spans="1:11" ht="12.75">
      <c r="A41" s="465"/>
      <c r="B41" s="403" t="s">
        <v>22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65"/>
      <c r="B42" s="403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65"/>
      <c r="B43" s="470" t="s">
        <v>23</v>
      </c>
      <c r="C43" s="465"/>
      <c r="D43" s="465"/>
      <c r="E43" s="465"/>
      <c r="F43" s="465"/>
      <c r="G43" s="465"/>
      <c r="H43" s="465"/>
      <c r="I43" s="465"/>
      <c r="J43" s="465"/>
      <c r="K43" s="465"/>
    </row>
    <row r="44" spans="1:11" ht="12.75">
      <c r="A44" s="465"/>
      <c r="B44" s="465"/>
      <c r="C44" s="465"/>
      <c r="D44" s="465"/>
      <c r="E44" s="465"/>
      <c r="F44" s="465"/>
      <c r="G44" s="465"/>
      <c r="H44" s="465"/>
      <c r="I44" s="465"/>
      <c r="J44" s="465"/>
      <c r="K44" s="465"/>
    </row>
    <row r="45" spans="1:11" ht="12.75">
      <c r="A45" s="465"/>
      <c r="B45" s="1" t="s">
        <v>24</v>
      </c>
      <c r="C45" s="402"/>
      <c r="D45" s="402"/>
      <c r="E45" s="402"/>
      <c r="F45" s="402"/>
      <c r="G45" s="402"/>
      <c r="H45" s="402"/>
      <c r="I45" s="402"/>
      <c r="J45" s="402"/>
      <c r="K45" s="402"/>
    </row>
    <row r="46" spans="1:11" ht="12.75">
      <c r="A46" s="465"/>
      <c r="B46" s="1" t="s">
        <v>25</v>
      </c>
      <c r="C46" s="402"/>
      <c r="D46" s="402"/>
      <c r="E46" s="402"/>
      <c r="F46" s="402"/>
      <c r="G46" s="402"/>
      <c r="H46" s="402"/>
      <c r="I46" s="402"/>
      <c r="J46" s="402"/>
      <c r="K46" s="402"/>
    </row>
    <row r="47" spans="1:11" ht="12.75">
      <c r="A47" s="465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2.75">
      <c r="A48" s="465"/>
      <c r="B48" s="502" t="s">
        <v>319</v>
      </c>
      <c r="C48" s="503"/>
      <c r="D48" s="503"/>
      <c r="E48" s="503"/>
      <c r="F48" s="503"/>
      <c r="G48" s="503"/>
      <c r="H48" s="503"/>
      <c r="I48" s="503"/>
      <c r="J48" s="503"/>
      <c r="K48" s="503"/>
    </row>
    <row r="49" spans="1:11" ht="12.75">
      <c r="A49" s="465"/>
      <c r="B49" s="469" t="s">
        <v>26</v>
      </c>
      <c r="C49" s="465"/>
      <c r="D49" s="465"/>
      <c r="E49" s="465"/>
      <c r="F49" s="465"/>
      <c r="G49" s="465"/>
      <c r="H49" s="465"/>
      <c r="I49" s="465"/>
      <c r="J49" s="465"/>
      <c r="K49" s="465"/>
    </row>
    <row r="50" spans="1:11" ht="12.75">
      <c r="A50" s="465"/>
      <c r="B50" s="469" t="s">
        <v>27</v>
      </c>
      <c r="C50" s="465"/>
      <c r="D50" s="465"/>
      <c r="E50" s="465"/>
      <c r="F50" s="465"/>
      <c r="G50" s="465"/>
      <c r="H50" s="465"/>
      <c r="I50" s="465"/>
      <c r="J50" s="465"/>
      <c r="K50" s="465"/>
    </row>
    <row r="51" spans="1:11" ht="12.75">
      <c r="A51" s="465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2.75">
      <c r="A52" s="465"/>
      <c r="B52" s="504" t="s">
        <v>320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465"/>
      <c r="B53" s="403" t="s">
        <v>28</v>
      </c>
      <c r="C53" s="403"/>
      <c r="D53" s="403"/>
      <c r="E53" s="403"/>
      <c r="F53" s="403"/>
      <c r="G53" s="403"/>
      <c r="H53" s="403"/>
      <c r="I53" s="403"/>
      <c r="J53" s="403"/>
      <c r="K53" s="403"/>
    </row>
    <row r="54" spans="1:11" ht="12.75">
      <c r="A54" s="465"/>
      <c r="B54" s="403" t="s">
        <v>29</v>
      </c>
      <c r="C54" s="403"/>
      <c r="D54" s="403"/>
      <c r="E54" s="403"/>
      <c r="F54" s="403"/>
      <c r="G54" s="403"/>
      <c r="H54" s="403"/>
      <c r="I54" s="403"/>
      <c r="J54" s="403"/>
      <c r="K54" s="403"/>
    </row>
    <row r="55" spans="1:11" ht="12.75">
      <c r="A55" s="465"/>
      <c r="B55" s="403" t="s">
        <v>30</v>
      </c>
      <c r="C55" s="403"/>
      <c r="D55" s="403"/>
      <c r="E55" s="403"/>
      <c r="F55" s="403"/>
      <c r="G55" s="403"/>
      <c r="H55" s="403"/>
      <c r="I55" s="403"/>
      <c r="J55" s="403"/>
      <c r="K55" s="403"/>
    </row>
    <row r="56" spans="1:11" ht="12.75">
      <c r="A56" s="465"/>
      <c r="B56" s="403" t="s">
        <v>31</v>
      </c>
      <c r="C56" s="403"/>
      <c r="D56" s="403"/>
      <c r="E56" s="403"/>
      <c r="F56" s="403"/>
      <c r="G56" s="403"/>
      <c r="H56" s="403"/>
      <c r="I56" s="403"/>
      <c r="J56" s="403"/>
      <c r="K56" s="403"/>
    </row>
    <row r="57" ht="12.75">
      <c r="A57" s="465"/>
    </row>
    <row r="58" spans="1:12" ht="12.75">
      <c r="A58" s="401" t="s">
        <v>32</v>
      </c>
      <c r="B58" s="401"/>
      <c r="C58" s="401"/>
      <c r="D58" s="401"/>
      <c r="E58" s="401"/>
      <c r="F58" s="401"/>
      <c r="G58" s="401"/>
      <c r="H58" s="401"/>
      <c r="I58" s="401"/>
      <c r="J58" s="401"/>
      <c r="K58" s="6"/>
      <c r="L58" s="12"/>
    </row>
    <row r="59" ht="12.75" customHeight="1">
      <c r="A59" s="466"/>
    </row>
    <row r="60" spans="1:2" ht="12.75">
      <c r="A60" s="465"/>
      <c r="B60" s="394" t="s">
        <v>33</v>
      </c>
    </row>
    <row r="61" spans="1:2" ht="12.75">
      <c r="A61" s="465"/>
      <c r="B61" s="18" t="s">
        <v>34</v>
      </c>
    </row>
    <row r="62" spans="1:2" ht="12.75">
      <c r="A62" s="465"/>
      <c r="B62" s="18" t="s">
        <v>35</v>
      </c>
    </row>
    <row r="63" spans="1:2" ht="12.75">
      <c r="A63" s="465"/>
      <c r="B63" s="18" t="s">
        <v>36</v>
      </c>
    </row>
    <row r="64" spans="1:2" ht="12.75">
      <c r="A64" s="465"/>
      <c r="B64" s="18"/>
    </row>
    <row r="65" spans="1:11" ht="12.75">
      <c r="A65" s="465"/>
      <c r="B65" s="16" t="s">
        <v>37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.75">
      <c r="A66" s="465"/>
      <c r="B66" s="16" t="s">
        <v>38</v>
      </c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465"/>
      <c r="B67" s="16" t="s">
        <v>39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2.75">
      <c r="A68" s="465"/>
      <c r="B68" s="16" t="s">
        <v>40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2.75">
      <c r="A69" s="465"/>
      <c r="B69" s="18" t="s">
        <v>41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465"/>
      <c r="B70" s="16" t="s">
        <v>42</v>
      </c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2.75">
      <c r="A71" s="465"/>
      <c r="B71" s="16" t="s">
        <v>43</v>
      </c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.75">
      <c r="A72" s="465"/>
      <c r="B72" s="16" t="s">
        <v>44</v>
      </c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465"/>
      <c r="B73" s="16" t="s">
        <v>45</v>
      </c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2.75">
      <c r="A74" s="465"/>
      <c r="B74" s="16" t="s">
        <v>46</v>
      </c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2.75">
      <c r="A75" s="465"/>
      <c r="B75" s="16" t="s">
        <v>47</v>
      </c>
      <c r="C75" s="15"/>
      <c r="D75" s="15"/>
      <c r="E75" s="15"/>
      <c r="F75" s="15"/>
      <c r="G75" s="15"/>
      <c r="H75" s="15"/>
      <c r="I75" s="15"/>
      <c r="J75" s="15"/>
      <c r="K75" s="15"/>
    </row>
    <row r="76" spans="1:2" ht="12.75">
      <c r="A76" s="465"/>
      <c r="B76" s="18"/>
    </row>
    <row r="77" spans="1:2" ht="12.75">
      <c r="A77" s="465"/>
      <c r="B77" s="394" t="s">
        <v>48</v>
      </c>
    </row>
    <row r="78" spans="1:2" ht="12.75">
      <c r="A78" s="465"/>
      <c r="B78" s="18" t="s">
        <v>49</v>
      </c>
    </row>
    <row r="79" spans="1:2" ht="12.75">
      <c r="A79" s="465"/>
      <c r="B79" s="18" t="s">
        <v>50</v>
      </c>
    </row>
    <row r="80" spans="1:2" ht="12.75">
      <c r="A80" s="465"/>
      <c r="B80" s="18" t="s">
        <v>51</v>
      </c>
    </row>
    <row r="81" spans="1:2" ht="12.75">
      <c r="A81" s="465"/>
      <c r="B81" s="17"/>
    </row>
    <row r="82" spans="1:2" ht="12.75">
      <c r="A82" s="465"/>
      <c r="B82" s="394" t="s">
        <v>52</v>
      </c>
    </row>
    <row r="83" spans="1:2" ht="12.75">
      <c r="A83" s="465"/>
      <c r="B83" s="18" t="s">
        <v>53</v>
      </c>
    </row>
    <row r="84" spans="1:6" ht="12.75">
      <c r="A84" s="465"/>
      <c r="B84" s="10" t="s">
        <v>54</v>
      </c>
      <c r="C84" s="10"/>
      <c r="D84" s="10"/>
      <c r="E84" s="10"/>
      <c r="F84" s="10"/>
    </row>
    <row r="85" spans="1:6" ht="12.75" customHeight="1">
      <c r="A85" s="465"/>
      <c r="B85" s="10" t="s">
        <v>55</v>
      </c>
      <c r="C85" s="10"/>
      <c r="D85" s="10"/>
      <c r="E85" s="10"/>
      <c r="F85" s="10"/>
    </row>
    <row r="86" ht="12.75" customHeight="1">
      <c r="A86" s="465"/>
    </row>
    <row r="87" spans="1:12" ht="12.75">
      <c r="A87" s="467" t="s">
        <v>56</v>
      </c>
      <c r="B87" s="465"/>
      <c r="C87" s="465"/>
      <c r="D87" s="465"/>
      <c r="E87" s="465"/>
      <c r="F87" s="465"/>
      <c r="G87" s="465"/>
      <c r="H87" s="465"/>
      <c r="I87" s="465"/>
      <c r="J87" s="465"/>
      <c r="K87" s="465"/>
      <c r="L87" s="12"/>
    </row>
    <row r="88" spans="1:11" ht="12.75">
      <c r="A88" s="468"/>
      <c r="B88" s="10"/>
      <c r="C88" s="9"/>
      <c r="D88" s="9"/>
      <c r="E88" s="9"/>
      <c r="F88" s="9"/>
      <c r="G88" s="9"/>
      <c r="H88" s="9"/>
      <c r="I88" s="9"/>
      <c r="J88" s="9"/>
      <c r="K88" s="9"/>
    </row>
    <row r="89" spans="1:11" ht="12.75">
      <c r="A89" s="465"/>
      <c r="B89" s="18" t="s">
        <v>57</v>
      </c>
      <c r="C89" s="9"/>
      <c r="D89" s="9"/>
      <c r="E89" s="9"/>
      <c r="F89" s="9"/>
      <c r="G89" s="9"/>
      <c r="H89" s="9"/>
      <c r="I89" s="9"/>
      <c r="J89" s="9"/>
      <c r="K89" s="9"/>
    </row>
    <row r="90" ht="12.75">
      <c r="A90" s="465"/>
    </row>
    <row r="91" spans="1:11" ht="12.75">
      <c r="A91" s="465"/>
      <c r="B91" s="18" t="s">
        <v>58</v>
      </c>
      <c r="C91" s="9"/>
      <c r="D91" s="9"/>
      <c r="E91" s="9"/>
      <c r="F91" s="9"/>
      <c r="G91" s="9"/>
      <c r="H91" s="9"/>
      <c r="I91" s="9"/>
      <c r="J91" s="9"/>
      <c r="K91" s="9"/>
    </row>
    <row r="92" spans="1:11" ht="12.75">
      <c r="A92" s="465"/>
      <c r="B92" s="19" t="s">
        <v>59</v>
      </c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2.75">
      <c r="A93" s="465"/>
      <c r="B93" s="19" t="s">
        <v>60</v>
      </c>
      <c r="C93" s="11"/>
      <c r="D93" s="11"/>
      <c r="E93" s="11"/>
      <c r="F93" s="11"/>
      <c r="G93" s="11"/>
      <c r="H93" s="11"/>
      <c r="I93" s="11"/>
      <c r="J93" s="11"/>
      <c r="K93" s="11"/>
    </row>
    <row r="94" ht="12.75" customHeight="1">
      <c r="A94" s="465"/>
    </row>
    <row r="95" spans="1:11" ht="12.75">
      <c r="A95" s="465"/>
      <c r="B95" s="18" t="s">
        <v>61</v>
      </c>
      <c r="C95" s="9"/>
      <c r="D95" s="9"/>
      <c r="E95" s="9"/>
      <c r="F95" s="9"/>
      <c r="G95" s="9"/>
      <c r="H95" s="9"/>
      <c r="I95" s="9"/>
      <c r="J95" s="9"/>
      <c r="K95" s="9"/>
    </row>
    <row r="96" spans="1:11" ht="12.75">
      <c r="A96" s="465"/>
      <c r="B96" s="403"/>
      <c r="C96" s="403"/>
      <c r="D96" s="403"/>
      <c r="E96" s="403"/>
      <c r="F96" s="403"/>
      <c r="G96" s="403"/>
      <c r="H96" s="403"/>
      <c r="I96" s="403"/>
      <c r="J96" s="403"/>
      <c r="K96" s="403"/>
    </row>
    <row r="97" spans="1:11" ht="12.75">
      <c r="A97" s="465"/>
      <c r="B97" s="10" t="s">
        <v>62</v>
      </c>
      <c r="C97" s="9"/>
      <c r="D97" s="9"/>
      <c r="E97" s="9"/>
      <c r="F97" s="9"/>
      <c r="G97" s="9"/>
      <c r="H97" s="9"/>
      <c r="I97" s="9"/>
      <c r="J97" s="9"/>
      <c r="K97" s="9"/>
    </row>
    <row r="98" spans="1:11" ht="12.75">
      <c r="A98" s="465"/>
      <c r="B98" s="10"/>
      <c r="C98" s="9"/>
      <c r="D98" s="9"/>
      <c r="E98" s="9"/>
      <c r="F98" s="9"/>
      <c r="G98" s="9"/>
      <c r="H98" s="9"/>
      <c r="I98" s="9"/>
      <c r="J98" s="9"/>
      <c r="K98" s="9"/>
    </row>
    <row r="99" spans="1:12" ht="12.75">
      <c r="A99" s="467" t="s">
        <v>63</v>
      </c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12"/>
    </row>
    <row r="100" spans="1:11" ht="12.75">
      <c r="A100" s="468"/>
      <c r="B100" s="10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2.75">
      <c r="A101" s="465"/>
      <c r="B101" s="473" t="s">
        <v>64</v>
      </c>
      <c r="C101" s="465"/>
      <c r="D101" s="465"/>
      <c r="E101" s="465"/>
      <c r="F101" s="465"/>
      <c r="G101" s="465"/>
      <c r="H101" s="465"/>
      <c r="I101" s="465"/>
      <c r="J101" s="465"/>
      <c r="K101" s="465"/>
    </row>
    <row r="102" spans="1:11" ht="12.75">
      <c r="A102" s="465"/>
      <c r="B102" s="465"/>
      <c r="C102" s="465"/>
      <c r="D102" s="465"/>
      <c r="E102" s="465"/>
      <c r="F102" s="465"/>
      <c r="G102" s="465"/>
      <c r="H102" s="465"/>
      <c r="I102" s="465"/>
      <c r="J102" s="465"/>
      <c r="K102" s="465"/>
    </row>
    <row r="103" spans="1:11" ht="12.75">
      <c r="A103" s="465"/>
      <c r="B103" s="10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2.75">
      <c r="A104" s="465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2" ht="24.6" customHeight="1">
      <c r="A105" s="464" t="s">
        <v>65</v>
      </c>
      <c r="B105" s="465"/>
      <c r="C105" s="465"/>
      <c r="D105" s="465"/>
      <c r="E105" s="465"/>
      <c r="F105" s="465"/>
      <c r="G105" s="465"/>
      <c r="H105" s="465"/>
      <c r="I105" s="465"/>
      <c r="J105" s="465"/>
      <c r="K105" s="465"/>
      <c r="L105" s="12"/>
    </row>
    <row r="106" ht="12.75">
      <c r="A106" s="466"/>
    </row>
    <row r="107" spans="1:2" ht="12.75">
      <c r="A107" s="465"/>
      <c r="B107" s="18" t="s">
        <v>66</v>
      </c>
    </row>
    <row r="108" spans="1:2" ht="12.75">
      <c r="A108" s="465"/>
      <c r="B108" s="18"/>
    </row>
    <row r="109" spans="1:2" ht="12.75">
      <c r="A109" s="465"/>
      <c r="B109" s="394" t="s">
        <v>67</v>
      </c>
    </row>
    <row r="110" spans="1:2" ht="12.75">
      <c r="A110" s="465"/>
      <c r="B110" s="18" t="s">
        <v>68</v>
      </c>
    </row>
    <row r="111" ht="12.75">
      <c r="A111" s="465"/>
    </row>
    <row r="112" spans="1:2" ht="12.75">
      <c r="A112" s="465"/>
      <c r="B112" s="394" t="s">
        <v>69</v>
      </c>
    </row>
    <row r="113" spans="1:2" ht="12.75">
      <c r="A113" s="465"/>
      <c r="B113" s="18" t="s">
        <v>70</v>
      </c>
    </row>
    <row r="114" ht="12.75">
      <c r="A114" s="465"/>
    </row>
    <row r="115" spans="1:2" ht="12.75">
      <c r="A115" s="465"/>
      <c r="B115" s="394" t="s">
        <v>71</v>
      </c>
    </row>
    <row r="116" spans="1:2" ht="12.75">
      <c r="A116" s="465"/>
      <c r="B116" s="18" t="s">
        <v>72</v>
      </c>
    </row>
    <row r="117" spans="1:2" ht="12.75">
      <c r="A117" s="465"/>
      <c r="B117" s="18" t="s">
        <v>73</v>
      </c>
    </row>
    <row r="118" spans="1:2" ht="12.75">
      <c r="A118" s="465"/>
      <c r="B118" s="18" t="s">
        <v>74</v>
      </c>
    </row>
    <row r="119" spans="1:2" ht="12.75">
      <c r="A119" s="465"/>
      <c r="B119" s="18" t="s">
        <v>75</v>
      </c>
    </row>
    <row r="120" spans="1:2" ht="12.75">
      <c r="A120" s="465"/>
      <c r="B120" s="18"/>
    </row>
    <row r="121" spans="1:2" ht="12.75">
      <c r="A121" s="465"/>
      <c r="B121" s="394" t="s">
        <v>76</v>
      </c>
    </row>
    <row r="122" spans="1:2" ht="12.75">
      <c r="A122" s="465"/>
      <c r="B122" s="18" t="s">
        <v>77</v>
      </c>
    </row>
    <row r="123" spans="1:2" ht="12.75">
      <c r="A123" s="465"/>
      <c r="B123" t="s">
        <v>78</v>
      </c>
    </row>
    <row r="124" spans="1:2" ht="12.75">
      <c r="A124" s="465"/>
      <c r="B124" s="394"/>
    </row>
    <row r="125" spans="1:2" ht="12.75">
      <c r="A125" s="465"/>
      <c r="B125" s="394" t="s">
        <v>79</v>
      </c>
    </row>
    <row r="126" spans="1:2" ht="12.75">
      <c r="A126" s="465"/>
      <c r="B126" s="18" t="s">
        <v>322</v>
      </c>
    </row>
    <row r="127" spans="1:2" s="462" customFormat="1" ht="12.75">
      <c r="A127" s="465"/>
      <c r="B127" s="18" t="s">
        <v>80</v>
      </c>
    </row>
    <row r="128" spans="1:2" s="462" customFormat="1" ht="12.75">
      <c r="A128" s="465"/>
      <c r="B128" s="18" t="s">
        <v>325</v>
      </c>
    </row>
    <row r="129" spans="1:2" s="462" customFormat="1" ht="12.75">
      <c r="A129" s="465"/>
      <c r="B129" s="17" t="s">
        <v>323</v>
      </c>
    </row>
    <row r="130" spans="1:2" s="462" customFormat="1" ht="12.75">
      <c r="A130" s="465"/>
      <c r="B130" s="17" t="s">
        <v>324</v>
      </c>
    </row>
    <row r="131" spans="1:2" s="462" customFormat="1" ht="12.75">
      <c r="A131" s="465"/>
      <c r="B131" s="17" t="s">
        <v>321</v>
      </c>
    </row>
    <row r="132" spans="1:2" ht="12.75">
      <c r="A132" s="465"/>
      <c r="B132" s="18"/>
    </row>
    <row r="133" spans="1:2" ht="12.75">
      <c r="A133" s="465"/>
      <c r="B133" s="178" t="s">
        <v>81</v>
      </c>
    </row>
    <row r="134" spans="1:2" ht="12.75">
      <c r="A134" s="465"/>
      <c r="B134" s="178" t="s">
        <v>82</v>
      </c>
    </row>
    <row r="135" spans="1:2" ht="12.75">
      <c r="A135" s="465"/>
      <c r="B135" s="18"/>
    </row>
    <row r="136" spans="1:2" ht="12.75">
      <c r="A136" s="465"/>
      <c r="B136" s="394" t="s">
        <v>83</v>
      </c>
    </row>
    <row r="137" spans="1:2" ht="12.75">
      <c r="A137" s="465"/>
      <c r="B137" s="18" t="s">
        <v>84</v>
      </c>
    </row>
    <row r="138" spans="1:2" ht="12.75">
      <c r="A138" s="465"/>
      <c r="B138" s="18" t="s">
        <v>85</v>
      </c>
    </row>
    <row r="139" spans="1:2" ht="12.75">
      <c r="A139" s="465"/>
      <c r="B139" s="18"/>
    </row>
    <row r="140" spans="1:2" ht="12.75">
      <c r="A140" s="465"/>
      <c r="B140" s="394" t="s">
        <v>86</v>
      </c>
    </row>
    <row r="141" spans="1:2" ht="12.75">
      <c r="A141" s="465"/>
      <c r="B141" s="18" t="s">
        <v>87</v>
      </c>
    </row>
    <row r="142" spans="1:2" ht="12.75">
      <c r="A142" s="465"/>
      <c r="B142" s="18" t="s">
        <v>88</v>
      </c>
    </row>
    <row r="143" spans="1:2" s="462" customFormat="1" ht="12.75">
      <c r="A143" s="465"/>
      <c r="B143" s="17" t="s">
        <v>326</v>
      </c>
    </row>
    <row r="144" ht="12.75">
      <c r="A144" s="465"/>
    </row>
    <row r="145" spans="1:2" ht="12.75">
      <c r="A145" s="465"/>
      <c r="B145" s="394" t="s">
        <v>89</v>
      </c>
    </row>
    <row r="146" spans="1:2" ht="12.75">
      <c r="A146" s="465"/>
      <c r="B146" s="18" t="s">
        <v>90</v>
      </c>
    </row>
    <row r="147" spans="1:2" ht="12.75">
      <c r="A147" s="465"/>
      <c r="B147" s="18" t="s">
        <v>91</v>
      </c>
    </row>
    <row r="148" spans="1:2" ht="12.75">
      <c r="A148" s="465"/>
      <c r="B148" s="18" t="s">
        <v>92</v>
      </c>
    </row>
    <row r="149" spans="1:2" ht="12.75">
      <c r="A149" s="465"/>
      <c r="B149" s="18" t="s">
        <v>93</v>
      </c>
    </row>
    <row r="150" spans="1:2" ht="12.75">
      <c r="A150" s="465"/>
      <c r="B150" s="18" t="s">
        <v>94</v>
      </c>
    </row>
    <row r="151" spans="1:2" ht="12.75">
      <c r="A151" s="465"/>
      <c r="B151" s="18" t="s">
        <v>95</v>
      </c>
    </row>
    <row r="152" spans="1:2" ht="12.75">
      <c r="A152" s="465"/>
      <c r="B152" s="18"/>
    </row>
    <row r="153" spans="1:2" ht="12.75">
      <c r="A153" s="465"/>
      <c r="B153" s="394" t="s">
        <v>96</v>
      </c>
    </row>
    <row r="154" spans="1:2" ht="12.75">
      <c r="A154" s="465"/>
      <c r="B154" s="18" t="s">
        <v>97</v>
      </c>
    </row>
    <row r="155" spans="1:2" ht="12.75">
      <c r="A155" s="465"/>
      <c r="B155" s="18"/>
    </row>
    <row r="156" spans="1:2" ht="12.75">
      <c r="A156" s="465"/>
      <c r="B156" s="394" t="s">
        <v>98</v>
      </c>
    </row>
    <row r="157" spans="1:2" ht="12.75">
      <c r="A157" s="465"/>
      <c r="B157" s="18" t="s">
        <v>99</v>
      </c>
    </row>
    <row r="158" ht="12.75">
      <c r="A158" s="465"/>
    </row>
    <row r="159" spans="1:2" ht="12.75">
      <c r="A159" s="465"/>
      <c r="B159" s="394" t="s">
        <v>100</v>
      </c>
    </row>
    <row r="160" spans="1:2" ht="12.75">
      <c r="A160" s="465"/>
      <c r="B160" s="18" t="s">
        <v>101</v>
      </c>
    </row>
    <row r="161" spans="1:2" ht="12.75">
      <c r="A161" s="465"/>
      <c r="B161" s="18" t="s">
        <v>102</v>
      </c>
    </row>
    <row r="162" spans="1:2" ht="12.75">
      <c r="A162" s="465"/>
      <c r="B162" s="18" t="s">
        <v>103</v>
      </c>
    </row>
    <row r="163" spans="1:2" ht="12.75">
      <c r="A163" s="465"/>
      <c r="B163" s="18" t="s">
        <v>104</v>
      </c>
    </row>
    <row r="164" spans="1:2" ht="12.75">
      <c r="A164" s="465"/>
      <c r="B164" s="18" t="s">
        <v>105</v>
      </c>
    </row>
    <row r="165" spans="1:2" ht="12.75">
      <c r="A165" s="465"/>
      <c r="B165" s="18"/>
    </row>
    <row r="166" spans="1:2" ht="12.75">
      <c r="A166" s="465"/>
      <c r="B166" s="394" t="s">
        <v>106</v>
      </c>
    </row>
    <row r="167" spans="1:2" ht="12.75">
      <c r="A167" s="465"/>
      <c r="B167" s="18" t="s">
        <v>107</v>
      </c>
    </row>
    <row r="168" spans="1:2" ht="12.75">
      <c r="A168" s="465"/>
      <c r="B168" s="18"/>
    </row>
    <row r="169" spans="1:2" ht="12.75">
      <c r="A169" s="465"/>
      <c r="B169" s="394" t="s">
        <v>108</v>
      </c>
    </row>
    <row r="170" spans="1:2" ht="12.75">
      <c r="A170" s="465"/>
      <c r="B170" s="18" t="s">
        <v>109</v>
      </c>
    </row>
    <row r="171" spans="1:2" ht="12.75">
      <c r="A171" s="465"/>
      <c r="B171" s="18" t="s">
        <v>110</v>
      </c>
    </row>
    <row r="172" spans="1:2" ht="12.75">
      <c r="A172" s="465"/>
      <c r="B172" s="18"/>
    </row>
    <row r="173" spans="1:2" ht="12.75">
      <c r="A173" s="465"/>
      <c r="B173" s="394" t="s">
        <v>111</v>
      </c>
    </row>
    <row r="174" spans="1:2" ht="12.75">
      <c r="A174" s="465"/>
      <c r="B174" s="18" t="s">
        <v>112</v>
      </c>
    </row>
    <row r="175" spans="1:2" ht="12.75">
      <c r="A175" s="465"/>
      <c r="B175" s="18" t="s">
        <v>113</v>
      </c>
    </row>
    <row r="176" spans="1:2" ht="12.75">
      <c r="A176" s="465"/>
      <c r="B176" s="18" t="s">
        <v>114</v>
      </c>
    </row>
    <row r="177" spans="1:2" ht="12.75">
      <c r="A177" s="465"/>
      <c r="B177" s="18" t="s">
        <v>115</v>
      </c>
    </row>
    <row r="178" spans="1:2" ht="12.75">
      <c r="A178" s="465"/>
      <c r="B178" s="18" t="s">
        <v>116</v>
      </c>
    </row>
    <row r="179" ht="12.75">
      <c r="A179" s="465"/>
    </row>
    <row r="180" spans="1:2" ht="12.75">
      <c r="A180" s="465"/>
      <c r="B180" s="394" t="s">
        <v>13</v>
      </c>
    </row>
    <row r="181" spans="1:2" ht="12.75">
      <c r="A181" s="465"/>
      <c r="B181" s="19" t="s">
        <v>14</v>
      </c>
    </row>
    <row r="182" spans="1:2" ht="12.75">
      <c r="A182" s="465"/>
      <c r="B182" s="19" t="s">
        <v>117</v>
      </c>
    </row>
    <row r="183" ht="12.75">
      <c r="A183" s="465"/>
    </row>
    <row r="184" spans="1:12" ht="24.6" customHeight="1">
      <c r="A184" s="464"/>
      <c r="B184" s="465"/>
      <c r="C184" s="465"/>
      <c r="D184" s="465"/>
      <c r="E184" s="465"/>
      <c r="F184" s="465"/>
      <c r="G184" s="465"/>
      <c r="H184" s="465"/>
      <c r="I184" s="465"/>
      <c r="J184" s="465"/>
      <c r="K184" s="465"/>
      <c r="L184" s="12"/>
    </row>
  </sheetData>
  <mergeCells count="24">
    <mergeCell ref="A105:K105"/>
    <mergeCell ref="A106:A183"/>
    <mergeCell ref="A184:K184"/>
    <mergeCell ref="A17:A30"/>
    <mergeCell ref="B18:K18"/>
    <mergeCell ref="B19:K19"/>
    <mergeCell ref="A31:K31"/>
    <mergeCell ref="A32:A57"/>
    <mergeCell ref="A3:A6"/>
    <mergeCell ref="A7:K7"/>
    <mergeCell ref="A9:A15"/>
    <mergeCell ref="A16:K16"/>
    <mergeCell ref="A100:A104"/>
    <mergeCell ref="B101:K102"/>
    <mergeCell ref="A2:K2"/>
    <mergeCell ref="A59:A86"/>
    <mergeCell ref="A87:K87"/>
    <mergeCell ref="A88:A98"/>
    <mergeCell ref="A99:K99"/>
    <mergeCell ref="B39:K39"/>
    <mergeCell ref="B43:K44"/>
    <mergeCell ref="B48:K48"/>
    <mergeCell ref="B49:K49"/>
    <mergeCell ref="B50:K50"/>
  </mergeCells>
  <printOptions/>
  <pageMargins left="0.7" right="0.7" top="0.75" bottom="0.75" header="0.3" footer="0.3"/>
  <pageSetup horizontalDpi="600" verticalDpi="600" orientation="landscape" paperSize="9" r:id="rId1"/>
  <headerFooter>
    <oddHeader>&amp;L&amp;"SABIC Typeface Headline Light"&amp;10&amp;K009fdfClassification: Internal Use&amp;1#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 topLeftCell="A1">
      <selection activeCell="A15" sqref="A15:D20"/>
    </sheetView>
  </sheetViews>
  <sheetFormatPr defaultColWidth="9.140625" defaultRowHeight="12.75"/>
  <cols>
    <col min="1" max="2" width="9.140625" style="14" customWidth="1"/>
    <col min="3" max="3" width="11.421875" style="14" customWidth="1"/>
    <col min="4" max="4" width="56.8515625" style="14" customWidth="1"/>
    <col min="5" max="5" width="9.140625" style="14" customWidth="1"/>
    <col min="6" max="16384" width="9.140625" style="14" customWidth="1"/>
  </cols>
  <sheetData>
    <row r="1" spans="1:4" ht="20.1" customHeight="1">
      <c r="A1" s="475" t="s">
        <v>118</v>
      </c>
      <c r="B1" s="465"/>
      <c r="C1" s="465"/>
      <c r="D1" s="465"/>
    </row>
    <row r="2" spans="1:4" ht="20.1" customHeight="1">
      <c r="A2" s="476" t="s">
        <v>119</v>
      </c>
      <c r="B2" s="465"/>
      <c r="C2" s="465"/>
      <c r="D2" s="397"/>
    </row>
    <row r="3" spans="1:4" ht="20.1" customHeight="1">
      <c r="A3" s="477" t="s">
        <v>120</v>
      </c>
      <c r="B3" s="465"/>
      <c r="C3" s="465"/>
      <c r="D3" s="397"/>
    </row>
    <row r="4" spans="1:4" ht="20.1" customHeight="1">
      <c r="A4" s="477" t="s">
        <v>121</v>
      </c>
      <c r="B4" s="465"/>
      <c r="C4" s="465"/>
      <c r="D4" s="397"/>
    </row>
    <row r="5" spans="1:4" ht="20.1" customHeight="1">
      <c r="A5" s="478" t="s">
        <v>122</v>
      </c>
      <c r="B5" s="465"/>
      <c r="C5" s="465"/>
      <c r="D5" s="397"/>
    </row>
    <row r="6" ht="20.1" customHeight="1"/>
    <row r="7" ht="20.1" customHeight="1"/>
    <row r="8" spans="1:6" ht="20.1" customHeight="1">
      <c r="A8" s="388" t="s">
        <v>123</v>
      </c>
      <c r="B8" s="389"/>
      <c r="C8" s="389"/>
      <c r="D8" s="390"/>
      <c r="E8" s="2"/>
      <c r="F8" s="2"/>
    </row>
    <row r="9" spans="1:6" ht="20.1" customHeight="1">
      <c r="A9" s="391" t="s">
        <v>124</v>
      </c>
      <c r="B9" s="392"/>
      <c r="C9" s="392"/>
      <c r="D9" s="397"/>
      <c r="E9" s="2"/>
      <c r="F9" s="2"/>
    </row>
    <row r="10" spans="1:6" ht="20.1" customHeight="1">
      <c r="A10" s="393" t="s">
        <v>125</v>
      </c>
      <c r="B10" s="394"/>
      <c r="C10" s="394"/>
      <c r="D10" s="397"/>
      <c r="E10" s="2"/>
      <c r="F10" s="2"/>
    </row>
    <row r="11" spans="1:13" ht="20.1" customHeight="1">
      <c r="A11" s="395" t="s">
        <v>126</v>
      </c>
      <c r="B11" s="396"/>
      <c r="C11" s="396"/>
      <c r="D11" s="397"/>
      <c r="E11" s="2"/>
      <c r="F11" s="2"/>
      <c r="G11" s="2"/>
      <c r="J11" s="18"/>
      <c r="M11" s="3"/>
    </row>
    <row r="14" spans="1:4" ht="20.1" customHeight="1">
      <c r="A14" s="475" t="s">
        <v>127</v>
      </c>
      <c r="B14" s="465"/>
      <c r="C14" s="465"/>
      <c r="D14" s="465"/>
    </row>
    <row r="15" spans="1:17" ht="12.75">
      <c r="A15" s="474"/>
      <c r="B15" s="465"/>
      <c r="C15" s="465"/>
      <c r="D15" s="46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2.75">
      <c r="A16" s="465"/>
      <c r="B16" s="465"/>
      <c r="C16" s="465"/>
      <c r="D16" s="46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2.75">
      <c r="A17" s="465"/>
      <c r="B17" s="465"/>
      <c r="C17" s="465"/>
      <c r="D17" s="46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2.75">
      <c r="A18" s="465"/>
      <c r="B18" s="465"/>
      <c r="C18" s="465"/>
      <c r="D18" s="46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2.75">
      <c r="A19" s="465"/>
      <c r="B19" s="465"/>
      <c r="C19" s="465"/>
      <c r="D19" s="46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465"/>
      <c r="B20" s="465"/>
      <c r="C20" s="465"/>
      <c r="D20" s="46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3" ht="12.75">
      <c r="A23" s="18"/>
    </row>
  </sheetData>
  <mergeCells count="7">
    <mergeCell ref="A15:D20"/>
    <mergeCell ref="A14:D14"/>
    <mergeCell ref="A1:D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  <headerFooter>
    <oddHeader>&amp;L&amp;"SABIC Typeface Headline Light"&amp;10&amp;K009fdfClassification: Internal Use&amp;1#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3"/>
  <sheetViews>
    <sheetView zoomScale="90" zoomScaleNormal="90" workbookViewId="0" topLeftCell="A1">
      <selection activeCell="A8" sqref="A8"/>
    </sheetView>
  </sheetViews>
  <sheetFormatPr defaultColWidth="9.140625" defaultRowHeight="12.75"/>
  <cols>
    <col min="1" max="1" width="13.00390625" style="14" customWidth="1"/>
    <col min="2" max="2" width="8.8515625" style="14" customWidth="1"/>
    <col min="3" max="3" width="15.28125" style="14" customWidth="1"/>
    <col min="4" max="4" width="17.421875" style="14" customWidth="1"/>
    <col min="5" max="5" width="13.7109375" style="14" customWidth="1"/>
    <col min="6" max="6" width="13.140625" style="14" customWidth="1"/>
    <col min="7" max="7" width="24.57421875" style="14" customWidth="1"/>
    <col min="8" max="8" width="11.8515625" style="14" customWidth="1"/>
    <col min="9" max="9" width="16.28125" style="14" customWidth="1"/>
    <col min="10" max="10" width="17.421875" style="14" customWidth="1"/>
    <col min="11" max="18" width="16.28125" style="14" customWidth="1"/>
    <col min="19" max="19" width="10.421875" style="14" customWidth="1"/>
    <col min="20" max="20" width="14.140625" style="14" customWidth="1"/>
    <col min="21" max="21" width="10.00390625" style="14" customWidth="1"/>
    <col min="22" max="22" width="10.57421875" style="14" customWidth="1"/>
    <col min="23" max="23" width="10.7109375" style="14" customWidth="1"/>
    <col min="24" max="24" width="16.28125" style="14" customWidth="1"/>
    <col min="25" max="25" width="13.421875" style="14" customWidth="1"/>
    <col min="26" max="26" width="15.00390625" style="14" customWidth="1"/>
    <col min="27" max="27" width="13.7109375" style="14" customWidth="1"/>
    <col min="28" max="28" width="18.7109375" style="14" customWidth="1"/>
    <col min="29" max="29" width="57.57421875" style="14" bestFit="1" customWidth="1"/>
    <col min="30" max="30" width="45.57421875" style="14" bestFit="1" customWidth="1"/>
    <col min="31" max="31" width="20.140625" style="14" bestFit="1" customWidth="1"/>
    <col min="32" max="32" width="28.140625" style="14" bestFit="1" customWidth="1"/>
    <col min="33" max="33" width="45.421875" style="14" customWidth="1"/>
  </cols>
  <sheetData>
    <row r="1" spans="1:35" ht="27.75" customHeight="1" thickBot="1">
      <c r="A1" s="27"/>
      <c r="B1" s="399" t="s">
        <v>311</v>
      </c>
      <c r="C1" s="28"/>
      <c r="D1" s="28"/>
      <c r="E1" s="28"/>
      <c r="F1" s="29"/>
      <c r="G1" s="29"/>
      <c r="H1" s="30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2"/>
      <c r="AC1" s="327"/>
      <c r="AD1" s="327"/>
      <c r="AE1" s="327"/>
      <c r="AF1" s="327"/>
      <c r="AG1" s="327"/>
      <c r="AH1" s="327"/>
      <c r="AI1" s="327"/>
    </row>
    <row r="2" spans="1:35" s="19" customFormat="1" ht="15" customHeight="1" thickBot="1">
      <c r="A2" s="95"/>
      <c r="B2" s="481" t="str">
        <f>IF(COUNTA(AC8:AG22)+COUNTA(K24:R24)&gt;COUNTIF(AC8:AG22,"")+COUNTIF(K24:R24,""),"Er zijn fouten,  zie rechts van of onder de invulmatrix!","Controles zijn goed!")</f>
        <v>Controles zijn goed!</v>
      </c>
      <c r="C2" s="482"/>
      <c r="D2" s="482"/>
      <c r="E2" s="482"/>
      <c r="F2" s="33"/>
      <c r="G2" s="34"/>
      <c r="H2" s="35"/>
      <c r="I2" s="35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7"/>
      <c r="AC2" s="38"/>
      <c r="AD2" s="38"/>
      <c r="AE2" s="38"/>
      <c r="AF2" s="38"/>
      <c r="AG2" s="38"/>
      <c r="AH2" s="38"/>
      <c r="AI2" s="38"/>
    </row>
    <row r="3" spans="1:35" s="8" customFormat="1" ht="28.5" customHeight="1" thickBot="1">
      <c r="A3" s="39"/>
      <c r="B3" s="485" t="s">
        <v>128</v>
      </c>
      <c r="C3" s="486"/>
      <c r="D3" s="486"/>
      <c r="E3" s="486"/>
      <c r="F3" s="486"/>
      <c r="G3" s="486"/>
      <c r="H3" s="486"/>
      <c r="I3" s="486"/>
      <c r="J3" s="490" t="s">
        <v>32</v>
      </c>
      <c r="K3" s="486"/>
      <c r="L3" s="486"/>
      <c r="M3" s="486"/>
      <c r="N3" s="486"/>
      <c r="O3" s="486"/>
      <c r="P3" s="486"/>
      <c r="Q3" s="486"/>
      <c r="R3" s="486"/>
      <c r="S3" s="486"/>
      <c r="T3" s="489" t="s">
        <v>129</v>
      </c>
      <c r="U3" s="486"/>
      <c r="V3" s="486"/>
      <c r="W3" s="486"/>
      <c r="X3" s="205"/>
      <c r="Y3" s="163"/>
      <c r="Z3" s="165"/>
      <c r="AA3" s="167"/>
      <c r="AB3" s="167"/>
      <c r="AC3" s="40"/>
      <c r="AD3" s="40"/>
      <c r="AE3" s="40"/>
      <c r="AF3" s="40"/>
      <c r="AG3" s="40"/>
      <c r="AH3" s="40"/>
      <c r="AI3" s="40"/>
    </row>
    <row r="4" spans="1:35" s="394" customFormat="1" ht="56.25" customHeight="1" thickBot="1">
      <c r="A4" s="41"/>
      <c r="B4" s="42"/>
      <c r="C4" s="43"/>
      <c r="D4" s="43"/>
      <c r="E4" s="44"/>
      <c r="F4" s="488" t="s">
        <v>130</v>
      </c>
      <c r="G4" s="484"/>
      <c r="H4" s="45"/>
      <c r="I4" s="46"/>
      <c r="J4" s="47"/>
      <c r="K4" s="487" t="s">
        <v>131</v>
      </c>
      <c r="L4" s="484"/>
      <c r="M4" s="484"/>
      <c r="N4" s="484"/>
      <c r="O4" s="484"/>
      <c r="P4" s="484"/>
      <c r="Q4" s="484"/>
      <c r="R4" s="484"/>
      <c r="S4" s="484"/>
      <c r="T4" s="48"/>
      <c r="U4" s="49"/>
      <c r="V4" s="49"/>
      <c r="W4" s="50"/>
      <c r="X4" s="206"/>
      <c r="Y4" s="202"/>
      <c r="Z4" s="164"/>
      <c r="AA4" s="164"/>
      <c r="AB4" s="166"/>
      <c r="AC4" s="369"/>
      <c r="AD4" s="369"/>
      <c r="AE4" s="369"/>
      <c r="AF4" s="369"/>
      <c r="AG4" s="369"/>
      <c r="AH4" s="369"/>
      <c r="AI4" s="369"/>
    </row>
    <row r="5" spans="1:35" s="394" customFormat="1" ht="83.25" customHeight="1" thickBot="1">
      <c r="A5" s="51" t="s">
        <v>132</v>
      </c>
      <c r="B5" s="52" t="s">
        <v>133</v>
      </c>
      <c r="C5" s="53" t="s">
        <v>134</v>
      </c>
      <c r="D5" s="53" t="s">
        <v>135</v>
      </c>
      <c r="E5" s="53" t="s">
        <v>136</v>
      </c>
      <c r="F5" s="53" t="s">
        <v>137</v>
      </c>
      <c r="G5" s="53" t="s">
        <v>138</v>
      </c>
      <c r="H5" s="53" t="s">
        <v>139</v>
      </c>
      <c r="I5" s="54" t="s">
        <v>140</v>
      </c>
      <c r="J5" s="55" t="s">
        <v>141</v>
      </c>
      <c r="K5" s="87" t="s">
        <v>142</v>
      </c>
      <c r="L5" s="87" t="s">
        <v>142</v>
      </c>
      <c r="M5" s="87" t="s">
        <v>142</v>
      </c>
      <c r="N5" s="87" t="s">
        <v>142</v>
      </c>
      <c r="O5" s="87" t="s">
        <v>142</v>
      </c>
      <c r="P5" s="87" t="s">
        <v>142</v>
      </c>
      <c r="Q5" s="87" t="s">
        <v>142</v>
      </c>
      <c r="R5" s="88" t="s">
        <v>142</v>
      </c>
      <c r="S5" s="56" t="s">
        <v>143</v>
      </c>
      <c r="T5" s="57" t="s">
        <v>144</v>
      </c>
      <c r="U5" s="58" t="s">
        <v>145</v>
      </c>
      <c r="V5" s="58" t="s">
        <v>146</v>
      </c>
      <c r="W5" s="59" t="s">
        <v>147</v>
      </c>
      <c r="X5" s="55" t="s">
        <v>148</v>
      </c>
      <c r="Y5" s="203" t="s">
        <v>149</v>
      </c>
      <c r="Z5" s="168" t="s">
        <v>150</v>
      </c>
      <c r="AA5" s="168" t="s">
        <v>151</v>
      </c>
      <c r="AB5" s="169" t="s">
        <v>152</v>
      </c>
      <c r="AC5" s="369"/>
      <c r="AD5" s="369"/>
      <c r="AE5" s="369"/>
      <c r="AF5" s="369"/>
      <c r="AG5" s="369"/>
      <c r="AH5" s="369"/>
      <c r="AI5" s="369"/>
    </row>
    <row r="6" spans="1:35" s="394" customFormat="1" ht="13.9" customHeight="1" thickBot="1">
      <c r="A6" s="60"/>
      <c r="B6" s="61"/>
      <c r="C6" s="62"/>
      <c r="D6" s="62"/>
      <c r="E6" s="62" t="s">
        <v>153</v>
      </c>
      <c r="F6" s="63" t="s">
        <v>154</v>
      </c>
      <c r="G6" s="63"/>
      <c r="H6" s="63" t="s">
        <v>155</v>
      </c>
      <c r="I6" s="68" t="s">
        <v>156</v>
      </c>
      <c r="J6" s="64" t="s">
        <v>157</v>
      </c>
      <c r="K6" s="483"/>
      <c r="L6" s="484"/>
      <c r="M6" s="484"/>
      <c r="N6" s="484"/>
      <c r="O6" s="484"/>
      <c r="P6" s="484"/>
      <c r="Q6" s="484"/>
      <c r="R6" s="484"/>
      <c r="S6" s="65" t="s">
        <v>158</v>
      </c>
      <c r="T6" s="66" t="s">
        <v>159</v>
      </c>
      <c r="U6" s="63" t="s">
        <v>159</v>
      </c>
      <c r="V6" s="67" t="s">
        <v>158</v>
      </c>
      <c r="W6" s="68" t="s">
        <v>158</v>
      </c>
      <c r="X6" s="69" t="s">
        <v>158</v>
      </c>
      <c r="Y6" s="207" t="s">
        <v>160</v>
      </c>
      <c r="Z6" s="207" t="s">
        <v>160</v>
      </c>
      <c r="AA6" s="172"/>
      <c r="AB6" s="173" t="s">
        <v>161</v>
      </c>
      <c r="AC6" s="368"/>
      <c r="AD6" s="369"/>
      <c r="AE6" s="369"/>
      <c r="AF6" s="369"/>
      <c r="AG6" s="369"/>
      <c r="AH6" s="369"/>
      <c r="AI6" s="369"/>
    </row>
    <row r="7" spans="1:34" s="369" customFormat="1" ht="13.9" customHeight="1" thickBot="1">
      <c r="A7" s="20">
        <v>0</v>
      </c>
      <c r="B7" s="20">
        <v>1</v>
      </c>
      <c r="C7" s="21">
        <f aca="true" t="shared" si="0" ref="C7:X7">+B7+1</f>
        <v>2</v>
      </c>
      <c r="D7" s="21">
        <f t="shared" si="0"/>
        <v>3</v>
      </c>
      <c r="E7" s="21">
        <f t="shared" si="0"/>
        <v>4</v>
      </c>
      <c r="F7" s="21">
        <f t="shared" si="0"/>
        <v>5</v>
      </c>
      <c r="G7" s="21">
        <f t="shared" si="0"/>
        <v>6</v>
      </c>
      <c r="H7" s="21">
        <f t="shared" si="0"/>
        <v>7</v>
      </c>
      <c r="I7" s="22">
        <f t="shared" si="0"/>
        <v>8</v>
      </c>
      <c r="J7" s="23">
        <f t="shared" si="0"/>
        <v>9</v>
      </c>
      <c r="K7" s="170">
        <f t="shared" si="0"/>
        <v>10</v>
      </c>
      <c r="L7" s="170">
        <f t="shared" si="0"/>
        <v>11</v>
      </c>
      <c r="M7" s="170">
        <f t="shared" si="0"/>
        <v>12</v>
      </c>
      <c r="N7" s="170">
        <f t="shared" si="0"/>
        <v>13</v>
      </c>
      <c r="O7" s="170">
        <f t="shared" si="0"/>
        <v>14</v>
      </c>
      <c r="P7" s="170">
        <f t="shared" si="0"/>
        <v>15</v>
      </c>
      <c r="Q7" s="170">
        <f t="shared" si="0"/>
        <v>16</v>
      </c>
      <c r="R7" s="171">
        <f t="shared" si="0"/>
        <v>17</v>
      </c>
      <c r="S7" s="24">
        <f t="shared" si="0"/>
        <v>18</v>
      </c>
      <c r="T7" s="20">
        <f t="shared" si="0"/>
        <v>19</v>
      </c>
      <c r="U7" s="21">
        <f t="shared" si="0"/>
        <v>20</v>
      </c>
      <c r="V7" s="21">
        <f t="shared" si="0"/>
        <v>21</v>
      </c>
      <c r="W7" s="22">
        <f t="shared" si="0"/>
        <v>22</v>
      </c>
      <c r="X7" s="177">
        <f t="shared" si="0"/>
        <v>23</v>
      </c>
      <c r="Y7" s="204">
        <v>24</v>
      </c>
      <c r="Z7" s="25">
        <v>25</v>
      </c>
      <c r="AA7" s="26">
        <f>+Z7+1</f>
        <v>26</v>
      </c>
      <c r="AB7" s="22">
        <f>+AA7+1</f>
        <v>27</v>
      </c>
      <c r="AC7" s="479" t="s">
        <v>13</v>
      </c>
      <c r="AD7" s="480"/>
      <c r="AE7" s="480"/>
      <c r="AF7" s="480"/>
      <c r="AG7" s="480"/>
      <c r="AH7" s="97"/>
    </row>
    <row r="8" spans="1:35" ht="15" customHeight="1">
      <c r="A8" s="72"/>
      <c r="B8" s="70">
        <v>1</v>
      </c>
      <c r="C8" s="89"/>
      <c r="D8" s="90"/>
      <c r="E8" s="91"/>
      <c r="F8" s="405"/>
      <c r="G8" s="406"/>
      <c r="H8" s="407"/>
      <c r="I8" s="408"/>
      <c r="J8" s="409"/>
      <c r="K8" s="410"/>
      <c r="L8" s="410"/>
      <c r="M8" s="410"/>
      <c r="N8" s="410"/>
      <c r="O8" s="410"/>
      <c r="P8" s="410"/>
      <c r="Q8" s="410"/>
      <c r="R8" s="411"/>
      <c r="S8" s="412">
        <f aca="true" t="shared" si="1" ref="S8:S22">(J8*31.65)+K8*VLOOKUP(K$5,$F$42:$I$64,3,FALSE)+L8*VLOOKUP(L$5,$F$42:$I$64,3,FALSE)+M8*VLOOKUP(M$5,$F$42:$I$64,3,FALSE)+N8*VLOOKUP(N$5,$F$42:$I$64,3,FALSE)+O8*VLOOKUP(O$5,$F$42:$I$64,3,FALSE)+P8*VLOOKUP(P$5,$F$42:$I$64,3,FALSE)+Q8*VLOOKUP(Q$5,$F$42:$I$64,3,FALSE)+R8*VLOOKUP(R$5,$F$42:$I$64,3,FALSE)</f>
        <v>0</v>
      </c>
      <c r="T8" s="413"/>
      <c r="U8" s="410"/>
      <c r="V8" s="414"/>
      <c r="W8" s="414"/>
      <c r="X8" s="415">
        <f aca="true" t="shared" si="2" ref="X8:X22">T8*3.6+V8+W8</f>
        <v>0</v>
      </c>
      <c r="Y8" s="416">
        <f aca="true" t="shared" si="3" ref="Y8:Y22">+IF(ISERROR(T8/S8*100),0,T8*3.6/S8*100)</f>
        <v>0</v>
      </c>
      <c r="Z8" s="417">
        <f aca="true" t="shared" si="4" ref="Z8:Z23">+IF(ISERROR(X8/S8*100),0,X8/S8*100)</f>
        <v>0</v>
      </c>
      <c r="AA8" s="418">
        <f aca="true" t="shared" si="5" ref="AA8:AA23">+IF(ISERROR(T8/H8*1000),0,T8/H8)</f>
        <v>0</v>
      </c>
      <c r="AB8" s="174"/>
      <c r="AC8" s="71" t="str">
        <f aca="true" t="shared" si="6" ref="AC8:AC22">IF(AND(OR(ISBLANK(F8),ISBLANK(G8),ISBLANK(H8)),SUM(S8,X8)&gt;0),"Vul aub ook in de kolommen 5, 6 en 7 de installatiegegevens in","")</f>
        <v/>
      </c>
      <c r="AD8" s="71" t="str">
        <f aca="true" t="shared" si="7" ref="AD8:AD22">IF(AND(ISBLANK(I8),COUNTA(V8,W8)),"Vul aub in kolom 8 ook het thermisch vermogen in","")</f>
        <v/>
      </c>
      <c r="AE8" s="71" t="str">
        <f aca="true" t="shared" si="8" ref="AE8:AE22">IF(AND(NOT(OR($G8="Expansieturbine",$G8="Zonnepanelen")),AND($X8&gt;0,$S8=0)),"Geef aub ook inzet op","")</f>
        <v/>
      </c>
      <c r="AF8" s="419" t="str">
        <f aca="true" t="shared" si="9" ref="AF8:AF22">IF(Z8&gt;100,"Rendement hoger dan 100%",IF(Z8&lt;0,"Rendement kleiner dan 0%",""))</f>
        <v/>
      </c>
      <c r="AG8" s="71" t="str">
        <f aca="true" t="shared" si="10" ref="AG8:AG22">IF(AA8&gt;365*24,"Het aantal bedrijfsuren kan niet hoger zijn dan 8760","")</f>
        <v/>
      </c>
      <c r="AH8" s="328"/>
      <c r="AI8" s="327"/>
    </row>
    <row r="9" spans="1:35" ht="15" customHeight="1">
      <c r="A9" s="72"/>
      <c r="B9" s="72">
        <f aca="true" t="shared" si="11" ref="B9:B22">+B8+1</f>
        <v>2</v>
      </c>
      <c r="C9" s="89"/>
      <c r="D9" s="90"/>
      <c r="E9" s="91"/>
      <c r="F9" s="405"/>
      <c r="G9" s="406"/>
      <c r="H9" s="407"/>
      <c r="I9" s="408"/>
      <c r="J9" s="420"/>
      <c r="K9" s="421"/>
      <c r="L9" s="421"/>
      <c r="M9" s="421"/>
      <c r="N9" s="421"/>
      <c r="O9" s="421"/>
      <c r="P9" s="421"/>
      <c r="Q9" s="421"/>
      <c r="R9" s="422"/>
      <c r="S9" s="423">
        <f t="shared" si="1"/>
        <v>0</v>
      </c>
      <c r="T9" s="424"/>
      <c r="U9" s="421"/>
      <c r="V9" s="425"/>
      <c r="W9" s="425"/>
      <c r="X9" s="426">
        <f t="shared" si="2"/>
        <v>0</v>
      </c>
      <c r="Y9" s="427">
        <f t="shared" si="3"/>
        <v>0</v>
      </c>
      <c r="Z9" s="428">
        <f t="shared" si="4"/>
        <v>0</v>
      </c>
      <c r="AA9" s="429">
        <f t="shared" si="5"/>
        <v>0</v>
      </c>
      <c r="AB9" s="175"/>
      <c r="AC9" s="71" t="str">
        <f t="shared" si="6"/>
        <v/>
      </c>
      <c r="AD9" s="71" t="str">
        <f t="shared" si="7"/>
        <v/>
      </c>
      <c r="AE9" s="71" t="str">
        <f t="shared" si="8"/>
        <v/>
      </c>
      <c r="AF9" s="419" t="str">
        <f t="shared" si="9"/>
        <v/>
      </c>
      <c r="AG9" s="71" t="str">
        <f t="shared" si="10"/>
        <v/>
      </c>
      <c r="AH9" s="327"/>
      <c r="AI9" s="327"/>
    </row>
    <row r="10" spans="1:35" ht="15" customHeight="1">
      <c r="A10" s="72"/>
      <c r="B10" s="72">
        <f t="shared" si="11"/>
        <v>3</v>
      </c>
      <c r="C10" s="89"/>
      <c r="D10" s="90"/>
      <c r="E10" s="91"/>
      <c r="F10" s="405"/>
      <c r="G10" s="406"/>
      <c r="H10" s="407"/>
      <c r="I10" s="408"/>
      <c r="J10" s="420"/>
      <c r="K10" s="421"/>
      <c r="L10" s="421"/>
      <c r="M10" s="421"/>
      <c r="N10" s="421"/>
      <c r="O10" s="421"/>
      <c r="P10" s="421"/>
      <c r="Q10" s="421"/>
      <c r="R10" s="422"/>
      <c r="S10" s="423">
        <f t="shared" si="1"/>
        <v>0</v>
      </c>
      <c r="T10" s="424"/>
      <c r="U10" s="421"/>
      <c r="V10" s="425"/>
      <c r="W10" s="425"/>
      <c r="X10" s="426">
        <f t="shared" si="2"/>
        <v>0</v>
      </c>
      <c r="Y10" s="426">
        <f t="shared" si="3"/>
        <v>0</v>
      </c>
      <c r="Z10" s="428">
        <f t="shared" si="4"/>
        <v>0</v>
      </c>
      <c r="AA10" s="429">
        <f t="shared" si="5"/>
        <v>0</v>
      </c>
      <c r="AB10" s="175"/>
      <c r="AC10" s="71" t="str">
        <f t="shared" si="6"/>
        <v/>
      </c>
      <c r="AD10" s="71" t="str">
        <f t="shared" si="7"/>
        <v/>
      </c>
      <c r="AE10" s="71" t="str">
        <f t="shared" si="8"/>
        <v/>
      </c>
      <c r="AF10" s="419" t="str">
        <f t="shared" si="9"/>
        <v/>
      </c>
      <c r="AG10" s="71" t="str">
        <f t="shared" si="10"/>
        <v/>
      </c>
      <c r="AH10" s="327"/>
      <c r="AI10" s="327"/>
    </row>
    <row r="11" spans="1:35" ht="15" customHeight="1">
      <c r="A11" s="72"/>
      <c r="B11" s="72">
        <f t="shared" si="11"/>
        <v>4</v>
      </c>
      <c r="C11" s="89"/>
      <c r="D11" s="90"/>
      <c r="E11" s="91"/>
      <c r="F11" s="405"/>
      <c r="G11" s="406"/>
      <c r="H11" s="407"/>
      <c r="I11" s="430"/>
      <c r="J11" s="420"/>
      <c r="K11" s="421"/>
      <c r="L11" s="421"/>
      <c r="M11" s="421"/>
      <c r="N11" s="421"/>
      <c r="O11" s="421"/>
      <c r="P11" s="421"/>
      <c r="Q11" s="421"/>
      <c r="R11" s="422"/>
      <c r="S11" s="423">
        <f t="shared" si="1"/>
        <v>0</v>
      </c>
      <c r="T11" s="424"/>
      <c r="U11" s="421"/>
      <c r="V11" s="425"/>
      <c r="W11" s="425"/>
      <c r="X11" s="426">
        <f t="shared" si="2"/>
        <v>0</v>
      </c>
      <c r="Y11" s="426">
        <f t="shared" si="3"/>
        <v>0</v>
      </c>
      <c r="Z11" s="428">
        <f t="shared" si="4"/>
        <v>0</v>
      </c>
      <c r="AA11" s="429">
        <f t="shared" si="5"/>
        <v>0</v>
      </c>
      <c r="AB11" s="175"/>
      <c r="AC11" s="71" t="str">
        <f t="shared" si="6"/>
        <v/>
      </c>
      <c r="AD11" s="71" t="str">
        <f t="shared" si="7"/>
        <v/>
      </c>
      <c r="AE11" s="71" t="str">
        <f t="shared" si="8"/>
        <v/>
      </c>
      <c r="AF11" s="419" t="str">
        <f t="shared" si="9"/>
        <v/>
      </c>
      <c r="AG11" s="71" t="str">
        <f t="shared" si="10"/>
        <v/>
      </c>
      <c r="AH11" s="327"/>
      <c r="AI11" s="327"/>
    </row>
    <row r="12" spans="1:35" ht="15" customHeight="1">
      <c r="A12" s="72"/>
      <c r="B12" s="72">
        <f t="shared" si="11"/>
        <v>5</v>
      </c>
      <c r="C12" s="89"/>
      <c r="D12" s="90"/>
      <c r="E12" s="91"/>
      <c r="F12" s="405"/>
      <c r="G12" s="406"/>
      <c r="H12" s="407"/>
      <c r="I12" s="430"/>
      <c r="J12" s="420"/>
      <c r="K12" s="421"/>
      <c r="L12" s="421"/>
      <c r="M12" s="421"/>
      <c r="N12" s="421"/>
      <c r="O12" s="421"/>
      <c r="P12" s="421"/>
      <c r="Q12" s="421"/>
      <c r="R12" s="422"/>
      <c r="S12" s="423">
        <f t="shared" si="1"/>
        <v>0</v>
      </c>
      <c r="T12" s="424"/>
      <c r="U12" s="421"/>
      <c r="V12" s="425"/>
      <c r="W12" s="425"/>
      <c r="X12" s="426">
        <f t="shared" si="2"/>
        <v>0</v>
      </c>
      <c r="Y12" s="426">
        <f t="shared" si="3"/>
        <v>0</v>
      </c>
      <c r="Z12" s="429">
        <f t="shared" si="4"/>
        <v>0</v>
      </c>
      <c r="AA12" s="426">
        <f t="shared" si="5"/>
        <v>0</v>
      </c>
      <c r="AB12" s="175"/>
      <c r="AC12" s="71" t="str">
        <f t="shared" si="6"/>
        <v/>
      </c>
      <c r="AD12" s="71" t="str">
        <f t="shared" si="7"/>
        <v/>
      </c>
      <c r="AE12" s="71" t="str">
        <f t="shared" si="8"/>
        <v/>
      </c>
      <c r="AF12" s="419" t="str">
        <f t="shared" si="9"/>
        <v/>
      </c>
      <c r="AG12" s="71" t="str">
        <f t="shared" si="10"/>
        <v/>
      </c>
      <c r="AH12" s="327"/>
      <c r="AI12" s="327"/>
    </row>
    <row r="13" spans="1:35" ht="15" customHeight="1">
      <c r="A13" s="72"/>
      <c r="B13" s="72">
        <f t="shared" si="11"/>
        <v>6</v>
      </c>
      <c r="C13" s="89"/>
      <c r="D13" s="90"/>
      <c r="E13" s="91"/>
      <c r="F13" s="405"/>
      <c r="G13" s="406"/>
      <c r="H13" s="407"/>
      <c r="I13" s="408"/>
      <c r="J13" s="420"/>
      <c r="K13" s="421"/>
      <c r="L13" s="421"/>
      <c r="M13" s="421"/>
      <c r="N13" s="421"/>
      <c r="O13" s="421"/>
      <c r="P13" s="421"/>
      <c r="Q13" s="421"/>
      <c r="R13" s="422"/>
      <c r="S13" s="423">
        <f t="shared" si="1"/>
        <v>0</v>
      </c>
      <c r="T13" s="424"/>
      <c r="U13" s="421"/>
      <c r="V13" s="425"/>
      <c r="W13" s="425"/>
      <c r="X13" s="426">
        <f t="shared" si="2"/>
        <v>0</v>
      </c>
      <c r="Y13" s="426">
        <f t="shared" si="3"/>
        <v>0</v>
      </c>
      <c r="Z13" s="428">
        <f t="shared" si="4"/>
        <v>0</v>
      </c>
      <c r="AA13" s="429">
        <f t="shared" si="5"/>
        <v>0</v>
      </c>
      <c r="AB13" s="175"/>
      <c r="AC13" s="71" t="str">
        <f t="shared" si="6"/>
        <v/>
      </c>
      <c r="AD13" s="71" t="str">
        <f t="shared" si="7"/>
        <v/>
      </c>
      <c r="AE13" s="71" t="str">
        <f t="shared" si="8"/>
        <v/>
      </c>
      <c r="AF13" s="419" t="str">
        <f t="shared" si="9"/>
        <v/>
      </c>
      <c r="AG13" s="71" t="str">
        <f t="shared" si="10"/>
        <v/>
      </c>
      <c r="AH13" s="327"/>
      <c r="AI13" s="327"/>
    </row>
    <row r="14" spans="1:35" ht="15" customHeight="1">
      <c r="A14" s="72"/>
      <c r="B14" s="72">
        <f t="shared" si="11"/>
        <v>7</v>
      </c>
      <c r="C14" s="89"/>
      <c r="D14" s="90"/>
      <c r="E14" s="91"/>
      <c r="F14" s="405"/>
      <c r="G14" s="406"/>
      <c r="H14" s="407"/>
      <c r="I14" s="430"/>
      <c r="J14" s="420"/>
      <c r="K14" s="421"/>
      <c r="L14" s="421"/>
      <c r="M14" s="421"/>
      <c r="N14" s="421"/>
      <c r="O14" s="421"/>
      <c r="P14" s="421"/>
      <c r="Q14" s="421"/>
      <c r="R14" s="422"/>
      <c r="S14" s="423">
        <f t="shared" si="1"/>
        <v>0</v>
      </c>
      <c r="T14" s="424"/>
      <c r="U14" s="421"/>
      <c r="V14" s="425"/>
      <c r="W14" s="425"/>
      <c r="X14" s="426">
        <f t="shared" si="2"/>
        <v>0</v>
      </c>
      <c r="Y14" s="426">
        <f t="shared" si="3"/>
        <v>0</v>
      </c>
      <c r="Z14" s="428">
        <f t="shared" si="4"/>
        <v>0</v>
      </c>
      <c r="AA14" s="429">
        <f t="shared" si="5"/>
        <v>0</v>
      </c>
      <c r="AB14" s="175"/>
      <c r="AC14" s="71" t="str">
        <f t="shared" si="6"/>
        <v/>
      </c>
      <c r="AD14" s="71" t="str">
        <f t="shared" si="7"/>
        <v/>
      </c>
      <c r="AE14" s="71" t="str">
        <f t="shared" si="8"/>
        <v/>
      </c>
      <c r="AF14" s="419" t="str">
        <f t="shared" si="9"/>
        <v/>
      </c>
      <c r="AG14" s="71" t="str">
        <f t="shared" si="10"/>
        <v/>
      </c>
      <c r="AH14" s="327"/>
      <c r="AI14" s="327"/>
    </row>
    <row r="15" spans="1:35" ht="15" customHeight="1">
      <c r="A15" s="72"/>
      <c r="B15" s="72">
        <f t="shared" si="11"/>
        <v>8</v>
      </c>
      <c r="C15" s="89"/>
      <c r="D15" s="90"/>
      <c r="E15" s="91"/>
      <c r="F15" s="405"/>
      <c r="G15" s="406"/>
      <c r="H15" s="407"/>
      <c r="I15" s="430"/>
      <c r="J15" s="420"/>
      <c r="K15" s="421"/>
      <c r="L15" s="421"/>
      <c r="M15" s="421"/>
      <c r="N15" s="421"/>
      <c r="O15" s="421"/>
      <c r="P15" s="421"/>
      <c r="Q15" s="421"/>
      <c r="R15" s="422"/>
      <c r="S15" s="423">
        <f t="shared" si="1"/>
        <v>0</v>
      </c>
      <c r="T15" s="424"/>
      <c r="U15" s="421"/>
      <c r="V15" s="425"/>
      <c r="W15" s="425"/>
      <c r="X15" s="426">
        <f t="shared" si="2"/>
        <v>0</v>
      </c>
      <c r="Y15" s="426">
        <f t="shared" si="3"/>
        <v>0</v>
      </c>
      <c r="Z15" s="428">
        <f t="shared" si="4"/>
        <v>0</v>
      </c>
      <c r="AA15" s="429">
        <f t="shared" si="5"/>
        <v>0</v>
      </c>
      <c r="AB15" s="175"/>
      <c r="AC15" s="71" t="str">
        <f t="shared" si="6"/>
        <v/>
      </c>
      <c r="AD15" s="71" t="str">
        <f t="shared" si="7"/>
        <v/>
      </c>
      <c r="AE15" s="71" t="str">
        <f t="shared" si="8"/>
        <v/>
      </c>
      <c r="AF15" s="419" t="str">
        <f t="shared" si="9"/>
        <v/>
      </c>
      <c r="AG15" s="71" t="str">
        <f t="shared" si="10"/>
        <v/>
      </c>
      <c r="AH15" s="327"/>
      <c r="AI15" s="327"/>
    </row>
    <row r="16" spans="1:35" ht="15" customHeight="1">
      <c r="A16" s="72"/>
      <c r="B16" s="72">
        <f t="shared" si="11"/>
        <v>9</v>
      </c>
      <c r="C16" s="89"/>
      <c r="D16" s="90"/>
      <c r="E16" s="91"/>
      <c r="F16" s="405"/>
      <c r="G16" s="406"/>
      <c r="H16" s="407"/>
      <c r="I16" s="430"/>
      <c r="J16" s="420"/>
      <c r="K16" s="421"/>
      <c r="L16" s="421"/>
      <c r="M16" s="421"/>
      <c r="N16" s="421"/>
      <c r="O16" s="421"/>
      <c r="P16" s="421"/>
      <c r="Q16" s="421"/>
      <c r="R16" s="422"/>
      <c r="S16" s="423">
        <f t="shared" si="1"/>
        <v>0</v>
      </c>
      <c r="T16" s="424"/>
      <c r="U16" s="421"/>
      <c r="V16" s="425"/>
      <c r="W16" s="425"/>
      <c r="X16" s="426">
        <f t="shared" si="2"/>
        <v>0</v>
      </c>
      <c r="Y16" s="426">
        <f t="shared" si="3"/>
        <v>0</v>
      </c>
      <c r="Z16" s="428">
        <f t="shared" si="4"/>
        <v>0</v>
      </c>
      <c r="AA16" s="429">
        <f t="shared" si="5"/>
        <v>0</v>
      </c>
      <c r="AB16" s="175"/>
      <c r="AC16" s="71" t="str">
        <f t="shared" si="6"/>
        <v/>
      </c>
      <c r="AD16" s="71" t="str">
        <f t="shared" si="7"/>
        <v/>
      </c>
      <c r="AE16" s="71" t="str">
        <f t="shared" si="8"/>
        <v/>
      </c>
      <c r="AF16" s="419" t="str">
        <f t="shared" si="9"/>
        <v/>
      </c>
      <c r="AG16" s="71" t="str">
        <f t="shared" si="10"/>
        <v/>
      </c>
      <c r="AH16" s="327"/>
      <c r="AI16" s="327"/>
    </row>
    <row r="17" spans="1:35" ht="15" customHeight="1">
      <c r="A17" s="72"/>
      <c r="B17" s="72">
        <f t="shared" si="11"/>
        <v>10</v>
      </c>
      <c r="C17" s="89"/>
      <c r="D17" s="90"/>
      <c r="E17" s="91"/>
      <c r="F17" s="405"/>
      <c r="G17" s="406"/>
      <c r="H17" s="407"/>
      <c r="I17" s="430"/>
      <c r="J17" s="420"/>
      <c r="K17" s="421"/>
      <c r="L17" s="421"/>
      <c r="M17" s="421"/>
      <c r="N17" s="421"/>
      <c r="O17" s="421"/>
      <c r="P17" s="421"/>
      <c r="Q17" s="421"/>
      <c r="R17" s="422"/>
      <c r="S17" s="423">
        <f t="shared" si="1"/>
        <v>0</v>
      </c>
      <c r="T17" s="424"/>
      <c r="U17" s="421"/>
      <c r="V17" s="425"/>
      <c r="W17" s="425"/>
      <c r="X17" s="426">
        <f t="shared" si="2"/>
        <v>0</v>
      </c>
      <c r="Y17" s="426">
        <f t="shared" si="3"/>
        <v>0</v>
      </c>
      <c r="Z17" s="428">
        <f t="shared" si="4"/>
        <v>0</v>
      </c>
      <c r="AA17" s="429">
        <f t="shared" si="5"/>
        <v>0</v>
      </c>
      <c r="AB17" s="175"/>
      <c r="AC17" s="71" t="str">
        <f t="shared" si="6"/>
        <v/>
      </c>
      <c r="AD17" s="71" t="str">
        <f t="shared" si="7"/>
        <v/>
      </c>
      <c r="AE17" s="71" t="str">
        <f t="shared" si="8"/>
        <v/>
      </c>
      <c r="AF17" s="419" t="str">
        <f t="shared" si="9"/>
        <v/>
      </c>
      <c r="AG17" s="71" t="str">
        <f t="shared" si="10"/>
        <v/>
      </c>
      <c r="AH17" s="327"/>
      <c r="AI17" s="327"/>
    </row>
    <row r="18" spans="1:35" ht="15" customHeight="1">
      <c r="A18" s="72"/>
      <c r="B18" s="72">
        <f t="shared" si="11"/>
        <v>11</v>
      </c>
      <c r="C18" s="89"/>
      <c r="D18" s="90"/>
      <c r="E18" s="91"/>
      <c r="F18" s="431"/>
      <c r="G18" s="406"/>
      <c r="H18" s="407"/>
      <c r="I18" s="430"/>
      <c r="J18" s="420"/>
      <c r="K18" s="421"/>
      <c r="L18" s="421"/>
      <c r="M18" s="421"/>
      <c r="N18" s="421"/>
      <c r="O18" s="421"/>
      <c r="P18" s="421"/>
      <c r="Q18" s="421"/>
      <c r="R18" s="422"/>
      <c r="S18" s="423">
        <f t="shared" si="1"/>
        <v>0</v>
      </c>
      <c r="T18" s="424"/>
      <c r="U18" s="421"/>
      <c r="V18" s="425"/>
      <c r="W18" s="425"/>
      <c r="X18" s="426">
        <f t="shared" si="2"/>
        <v>0</v>
      </c>
      <c r="Y18" s="426">
        <f t="shared" si="3"/>
        <v>0</v>
      </c>
      <c r="Z18" s="429">
        <f t="shared" si="4"/>
        <v>0</v>
      </c>
      <c r="AA18" s="432">
        <f t="shared" si="5"/>
        <v>0</v>
      </c>
      <c r="AB18" s="175"/>
      <c r="AC18" s="71" t="str">
        <f t="shared" si="6"/>
        <v/>
      </c>
      <c r="AD18" s="71" t="str">
        <f t="shared" si="7"/>
        <v/>
      </c>
      <c r="AE18" s="71" t="str">
        <f t="shared" si="8"/>
        <v/>
      </c>
      <c r="AF18" s="419" t="str">
        <f t="shared" si="9"/>
        <v/>
      </c>
      <c r="AG18" s="71" t="str">
        <f t="shared" si="10"/>
        <v/>
      </c>
      <c r="AH18" s="327"/>
      <c r="AI18" s="327"/>
    </row>
    <row r="19" spans="1:35" ht="15" customHeight="1">
      <c r="A19" s="72"/>
      <c r="B19" s="72">
        <f t="shared" si="11"/>
        <v>12</v>
      </c>
      <c r="C19" s="89"/>
      <c r="D19" s="90"/>
      <c r="E19" s="91"/>
      <c r="F19" s="431"/>
      <c r="G19" s="406"/>
      <c r="H19" s="407"/>
      <c r="I19" s="430"/>
      <c r="J19" s="420"/>
      <c r="K19" s="421"/>
      <c r="L19" s="421"/>
      <c r="M19" s="421"/>
      <c r="N19" s="421"/>
      <c r="O19" s="421"/>
      <c r="P19" s="421"/>
      <c r="Q19" s="421"/>
      <c r="R19" s="422"/>
      <c r="S19" s="423">
        <f t="shared" si="1"/>
        <v>0</v>
      </c>
      <c r="T19" s="424"/>
      <c r="U19" s="421"/>
      <c r="V19" s="425"/>
      <c r="W19" s="425"/>
      <c r="X19" s="426">
        <f t="shared" si="2"/>
        <v>0</v>
      </c>
      <c r="Y19" s="426">
        <f t="shared" si="3"/>
        <v>0</v>
      </c>
      <c r="Z19" s="429">
        <f t="shared" si="4"/>
        <v>0</v>
      </c>
      <c r="AA19" s="432">
        <f t="shared" si="5"/>
        <v>0</v>
      </c>
      <c r="AB19" s="175"/>
      <c r="AC19" s="71" t="str">
        <f t="shared" si="6"/>
        <v/>
      </c>
      <c r="AD19" s="71" t="str">
        <f t="shared" si="7"/>
        <v/>
      </c>
      <c r="AE19" s="71" t="str">
        <f t="shared" si="8"/>
        <v/>
      </c>
      <c r="AF19" s="419" t="str">
        <f t="shared" si="9"/>
        <v/>
      </c>
      <c r="AG19" s="71" t="str">
        <f t="shared" si="10"/>
        <v/>
      </c>
      <c r="AH19" s="327"/>
      <c r="AI19" s="327"/>
    </row>
    <row r="20" spans="1:35" ht="15" customHeight="1">
      <c r="A20" s="72"/>
      <c r="B20" s="72">
        <f t="shared" si="11"/>
        <v>13</v>
      </c>
      <c r="C20" s="89"/>
      <c r="D20" s="90"/>
      <c r="E20" s="91"/>
      <c r="F20" s="431"/>
      <c r="G20" s="406"/>
      <c r="H20" s="407"/>
      <c r="I20" s="430"/>
      <c r="J20" s="420"/>
      <c r="K20" s="421"/>
      <c r="L20" s="421"/>
      <c r="M20" s="421"/>
      <c r="N20" s="421"/>
      <c r="O20" s="421"/>
      <c r="P20" s="421"/>
      <c r="Q20" s="421"/>
      <c r="R20" s="422"/>
      <c r="S20" s="423">
        <f t="shared" si="1"/>
        <v>0</v>
      </c>
      <c r="T20" s="424"/>
      <c r="U20" s="421"/>
      <c r="V20" s="425"/>
      <c r="W20" s="425"/>
      <c r="X20" s="426">
        <f t="shared" si="2"/>
        <v>0</v>
      </c>
      <c r="Y20" s="426">
        <f t="shared" si="3"/>
        <v>0</v>
      </c>
      <c r="Z20" s="429">
        <f t="shared" si="4"/>
        <v>0</v>
      </c>
      <c r="AA20" s="432">
        <f t="shared" si="5"/>
        <v>0</v>
      </c>
      <c r="AB20" s="175"/>
      <c r="AC20" s="71" t="str">
        <f t="shared" si="6"/>
        <v/>
      </c>
      <c r="AD20" s="71" t="str">
        <f t="shared" si="7"/>
        <v/>
      </c>
      <c r="AE20" s="71" t="str">
        <f t="shared" si="8"/>
        <v/>
      </c>
      <c r="AF20" s="419" t="str">
        <f t="shared" si="9"/>
        <v/>
      </c>
      <c r="AG20" s="71" t="str">
        <f t="shared" si="10"/>
        <v/>
      </c>
      <c r="AH20" s="327"/>
      <c r="AI20" s="327"/>
    </row>
    <row r="21" spans="1:35" ht="15" customHeight="1">
      <c r="A21" s="72"/>
      <c r="B21" s="72">
        <f t="shared" si="11"/>
        <v>14</v>
      </c>
      <c r="C21" s="89"/>
      <c r="D21" s="90"/>
      <c r="E21" s="91"/>
      <c r="F21" s="431"/>
      <c r="G21" s="406"/>
      <c r="H21" s="407"/>
      <c r="I21" s="430"/>
      <c r="J21" s="420"/>
      <c r="K21" s="421"/>
      <c r="L21" s="421"/>
      <c r="M21" s="421"/>
      <c r="N21" s="421"/>
      <c r="O21" s="421"/>
      <c r="P21" s="421"/>
      <c r="Q21" s="421"/>
      <c r="R21" s="422"/>
      <c r="S21" s="423">
        <f t="shared" si="1"/>
        <v>0</v>
      </c>
      <c r="T21" s="424"/>
      <c r="U21" s="421"/>
      <c r="V21" s="425"/>
      <c r="W21" s="425"/>
      <c r="X21" s="426">
        <f t="shared" si="2"/>
        <v>0</v>
      </c>
      <c r="Y21" s="426">
        <f t="shared" si="3"/>
        <v>0</v>
      </c>
      <c r="Z21" s="428">
        <f t="shared" si="4"/>
        <v>0</v>
      </c>
      <c r="AA21" s="429">
        <f t="shared" si="5"/>
        <v>0</v>
      </c>
      <c r="AB21" s="175"/>
      <c r="AC21" s="71" t="str">
        <f t="shared" si="6"/>
        <v/>
      </c>
      <c r="AD21" s="71" t="str">
        <f t="shared" si="7"/>
        <v/>
      </c>
      <c r="AE21" s="71" t="str">
        <f t="shared" si="8"/>
        <v/>
      </c>
      <c r="AF21" s="419" t="str">
        <f t="shared" si="9"/>
        <v/>
      </c>
      <c r="AG21" s="71" t="str">
        <f t="shared" si="10"/>
        <v/>
      </c>
      <c r="AH21" s="327"/>
      <c r="AI21" s="327"/>
    </row>
    <row r="22" spans="1:35" ht="15" customHeight="1" thickBot="1">
      <c r="A22" s="73"/>
      <c r="B22" s="74">
        <f t="shared" si="11"/>
        <v>15</v>
      </c>
      <c r="C22" s="92"/>
      <c r="D22" s="93"/>
      <c r="E22" s="94"/>
      <c r="F22" s="433"/>
      <c r="G22" s="434"/>
      <c r="H22" s="434"/>
      <c r="I22" s="435"/>
      <c r="J22" s="436"/>
      <c r="K22" s="437"/>
      <c r="L22" s="437"/>
      <c r="M22" s="437"/>
      <c r="N22" s="437"/>
      <c r="O22" s="437"/>
      <c r="P22" s="437"/>
      <c r="Q22" s="437"/>
      <c r="R22" s="438"/>
      <c r="S22" s="439">
        <f t="shared" si="1"/>
        <v>0</v>
      </c>
      <c r="T22" s="440"/>
      <c r="U22" s="437"/>
      <c r="V22" s="441"/>
      <c r="W22" s="441"/>
      <c r="X22" s="439">
        <f t="shared" si="2"/>
        <v>0</v>
      </c>
      <c r="Y22" s="439">
        <f t="shared" si="3"/>
        <v>0</v>
      </c>
      <c r="Z22" s="442">
        <f t="shared" si="4"/>
        <v>0</v>
      </c>
      <c r="AA22" s="439">
        <f t="shared" si="5"/>
        <v>0</v>
      </c>
      <c r="AB22" s="176"/>
      <c r="AC22" s="71" t="str">
        <f t="shared" si="6"/>
        <v/>
      </c>
      <c r="AD22" s="71" t="str">
        <f t="shared" si="7"/>
        <v/>
      </c>
      <c r="AE22" s="71" t="str">
        <f t="shared" si="8"/>
        <v/>
      </c>
      <c r="AF22" s="419" t="str">
        <f t="shared" si="9"/>
        <v/>
      </c>
      <c r="AG22" s="71" t="str">
        <f t="shared" si="10"/>
        <v/>
      </c>
      <c r="AH22" s="327"/>
      <c r="AI22" s="327"/>
    </row>
    <row r="23" spans="1:35" ht="12.75" customHeight="1" thickBot="1">
      <c r="A23" s="75"/>
      <c r="B23" s="75"/>
      <c r="C23" s="380"/>
      <c r="D23" s="381" t="str">
        <f>"TOTAAL "&amp;F1</f>
        <v xml:space="preserve">TOTAAL </v>
      </c>
      <c r="E23" s="381"/>
      <c r="F23" s="382"/>
      <c r="G23" s="382"/>
      <c r="H23" s="443">
        <f aca="true" t="shared" si="12" ref="H23:W23">SUM(H8:H22)</f>
        <v>0</v>
      </c>
      <c r="I23" s="444">
        <f t="shared" si="12"/>
        <v>0</v>
      </c>
      <c r="J23" s="445">
        <f t="shared" si="12"/>
        <v>0</v>
      </c>
      <c r="K23" s="443">
        <f t="shared" si="12"/>
        <v>0</v>
      </c>
      <c r="L23" s="443">
        <f t="shared" si="12"/>
        <v>0</v>
      </c>
      <c r="M23" s="443">
        <f t="shared" si="12"/>
        <v>0</v>
      </c>
      <c r="N23" s="443">
        <f t="shared" si="12"/>
        <v>0</v>
      </c>
      <c r="O23" s="443">
        <f t="shared" si="12"/>
        <v>0</v>
      </c>
      <c r="P23" s="443">
        <f t="shared" si="12"/>
        <v>0</v>
      </c>
      <c r="Q23" s="443">
        <f t="shared" si="12"/>
        <v>0</v>
      </c>
      <c r="R23" s="444">
        <f t="shared" si="12"/>
        <v>0</v>
      </c>
      <c r="S23" s="444">
        <f t="shared" si="12"/>
        <v>0</v>
      </c>
      <c r="T23" s="446">
        <f t="shared" si="12"/>
        <v>0</v>
      </c>
      <c r="U23" s="447">
        <f t="shared" si="12"/>
        <v>0</v>
      </c>
      <c r="V23" s="447">
        <f t="shared" si="12"/>
        <v>0</v>
      </c>
      <c r="W23" s="448">
        <f t="shared" si="12"/>
        <v>0</v>
      </c>
      <c r="X23" s="449">
        <f>T23*3.6+W23</f>
        <v>0</v>
      </c>
      <c r="Y23" s="449"/>
      <c r="Z23" s="450">
        <f t="shared" si="4"/>
        <v>0</v>
      </c>
      <c r="AA23" s="451">
        <f t="shared" si="5"/>
        <v>0</v>
      </c>
      <c r="AB23" s="450"/>
      <c r="AC23" s="76"/>
      <c r="AD23" s="76"/>
      <c r="AE23" s="76"/>
      <c r="AF23" s="452"/>
      <c r="AG23" s="76"/>
      <c r="AH23" s="327"/>
      <c r="AI23" s="327"/>
    </row>
    <row r="24" spans="1:35" ht="48" customHeight="1">
      <c r="A24" s="77"/>
      <c r="B24" s="77"/>
      <c r="C24" s="77"/>
      <c r="D24" s="77"/>
      <c r="E24" s="77"/>
      <c r="F24" s="77"/>
      <c r="G24" s="77"/>
      <c r="H24" s="77"/>
      <c r="I24" s="77"/>
      <c r="J24" s="78"/>
      <c r="K24" s="79" t="str">
        <f>IF(AND(COUNTA(K8:K22),K5="Selecteer ingezette energiedrager"),"Selecteer aub een energiedrager (K5)","")</f>
        <v/>
      </c>
      <c r="L24" s="79" t="str">
        <f>IF(AND(COUNTA(L8:L22),L5="Selecteer ingezette energiedrager"),"Selecteer aub een energiedrager (L5)","")</f>
        <v/>
      </c>
      <c r="M24" s="79" t="str">
        <f>IF(AND(COUNTA(M8:M22),M5="Selecteer ingezette energiedrager"),"Selecteer aub een energiedrager (M5)","")</f>
        <v/>
      </c>
      <c r="N24" s="79" t="str">
        <f>IF(AND(COUNTA(N8:N22),N5="Selecteer ingezette energiedrager"),"Selecteer aub een energiedrager (N5)","")</f>
        <v/>
      </c>
      <c r="O24" s="79" t="str">
        <f>IF(AND(COUNTA(O8:O22),O5="Selecteer ingezette energiedrager"),"Selecteer aub een energiedrager (O5)","")</f>
        <v/>
      </c>
      <c r="P24" s="79" t="str">
        <f>IF(AND(COUNTA(P8:P22),P5="Selecteer ingezette energiedrager"),"Selecteer aub een energiedrager (P5)","")</f>
        <v/>
      </c>
      <c r="Q24" s="79" t="str">
        <f>IF(AND(COUNTA(Q8:Q22),Q5="Selecteer ingezette energiedrager"),"Selecteer aub een energiedrager (Q5)","")</f>
        <v/>
      </c>
      <c r="R24" s="79" t="str">
        <f>IF(AND(COUNTA(R8:R22),R5="Selecteer ingezette energiedrager"),"Selecteer aub een energiedrager (R5)","")</f>
        <v/>
      </c>
      <c r="S24" s="77"/>
      <c r="T24" s="77"/>
      <c r="U24" s="77"/>
      <c r="V24" s="77"/>
      <c r="W24" s="77"/>
      <c r="X24" s="78"/>
      <c r="Y24" s="78"/>
      <c r="Z24" s="77"/>
      <c r="AA24" s="77"/>
      <c r="AB24" s="77"/>
      <c r="AC24" s="327"/>
      <c r="AD24" s="327"/>
      <c r="AE24" s="327"/>
      <c r="AF24" s="327"/>
      <c r="AG24" s="327"/>
      <c r="AH24" s="327"/>
      <c r="AI24" s="327"/>
    </row>
    <row r="25" spans="1:35" ht="15" customHeight="1">
      <c r="A25" s="77"/>
      <c r="B25" s="80" t="s">
        <v>163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327"/>
      <c r="AD25" s="327"/>
      <c r="AE25" s="327"/>
      <c r="AF25" s="327"/>
      <c r="AG25" s="327"/>
      <c r="AH25" s="327"/>
      <c r="AI25" s="327"/>
    </row>
    <row r="26" spans="1:35" ht="15" customHeight="1">
      <c r="A26" s="77"/>
      <c r="B26" s="81"/>
      <c r="C26" s="82" t="s">
        <v>164</v>
      </c>
      <c r="D26" s="80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327"/>
      <c r="AD26" s="327"/>
      <c r="AE26" s="327"/>
      <c r="AF26" s="327"/>
      <c r="AG26" s="327"/>
      <c r="AH26" s="327"/>
      <c r="AI26" s="327"/>
    </row>
    <row r="27" spans="1:35" ht="15" customHeight="1">
      <c r="A27" s="77"/>
      <c r="B27" s="379"/>
      <c r="C27" s="82" t="s">
        <v>165</v>
      </c>
      <c r="D27" s="8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327"/>
      <c r="AD27" s="327"/>
      <c r="AE27" s="327"/>
      <c r="AF27" s="327"/>
      <c r="AG27" s="327"/>
      <c r="AH27" s="327"/>
      <c r="AI27" s="327"/>
    </row>
    <row r="28" spans="1:35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327"/>
      <c r="AD28" s="327"/>
      <c r="AE28" s="327"/>
      <c r="AF28" s="327"/>
      <c r="AG28" s="327"/>
      <c r="AH28" s="327"/>
      <c r="AI28" s="327"/>
    </row>
    <row r="29" spans="1:35" ht="12.75">
      <c r="A29" s="327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</row>
    <row r="30" spans="1:35" ht="12.75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</row>
    <row r="31" spans="1:35" ht="12.75" hidden="1">
      <c r="A31" s="327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</row>
    <row r="32" spans="1:35" ht="12.75" customHeight="1" hidden="1">
      <c r="A32" s="327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 t="s">
        <v>166</v>
      </c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</row>
    <row r="33" spans="1:35" ht="12.75" customHeight="1" hidden="1">
      <c r="A33" s="327"/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</row>
    <row r="34" spans="1:35" ht="12.75" customHeight="1" hidden="1">
      <c r="A34" s="327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</row>
    <row r="35" spans="1:35" ht="12.75" customHeight="1" hidden="1">
      <c r="A35" s="327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</row>
    <row r="36" spans="1:35" ht="12.75" customHeight="1" hidden="1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</row>
    <row r="37" spans="1:35" ht="12.75" customHeight="1" hidden="1">
      <c r="A37" s="327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</row>
    <row r="38" spans="1:35" ht="12.75" customHeight="1" hidden="1">
      <c r="A38" s="327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</row>
    <row r="39" spans="1:35" ht="12.75" customHeight="1" hidden="1">
      <c r="A39" s="327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</row>
    <row r="40" spans="1:35" ht="12.75" customHeight="1" hidden="1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</row>
    <row r="41" spans="1:35" ht="12.75" customHeight="1" hidden="1">
      <c r="A41" s="327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</row>
    <row r="42" spans="1:35" ht="12.75" customHeight="1" hidden="1">
      <c r="A42" s="369" t="s">
        <v>167</v>
      </c>
      <c r="B42" s="83"/>
      <c r="C42" s="83"/>
      <c r="D42" s="327"/>
      <c r="E42" s="327"/>
      <c r="F42" s="369" t="s">
        <v>168</v>
      </c>
      <c r="G42" s="327"/>
      <c r="H42" s="369" t="s">
        <v>169</v>
      </c>
      <c r="I42" s="327"/>
      <c r="J42" s="327"/>
      <c r="K42" s="369" t="s">
        <v>170</v>
      </c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</row>
    <row r="43" spans="1:35" ht="12.75" customHeight="1" hidden="1">
      <c r="A43" s="328" t="s">
        <v>171</v>
      </c>
      <c r="B43" s="328"/>
      <c r="C43" s="327"/>
      <c r="D43" s="327"/>
      <c r="E43" s="327"/>
      <c r="F43" s="328" t="s">
        <v>142</v>
      </c>
      <c r="G43" s="327"/>
      <c r="H43" s="329">
        <v>0</v>
      </c>
      <c r="I43" s="327"/>
      <c r="J43" s="327"/>
      <c r="K43" s="328" t="s">
        <v>172</v>
      </c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</row>
    <row r="44" spans="1:35" ht="12.75" customHeight="1" hidden="1">
      <c r="A44" s="327">
        <f aca="true" t="shared" si="13" ref="A44:A75">A45-1</f>
        <v>1967</v>
      </c>
      <c r="B44" s="327"/>
      <c r="C44" s="327"/>
      <c r="D44" s="327"/>
      <c r="E44" s="327"/>
      <c r="F44" s="328" t="s">
        <v>173</v>
      </c>
      <c r="G44" s="329"/>
      <c r="H44" s="84">
        <f>IF(Energiebalans!E16&gt;0,Energiebalans!E16,Energiebalans!D16)</f>
        <v>25</v>
      </c>
      <c r="I44" s="327"/>
      <c r="J44" s="327"/>
      <c r="K44" s="328" t="s">
        <v>174</v>
      </c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</row>
    <row r="45" spans="1:35" ht="12.75" customHeight="1" hidden="1">
      <c r="A45" s="327">
        <f t="shared" si="13"/>
        <v>1968</v>
      </c>
      <c r="B45" s="327"/>
      <c r="C45" s="327"/>
      <c r="D45" s="327"/>
      <c r="E45" s="327"/>
      <c r="F45" s="327" t="s">
        <v>175</v>
      </c>
      <c r="G45" s="327"/>
      <c r="H45" s="84">
        <f>IF(Energiebalans!E17&gt;0,Energiebalans!E17,Energiebalans!D17)</f>
        <v>28.631</v>
      </c>
      <c r="I45" s="327"/>
      <c r="J45" s="327"/>
      <c r="K45" s="328" t="s">
        <v>176</v>
      </c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</row>
    <row r="46" spans="1:35" ht="12.75" customHeight="1" hidden="1">
      <c r="A46" s="327">
        <f t="shared" si="13"/>
        <v>1969</v>
      </c>
      <c r="B46" s="327"/>
      <c r="C46" s="327"/>
      <c r="D46" s="327"/>
      <c r="E46" s="327"/>
      <c r="F46" s="328" t="s">
        <v>177</v>
      </c>
      <c r="G46" s="327"/>
      <c r="H46" s="84">
        <f>IF(Energiebalans!E18&gt;0,Energiebalans!E18,Energiebalans!D18)</f>
        <v>29.3</v>
      </c>
      <c r="I46" s="327"/>
      <c r="J46" s="327"/>
      <c r="K46" s="328" t="s">
        <v>162</v>
      </c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</row>
    <row r="47" spans="1:35" ht="12.75" hidden="1">
      <c r="A47" s="327">
        <f t="shared" si="13"/>
        <v>1970</v>
      </c>
      <c r="B47" s="327"/>
      <c r="C47" s="327"/>
      <c r="D47" s="327"/>
      <c r="E47" s="327"/>
      <c r="F47" s="327" t="s">
        <v>178</v>
      </c>
      <c r="G47" s="327"/>
      <c r="H47" s="84">
        <f>IF(Energiebalans!E21&gt;0,Energiebalans!E21,Energiebalans!D21)</f>
        <v>31.65</v>
      </c>
      <c r="I47" s="327"/>
      <c r="J47" s="327"/>
      <c r="K47" s="328" t="s">
        <v>179</v>
      </c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</row>
    <row r="48" spans="1:35" ht="12.75" hidden="1">
      <c r="A48" s="327">
        <f t="shared" si="13"/>
        <v>1971</v>
      </c>
      <c r="B48" s="327"/>
      <c r="C48" s="327"/>
      <c r="D48" s="327"/>
      <c r="E48" s="327"/>
      <c r="F48" s="327" t="s">
        <v>180</v>
      </c>
      <c r="G48" s="327"/>
      <c r="H48" s="84">
        <f>IF(Energiebalans!E22&gt;0,Energiebalans!E22,Energiebalans!D22)</f>
        <v>31.65</v>
      </c>
      <c r="I48" s="327"/>
      <c r="J48" s="327"/>
      <c r="K48" s="328" t="s">
        <v>181</v>
      </c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</row>
    <row r="49" spans="1:35" ht="12.75" hidden="1">
      <c r="A49" s="327">
        <f t="shared" si="13"/>
        <v>1972</v>
      </c>
      <c r="B49" s="327"/>
      <c r="C49" s="327"/>
      <c r="D49" s="327"/>
      <c r="E49" s="327"/>
      <c r="F49" s="328" t="s">
        <v>182</v>
      </c>
      <c r="G49" s="327"/>
      <c r="H49" s="84">
        <f>IF(Energiebalans!E23&gt;0,Energiebalans!E23,Energiebalans!D23)</f>
        <v>41.9</v>
      </c>
      <c r="I49" s="327"/>
      <c r="J49" s="327"/>
      <c r="K49" s="328" t="s">
        <v>183</v>
      </c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</row>
    <row r="50" spans="1:35" ht="12.75" hidden="1">
      <c r="A50" s="327">
        <f t="shared" si="13"/>
        <v>1973</v>
      </c>
      <c r="B50" s="327"/>
      <c r="C50" s="327"/>
      <c r="D50" s="327"/>
      <c r="E50" s="327"/>
      <c r="F50" s="327" t="s">
        <v>184</v>
      </c>
      <c r="G50" s="327"/>
      <c r="H50" s="84">
        <f>IF(Energiebalans!E25&gt;0,Energiebalans!E25,Energiebalans!D25)</f>
        <v>45.1962</v>
      </c>
      <c r="I50" s="327"/>
      <c r="J50" s="327"/>
      <c r="K50" s="328" t="s">
        <v>185</v>
      </c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</row>
    <row r="51" spans="1:35" ht="12.75" hidden="1">
      <c r="A51" s="327">
        <f t="shared" si="13"/>
        <v>1974</v>
      </c>
      <c r="B51" s="327"/>
      <c r="C51" s="327"/>
      <c r="D51" s="327"/>
      <c r="E51" s="327"/>
      <c r="F51" s="327" t="s">
        <v>186</v>
      </c>
      <c r="G51" s="327"/>
      <c r="H51" s="84">
        <f>IF(Energiebalans!E26&gt;0,Energiebalans!E26,Energiebalans!D26)</f>
        <v>45.196</v>
      </c>
      <c r="I51" s="327"/>
      <c r="J51" s="327"/>
      <c r="K51" s="328" t="s">
        <v>187</v>
      </c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</row>
    <row r="52" spans="1:35" ht="12.75" hidden="1">
      <c r="A52" s="327">
        <f t="shared" si="13"/>
        <v>1975</v>
      </c>
      <c r="B52" s="327"/>
      <c r="C52" s="327"/>
      <c r="D52" s="327"/>
      <c r="E52" s="327"/>
      <c r="F52" s="327" t="s">
        <v>188</v>
      </c>
      <c r="G52" s="327"/>
      <c r="H52" s="84">
        <f>IF(Energiebalans!E27&gt;0,Energiebalans!E27,Energiebalans!D27)</f>
        <v>34.049</v>
      </c>
      <c r="I52" s="327"/>
      <c r="J52" s="327"/>
      <c r="K52" s="328" t="s">
        <v>189</v>
      </c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</row>
    <row r="53" spans="1:35" ht="12.75" hidden="1">
      <c r="A53" s="327">
        <f t="shared" si="13"/>
        <v>1976</v>
      </c>
      <c r="B53" s="327"/>
      <c r="C53" s="327"/>
      <c r="D53" s="327"/>
      <c r="E53" s="327"/>
      <c r="F53" s="328" t="s">
        <v>190</v>
      </c>
      <c r="G53" s="327"/>
      <c r="H53" s="84">
        <v>36.12</v>
      </c>
      <c r="I53" s="327"/>
      <c r="J53" s="327"/>
      <c r="K53" s="328" t="s">
        <v>191</v>
      </c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</row>
    <row r="54" spans="1:35" ht="12.75" hidden="1">
      <c r="A54" s="327">
        <f t="shared" si="13"/>
        <v>1977</v>
      </c>
      <c r="B54" s="327"/>
      <c r="C54" s="327"/>
      <c r="D54" s="327"/>
      <c r="E54" s="327"/>
      <c r="F54" s="328" t="s">
        <v>192</v>
      </c>
      <c r="G54" s="327"/>
      <c r="H54" s="84">
        <f>IF(Energiebalans!E29&gt;0,Energiebalans!E29,Energiebalans!D29)</f>
        <v>41</v>
      </c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</row>
    <row r="55" spans="1:35" ht="12.75" hidden="1">
      <c r="A55" s="327">
        <f t="shared" si="13"/>
        <v>1978</v>
      </c>
      <c r="B55" s="327"/>
      <c r="C55" s="327"/>
      <c r="D55" s="327"/>
      <c r="E55" s="327"/>
      <c r="F55" s="328" t="s">
        <v>193</v>
      </c>
      <c r="G55" s="327"/>
      <c r="H55" s="84">
        <f>IF(Energiebalans!E30&gt;0,Energiebalans!E30,Energiebalans!D30)</f>
        <v>35.2</v>
      </c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</row>
    <row r="56" spans="1:35" ht="12.75" hidden="1">
      <c r="A56" s="327">
        <f t="shared" si="13"/>
        <v>1979</v>
      </c>
      <c r="B56" s="327"/>
      <c r="C56" s="327"/>
      <c r="D56" s="327"/>
      <c r="E56" s="327"/>
      <c r="F56" s="328" t="s">
        <v>194</v>
      </c>
      <c r="G56" s="327"/>
      <c r="H56" s="84">
        <f>IF(Energiebalans!E31&gt;0,Energiebalans!E31,Energiebalans!D31)</f>
        <v>41</v>
      </c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</row>
    <row r="57" spans="1:35" ht="12.75" hidden="1">
      <c r="A57" s="327">
        <f t="shared" si="13"/>
        <v>1980</v>
      </c>
      <c r="B57" s="327"/>
      <c r="C57" s="327"/>
      <c r="D57" s="327"/>
      <c r="E57" s="327"/>
      <c r="F57" s="327" t="s">
        <v>195</v>
      </c>
      <c r="G57" s="327"/>
      <c r="H57" s="84">
        <v>1</v>
      </c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</row>
    <row r="58" spans="1:35" ht="12.75" hidden="1">
      <c r="A58" s="327">
        <f t="shared" si="13"/>
        <v>1981</v>
      </c>
      <c r="B58" s="327"/>
      <c r="C58" s="327"/>
      <c r="D58" s="327"/>
      <c r="E58" s="327"/>
      <c r="F58" s="327" t="s">
        <v>196</v>
      </c>
      <c r="G58" s="327"/>
      <c r="H58" s="84">
        <v>1</v>
      </c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</row>
    <row r="59" spans="1:35" ht="12.75" hidden="1">
      <c r="A59" s="327">
        <f t="shared" si="13"/>
        <v>1982</v>
      </c>
      <c r="B59" s="327"/>
      <c r="C59" s="327"/>
      <c r="D59" s="327"/>
      <c r="E59" s="327"/>
      <c r="F59" s="327" t="s">
        <v>197</v>
      </c>
      <c r="G59" s="327"/>
      <c r="H59" s="84">
        <f>IF(Energiebalans!E37&gt;0,Energiebalans!E37,Energiebalans!D37)</f>
        <v>36</v>
      </c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</row>
    <row r="60" spans="1:35" ht="12.75" hidden="1">
      <c r="A60" s="327">
        <f t="shared" si="13"/>
        <v>1983</v>
      </c>
      <c r="B60" s="327"/>
      <c r="C60" s="327"/>
      <c r="D60" s="327"/>
      <c r="E60" s="327"/>
      <c r="F60" s="328" t="s">
        <v>198</v>
      </c>
      <c r="G60" s="327"/>
      <c r="H60" s="84">
        <f>IF(Energiebalans!E39&gt;0,Energiebalans!E39,Energiebalans!D39)</f>
        <v>1</v>
      </c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</row>
    <row r="61" spans="1:35" ht="12.75" hidden="1">
      <c r="A61" s="327">
        <f t="shared" si="13"/>
        <v>1984</v>
      </c>
      <c r="B61" s="327"/>
      <c r="C61" s="327"/>
      <c r="D61" s="327"/>
      <c r="E61" s="327"/>
      <c r="F61" s="327" t="s">
        <v>199</v>
      </c>
      <c r="G61" s="327"/>
      <c r="H61" s="84">
        <v>1</v>
      </c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</row>
    <row r="62" spans="1:35" ht="12.75" hidden="1">
      <c r="A62" s="327">
        <f t="shared" si="13"/>
        <v>1985</v>
      </c>
      <c r="B62" s="327"/>
      <c r="C62" s="327"/>
      <c r="D62" s="327"/>
      <c r="E62" s="327"/>
      <c r="F62" s="327" t="s">
        <v>200</v>
      </c>
      <c r="G62" s="327"/>
      <c r="H62" s="84">
        <v>1</v>
      </c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</row>
    <row r="63" spans="1:35" ht="12.75" hidden="1">
      <c r="A63" s="327">
        <f t="shared" si="13"/>
        <v>1986</v>
      </c>
      <c r="B63" s="327"/>
      <c r="C63" s="327"/>
      <c r="D63" s="327"/>
      <c r="E63" s="327"/>
      <c r="F63" s="327" t="s">
        <v>201</v>
      </c>
      <c r="G63" s="327"/>
      <c r="H63" s="84">
        <v>1</v>
      </c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</row>
    <row r="64" spans="1:35" ht="12.75" hidden="1">
      <c r="A64" s="327">
        <f t="shared" si="13"/>
        <v>1987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</row>
    <row r="65" spans="1:35" ht="12.75" customHeight="1" hidden="1">
      <c r="A65" s="327">
        <f t="shared" si="13"/>
        <v>1988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</row>
    <row r="66" spans="1:35" ht="12.75" customHeight="1" hidden="1">
      <c r="A66" s="327">
        <f t="shared" si="13"/>
        <v>1989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</row>
    <row r="67" spans="1:35" ht="12.75" customHeight="1" hidden="1">
      <c r="A67" s="327">
        <f t="shared" si="13"/>
        <v>1990</v>
      </c>
      <c r="B67" s="327"/>
      <c r="C67" s="327"/>
      <c r="D67" s="327"/>
      <c r="E67" s="327"/>
      <c r="F67" s="328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</row>
    <row r="68" spans="1:35" ht="12.75" customHeight="1" hidden="1">
      <c r="A68" s="327">
        <f t="shared" si="13"/>
        <v>1991</v>
      </c>
      <c r="B68" s="327"/>
      <c r="C68" s="327"/>
      <c r="D68" s="327"/>
      <c r="E68" s="327"/>
      <c r="F68" s="328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</row>
    <row r="69" spans="1:35" ht="12.75" customHeight="1" hidden="1">
      <c r="A69" s="327">
        <f t="shared" si="13"/>
        <v>1992</v>
      </c>
      <c r="B69" s="327"/>
      <c r="C69" s="327"/>
      <c r="D69" s="327"/>
      <c r="E69" s="327"/>
      <c r="F69" s="328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</row>
    <row r="70" spans="1:35" ht="12.75" customHeight="1" hidden="1">
      <c r="A70" s="327">
        <f t="shared" si="13"/>
        <v>1993</v>
      </c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</row>
    <row r="71" spans="1:35" ht="12.75" customHeight="1" hidden="1">
      <c r="A71" s="327">
        <f t="shared" si="13"/>
        <v>1994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</row>
    <row r="72" spans="1:35" ht="12.75" customHeight="1" hidden="1">
      <c r="A72" s="327">
        <f t="shared" si="13"/>
        <v>1995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</row>
    <row r="73" spans="1:35" ht="12.75" customHeight="1" hidden="1">
      <c r="A73" s="327">
        <f t="shared" si="13"/>
        <v>1996</v>
      </c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</row>
    <row r="74" spans="1:35" ht="12.75" customHeight="1" hidden="1">
      <c r="A74" s="327">
        <f t="shared" si="13"/>
        <v>1997</v>
      </c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</row>
    <row r="75" spans="1:35" ht="12.75" customHeight="1" hidden="1">
      <c r="A75" s="327">
        <f t="shared" si="13"/>
        <v>1998</v>
      </c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</row>
    <row r="76" spans="1:35" ht="12.75" customHeight="1" hidden="1">
      <c r="A76" s="327">
        <f aca="true" t="shared" si="14" ref="A76:A95">A77-1</f>
        <v>1999</v>
      </c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</row>
    <row r="77" spans="1:35" ht="12.75" customHeight="1" hidden="1">
      <c r="A77" s="327">
        <f t="shared" si="14"/>
        <v>2000</v>
      </c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</row>
    <row r="78" spans="1:35" ht="12.75" customHeight="1" hidden="1">
      <c r="A78" s="327">
        <f t="shared" si="14"/>
        <v>2001</v>
      </c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</row>
    <row r="79" spans="1:35" ht="12.75" customHeight="1" hidden="1">
      <c r="A79" s="327">
        <f t="shared" si="14"/>
        <v>2002</v>
      </c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</row>
    <row r="80" spans="1:35" ht="12.75" customHeight="1" hidden="1">
      <c r="A80" s="327">
        <f t="shared" si="14"/>
        <v>2003</v>
      </c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</row>
    <row r="81" spans="1:35" ht="12.75" customHeight="1" hidden="1">
      <c r="A81" s="327">
        <f t="shared" si="14"/>
        <v>2004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</row>
    <row r="82" spans="1:35" ht="12.75" customHeight="1" hidden="1">
      <c r="A82" s="327">
        <f t="shared" si="14"/>
        <v>2005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</row>
    <row r="83" spans="1:35" ht="12.75" customHeight="1" hidden="1">
      <c r="A83" s="327">
        <f t="shared" si="14"/>
        <v>2006</v>
      </c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</row>
    <row r="84" spans="1:35" ht="12.75" customHeight="1" hidden="1">
      <c r="A84" s="327">
        <f t="shared" si="14"/>
        <v>2007</v>
      </c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</row>
    <row r="85" spans="1:35" ht="12.75" customHeight="1" hidden="1">
      <c r="A85" s="327">
        <f t="shared" si="14"/>
        <v>2008</v>
      </c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</row>
    <row r="86" spans="1:35" ht="12.75" customHeight="1" hidden="1">
      <c r="A86" s="327">
        <f t="shared" si="14"/>
        <v>2009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</row>
    <row r="87" spans="1:35" ht="12.75" customHeight="1" hidden="1">
      <c r="A87" s="327">
        <f t="shared" si="14"/>
        <v>2010</v>
      </c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327"/>
      <c r="AI87" s="327"/>
    </row>
    <row r="88" spans="1:35" ht="12.75" customHeight="1" hidden="1">
      <c r="A88" s="327">
        <f t="shared" si="14"/>
        <v>2011</v>
      </c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AE88" s="327"/>
      <c r="AF88" s="327"/>
      <c r="AG88" s="327"/>
      <c r="AH88" s="327"/>
      <c r="AI88" s="327"/>
    </row>
    <row r="89" spans="1:35" ht="12.75" customHeight="1" hidden="1">
      <c r="A89" s="327">
        <f t="shared" si="14"/>
        <v>2012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</row>
    <row r="90" spans="1:35" ht="12.75" customHeight="1" hidden="1">
      <c r="A90" s="327">
        <f t="shared" si="14"/>
        <v>2013</v>
      </c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</row>
    <row r="91" spans="1:35" ht="12.75" customHeight="1" hidden="1">
      <c r="A91" s="327">
        <f t="shared" si="14"/>
        <v>2014</v>
      </c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</row>
    <row r="92" spans="1:35" ht="12.75" customHeight="1" hidden="1">
      <c r="A92" s="327">
        <f t="shared" si="14"/>
        <v>2015</v>
      </c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</row>
    <row r="93" spans="1:35" ht="12.75" customHeight="1" hidden="1">
      <c r="A93" s="327">
        <f t="shared" si="14"/>
        <v>2016</v>
      </c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</row>
    <row r="94" spans="1:35" ht="12.75" customHeight="1" hidden="1">
      <c r="A94" s="327">
        <f t="shared" si="14"/>
        <v>2017</v>
      </c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</row>
    <row r="95" spans="1:35" ht="12.75" customHeight="1" hidden="1">
      <c r="A95" s="327">
        <f t="shared" si="14"/>
        <v>2018</v>
      </c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</row>
    <row r="96" spans="1:35" ht="12.75" customHeight="1" hidden="1">
      <c r="A96" s="328">
        <v>2019</v>
      </c>
      <c r="B96" s="328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</row>
    <row r="97" spans="1:35" ht="12.75" customHeight="1" hidden="1">
      <c r="A97" s="327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</row>
    <row r="98" spans="1:35" ht="12.75" customHeight="1">
      <c r="A98" s="327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</row>
    <row r="99" spans="1:35" ht="12.75" customHeight="1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  <c r="AG99" s="327"/>
      <c r="AH99" s="327"/>
      <c r="AI99" s="327"/>
    </row>
    <row r="100" spans="1:35" ht="12.75" customHeight="1">
      <c r="A100" s="327"/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</row>
    <row r="101" spans="1:35" ht="12.75" customHeight="1">
      <c r="A101" s="327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</row>
    <row r="102" spans="1:35" ht="12.75">
      <c r="A102" s="327"/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  <c r="AG102" s="327"/>
      <c r="AH102" s="327"/>
      <c r="AI102" s="327"/>
    </row>
    <row r="103" spans="1:35" ht="12.75">
      <c r="A103" s="327"/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</row>
    <row r="104" spans="1:35" ht="12.75">
      <c r="A104" s="32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</row>
    <row r="105" spans="1:35" ht="12.75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</row>
    <row r="106" spans="1:35" ht="12.75">
      <c r="A106" s="327"/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7"/>
      <c r="AH106" s="327"/>
      <c r="AI106" s="327"/>
    </row>
    <row r="107" spans="1:35" ht="12.75">
      <c r="A107" s="327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</row>
    <row r="108" spans="1:35" ht="12.75">
      <c r="A108" s="327"/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</row>
    <row r="109" spans="1:35" ht="12.75">
      <c r="A109" s="327"/>
      <c r="B109" s="327"/>
      <c r="C109" s="327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7"/>
      <c r="AH109" s="327"/>
      <c r="AI109" s="327"/>
    </row>
    <row r="110" spans="1:35" ht="12.75">
      <c r="A110" s="327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7"/>
      <c r="AE110" s="327"/>
      <c r="AF110" s="327"/>
      <c r="AG110" s="327"/>
      <c r="AH110" s="327"/>
      <c r="AI110" s="327"/>
    </row>
    <row r="111" spans="1:35" ht="12.75">
      <c r="A111" s="327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  <c r="Y111" s="327"/>
      <c r="Z111" s="327"/>
      <c r="AA111" s="327"/>
      <c r="AB111" s="327"/>
      <c r="AC111" s="327"/>
      <c r="AD111" s="327"/>
      <c r="AE111" s="327"/>
      <c r="AF111" s="327"/>
      <c r="AG111" s="327"/>
      <c r="AH111" s="327"/>
      <c r="AI111" s="327"/>
    </row>
    <row r="112" spans="1:35" ht="12.75">
      <c r="A112" s="327"/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27"/>
      <c r="AC112" s="327"/>
      <c r="AD112" s="327"/>
      <c r="AE112" s="327"/>
      <c r="AF112" s="327"/>
      <c r="AG112" s="327"/>
      <c r="AH112" s="327"/>
      <c r="AI112" s="327"/>
    </row>
    <row r="113" spans="1:35" ht="12.75">
      <c r="A113" s="327"/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327"/>
      <c r="Z113" s="327"/>
      <c r="AA113" s="327"/>
      <c r="AB113" s="327"/>
      <c r="AC113" s="327"/>
      <c r="AD113" s="327"/>
      <c r="AE113" s="327"/>
      <c r="AF113" s="327"/>
      <c r="AG113" s="327"/>
      <c r="AH113" s="327"/>
      <c r="AI113" s="327"/>
    </row>
    <row r="114" spans="1:35" ht="12.75">
      <c r="A114" s="327"/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  <c r="Y114" s="327"/>
      <c r="Z114" s="327"/>
      <c r="AA114" s="327"/>
      <c r="AB114" s="327"/>
      <c r="AC114" s="327"/>
      <c r="AD114" s="327"/>
      <c r="AE114" s="327"/>
      <c r="AF114" s="327"/>
      <c r="AG114" s="327"/>
      <c r="AH114" s="327"/>
      <c r="AI114" s="327"/>
    </row>
    <row r="115" spans="1:35" ht="12.75">
      <c r="A115" s="327"/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</row>
    <row r="116" spans="1:35" ht="12.75">
      <c r="A116" s="327"/>
      <c r="B116" s="327"/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</row>
    <row r="117" spans="1:35" ht="12.75">
      <c r="A117" s="327"/>
      <c r="B117" s="327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  <c r="W117" s="327"/>
      <c r="X117" s="327"/>
      <c r="Y117" s="327"/>
      <c r="Z117" s="327"/>
      <c r="AA117" s="327"/>
      <c r="AB117" s="327"/>
      <c r="AC117" s="327"/>
      <c r="AD117" s="327"/>
      <c r="AE117" s="327"/>
      <c r="AF117" s="327"/>
      <c r="AG117" s="327"/>
      <c r="AH117" s="327"/>
      <c r="AI117" s="327"/>
    </row>
    <row r="118" spans="1:35" ht="12.75">
      <c r="A118" s="327"/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7"/>
      <c r="X118" s="327"/>
      <c r="Y118" s="327"/>
      <c r="Z118" s="327"/>
      <c r="AA118" s="327"/>
      <c r="AB118" s="327"/>
      <c r="AC118" s="327"/>
      <c r="AD118" s="327"/>
      <c r="AE118" s="327"/>
      <c r="AF118" s="327"/>
      <c r="AG118" s="327"/>
      <c r="AH118" s="327"/>
      <c r="AI118" s="327"/>
    </row>
    <row r="119" spans="1:35" ht="12.75">
      <c r="A119" s="327"/>
      <c r="B119" s="327"/>
      <c r="C119" s="327"/>
      <c r="D119" s="327"/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V119" s="327"/>
      <c r="W119" s="327"/>
      <c r="X119" s="327"/>
      <c r="Y119" s="327"/>
      <c r="Z119" s="327"/>
      <c r="AA119" s="327"/>
      <c r="AB119" s="327"/>
      <c r="AC119" s="327"/>
      <c r="AD119" s="327"/>
      <c r="AE119" s="327"/>
      <c r="AF119" s="327"/>
      <c r="AG119" s="327"/>
      <c r="AH119" s="327"/>
      <c r="AI119" s="327"/>
    </row>
    <row r="120" spans="1:35" ht="12.75">
      <c r="A120" s="327"/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  <c r="U120" s="327"/>
      <c r="V120" s="327"/>
      <c r="W120" s="327"/>
      <c r="X120" s="327"/>
      <c r="Y120" s="327"/>
      <c r="Z120" s="327"/>
      <c r="AA120" s="327"/>
      <c r="AB120" s="327"/>
      <c r="AC120" s="327"/>
      <c r="AD120" s="327"/>
      <c r="AE120" s="327"/>
      <c r="AF120" s="327"/>
      <c r="AG120" s="327"/>
      <c r="AH120" s="327"/>
      <c r="AI120" s="327"/>
    </row>
    <row r="121" spans="1:35" ht="12.75">
      <c r="A121" s="327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327"/>
      <c r="Z121" s="327"/>
      <c r="AA121" s="327"/>
      <c r="AB121" s="327"/>
      <c r="AC121" s="327"/>
      <c r="AD121" s="327"/>
      <c r="AE121" s="327"/>
      <c r="AF121" s="327"/>
      <c r="AG121" s="327"/>
      <c r="AH121" s="327"/>
      <c r="AI121" s="327"/>
    </row>
    <row r="122" spans="1:35" ht="12.75">
      <c r="A122" s="327"/>
      <c r="B122" s="327"/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327"/>
      <c r="Z122" s="327"/>
      <c r="AA122" s="327"/>
      <c r="AB122" s="327"/>
      <c r="AC122" s="327"/>
      <c r="AD122" s="327"/>
      <c r="AE122" s="327"/>
      <c r="AF122" s="327"/>
      <c r="AG122" s="327"/>
      <c r="AH122" s="327"/>
      <c r="AI122" s="327"/>
    </row>
    <row r="123" spans="1:35" ht="12.75">
      <c r="A123" s="327"/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7"/>
      <c r="Z123" s="327"/>
      <c r="AA123" s="327"/>
      <c r="AB123" s="327"/>
      <c r="AC123" s="327"/>
      <c r="AD123" s="327"/>
      <c r="AE123" s="327"/>
      <c r="AF123" s="327"/>
      <c r="AG123" s="327"/>
      <c r="AH123" s="327"/>
      <c r="AI123" s="327"/>
    </row>
    <row r="124" spans="1:35" ht="12.75">
      <c r="A124" s="327"/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327"/>
      <c r="Z124" s="327"/>
      <c r="AA124" s="327"/>
      <c r="AB124" s="327"/>
      <c r="AC124" s="327"/>
      <c r="AD124" s="327"/>
      <c r="AE124" s="327"/>
      <c r="AF124" s="327"/>
      <c r="AG124" s="327"/>
      <c r="AH124" s="327"/>
      <c r="AI124" s="327"/>
    </row>
    <row r="125" spans="1:35" ht="12.75">
      <c r="A125" s="327"/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  <c r="Y125" s="327"/>
      <c r="Z125" s="327"/>
      <c r="AA125" s="327"/>
      <c r="AB125" s="327"/>
      <c r="AC125" s="327"/>
      <c r="AD125" s="327"/>
      <c r="AE125" s="327"/>
      <c r="AF125" s="327"/>
      <c r="AG125" s="327"/>
      <c r="AH125" s="327"/>
      <c r="AI125" s="327"/>
    </row>
    <row r="126" spans="1:35" ht="12.75">
      <c r="A126" s="327"/>
      <c r="B126" s="327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V126" s="327"/>
      <c r="W126" s="327"/>
      <c r="X126" s="327"/>
      <c r="Y126" s="327"/>
      <c r="Z126" s="327"/>
      <c r="AA126" s="327"/>
      <c r="AB126" s="327"/>
      <c r="AC126" s="327"/>
      <c r="AD126" s="327"/>
      <c r="AE126" s="327"/>
      <c r="AF126" s="327"/>
      <c r="AG126" s="327"/>
      <c r="AH126" s="327"/>
      <c r="AI126" s="327"/>
    </row>
    <row r="127" spans="1:35" ht="12.75">
      <c r="A127" s="327"/>
      <c r="B127" s="327"/>
      <c r="C127" s="327"/>
      <c r="D127" s="327"/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  <c r="W127" s="327"/>
      <c r="X127" s="327"/>
      <c r="Y127" s="327"/>
      <c r="Z127" s="327"/>
      <c r="AA127" s="327"/>
      <c r="AB127" s="327"/>
      <c r="AC127" s="327"/>
      <c r="AD127" s="327"/>
      <c r="AE127" s="327"/>
      <c r="AF127" s="327"/>
      <c r="AG127" s="327"/>
      <c r="AH127" s="327"/>
      <c r="AI127" s="327"/>
    </row>
    <row r="128" spans="1:35" ht="12.75">
      <c r="A128" s="327"/>
      <c r="B128" s="327"/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V128" s="327"/>
      <c r="W128" s="327"/>
      <c r="X128" s="327"/>
      <c r="Y128" s="327"/>
      <c r="Z128" s="327"/>
      <c r="AA128" s="327"/>
      <c r="AB128" s="327"/>
      <c r="AC128" s="327"/>
      <c r="AD128" s="327"/>
      <c r="AE128" s="327"/>
      <c r="AF128" s="327"/>
      <c r="AG128" s="327"/>
      <c r="AH128" s="327"/>
      <c r="AI128" s="327"/>
    </row>
    <row r="129" spans="1:35" ht="12.75">
      <c r="A129" s="327"/>
      <c r="B129" s="327"/>
      <c r="C129" s="327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327"/>
      <c r="U129" s="327"/>
      <c r="V129" s="327"/>
      <c r="W129" s="327"/>
      <c r="X129" s="327"/>
      <c r="Y129" s="327"/>
      <c r="Z129" s="327"/>
      <c r="AA129" s="327"/>
      <c r="AB129" s="327"/>
      <c r="AC129" s="327"/>
      <c r="AD129" s="327"/>
      <c r="AE129" s="327"/>
      <c r="AF129" s="327"/>
      <c r="AG129" s="327"/>
      <c r="AH129" s="327"/>
      <c r="AI129" s="327"/>
    </row>
    <row r="130" spans="1:35" ht="12.75">
      <c r="A130" s="327"/>
      <c r="B130" s="327"/>
      <c r="C130" s="327"/>
      <c r="D130" s="327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  <c r="X130" s="327"/>
      <c r="Y130" s="327"/>
      <c r="Z130" s="327"/>
      <c r="AA130" s="327"/>
      <c r="AB130" s="327"/>
      <c r="AC130" s="327"/>
      <c r="AD130" s="327"/>
      <c r="AE130" s="327"/>
      <c r="AF130" s="327"/>
      <c r="AG130" s="327"/>
      <c r="AH130" s="327"/>
      <c r="AI130" s="327"/>
    </row>
    <row r="131" spans="1:35" ht="12.75">
      <c r="A131" s="327"/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  <c r="Z131" s="327"/>
      <c r="AA131" s="327"/>
      <c r="AB131" s="327"/>
      <c r="AC131" s="327"/>
      <c r="AD131" s="327"/>
      <c r="AE131" s="327"/>
      <c r="AF131" s="327"/>
      <c r="AG131" s="327"/>
      <c r="AH131" s="327"/>
      <c r="AI131" s="327"/>
    </row>
    <row r="132" spans="1:35" ht="12.75">
      <c r="A132" s="327"/>
      <c r="B132" s="327"/>
      <c r="C132" s="327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7"/>
      <c r="V132" s="327"/>
      <c r="W132" s="327"/>
      <c r="X132" s="327"/>
      <c r="Y132" s="327"/>
      <c r="Z132" s="327"/>
      <c r="AA132" s="327"/>
      <c r="AB132" s="327"/>
      <c r="AC132" s="327"/>
      <c r="AD132" s="327"/>
      <c r="AE132" s="327"/>
      <c r="AF132" s="327"/>
      <c r="AG132" s="327"/>
      <c r="AH132" s="327"/>
      <c r="AI132" s="327"/>
    </row>
    <row r="133" spans="1:35" ht="12.75">
      <c r="A133" s="327"/>
      <c r="B133" s="327"/>
      <c r="C133" s="327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</row>
    <row r="134" spans="1:35" ht="12.75">
      <c r="A134" s="327"/>
      <c r="B134" s="327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327"/>
      <c r="U134" s="327"/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</row>
    <row r="135" spans="1:35" ht="12.75">
      <c r="A135" s="327"/>
      <c r="B135" s="327"/>
      <c r="C135" s="327"/>
      <c r="D135" s="327"/>
      <c r="E135" s="327"/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V135" s="327"/>
      <c r="W135" s="327"/>
      <c r="X135" s="327"/>
      <c r="Y135" s="327"/>
      <c r="Z135" s="327"/>
      <c r="AA135" s="327"/>
      <c r="AB135" s="327"/>
      <c r="AC135" s="327"/>
      <c r="AD135" s="327"/>
      <c r="AE135" s="327"/>
      <c r="AF135" s="327"/>
      <c r="AG135" s="327"/>
      <c r="AH135" s="327"/>
      <c r="AI135" s="327"/>
    </row>
    <row r="136" spans="1:35" ht="12.75">
      <c r="A136" s="327"/>
      <c r="B136" s="327"/>
      <c r="C136" s="327"/>
      <c r="D136" s="327"/>
      <c r="E136" s="327"/>
      <c r="F136" s="327"/>
      <c r="G136" s="327"/>
      <c r="H136" s="327"/>
      <c r="I136" s="327"/>
      <c r="J136" s="327"/>
      <c r="K136" s="327"/>
      <c r="L136" s="327"/>
      <c r="M136" s="327"/>
      <c r="N136" s="327"/>
      <c r="O136" s="327"/>
      <c r="P136" s="327"/>
      <c r="Q136" s="327"/>
      <c r="R136" s="327"/>
      <c r="S136" s="327"/>
      <c r="T136" s="327"/>
      <c r="U136" s="327"/>
      <c r="V136" s="327"/>
      <c r="W136" s="327"/>
      <c r="X136" s="327"/>
      <c r="Y136" s="327"/>
      <c r="Z136" s="327"/>
      <c r="AA136" s="327"/>
      <c r="AB136" s="327"/>
      <c r="AC136" s="327"/>
      <c r="AD136" s="327"/>
      <c r="AE136" s="327"/>
      <c r="AF136" s="327"/>
      <c r="AG136" s="327"/>
      <c r="AH136" s="327"/>
      <c r="AI136" s="327"/>
    </row>
    <row r="137" spans="1:35" ht="12.75">
      <c r="A137" s="327"/>
      <c r="B137" s="327"/>
      <c r="C137" s="327"/>
      <c r="D137" s="327"/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  <c r="Y137" s="327"/>
      <c r="Z137" s="327"/>
      <c r="AA137" s="327"/>
      <c r="AB137" s="327"/>
      <c r="AC137" s="327"/>
      <c r="AD137" s="327"/>
      <c r="AE137" s="327"/>
      <c r="AF137" s="327"/>
      <c r="AG137" s="327"/>
      <c r="AH137" s="327"/>
      <c r="AI137" s="327"/>
    </row>
    <row r="138" spans="1:35" ht="12.75">
      <c r="A138" s="327"/>
      <c r="B138" s="327"/>
      <c r="C138" s="327"/>
      <c r="D138" s="327"/>
      <c r="E138" s="327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V138" s="327"/>
      <c r="W138" s="327"/>
      <c r="X138" s="327"/>
      <c r="Y138" s="327"/>
      <c r="Z138" s="327"/>
      <c r="AA138" s="327"/>
      <c r="AB138" s="327"/>
      <c r="AC138" s="327"/>
      <c r="AD138" s="327"/>
      <c r="AE138" s="327"/>
      <c r="AF138" s="327"/>
      <c r="AG138" s="327"/>
      <c r="AH138" s="327"/>
      <c r="AI138" s="327"/>
    </row>
    <row r="139" spans="1:35" ht="12.75">
      <c r="A139" s="327"/>
      <c r="B139" s="327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7"/>
      <c r="R139" s="327"/>
      <c r="S139" s="327"/>
      <c r="T139" s="327"/>
      <c r="U139" s="327"/>
      <c r="V139" s="327"/>
      <c r="W139" s="327"/>
      <c r="X139" s="327"/>
      <c r="Y139" s="327"/>
      <c r="Z139" s="327"/>
      <c r="AA139" s="327"/>
      <c r="AB139" s="327"/>
      <c r="AC139" s="327"/>
      <c r="AD139" s="327"/>
      <c r="AE139" s="327"/>
      <c r="AF139" s="327"/>
      <c r="AG139" s="327"/>
      <c r="AH139" s="327"/>
      <c r="AI139" s="327"/>
    </row>
    <row r="140" spans="1:35" ht="12.75">
      <c r="A140" s="327"/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V140" s="327"/>
      <c r="W140" s="327"/>
      <c r="X140" s="327"/>
      <c r="Y140" s="327"/>
      <c r="Z140" s="327"/>
      <c r="AA140" s="327"/>
      <c r="AB140" s="327"/>
      <c r="AC140" s="327"/>
      <c r="AD140" s="327"/>
      <c r="AE140" s="327"/>
      <c r="AF140" s="327"/>
      <c r="AG140" s="327"/>
      <c r="AH140" s="327"/>
      <c r="AI140" s="327"/>
    </row>
    <row r="141" spans="1:35" ht="14.45" customHeight="1">
      <c r="A141" s="85"/>
      <c r="B141" s="85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7"/>
      <c r="X141" s="327"/>
      <c r="Y141" s="327"/>
      <c r="Z141" s="327"/>
      <c r="AA141" s="327"/>
      <c r="AB141" s="327"/>
      <c r="AC141" s="327"/>
      <c r="AD141" s="327"/>
      <c r="AE141" s="327"/>
      <c r="AF141" s="327"/>
      <c r="AG141" s="327"/>
      <c r="AH141" s="327"/>
      <c r="AI141" s="327"/>
    </row>
    <row r="142" spans="1:35" ht="14.45" customHeight="1">
      <c r="A142" s="85"/>
      <c r="B142" s="85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</row>
    <row r="143" spans="1:35" ht="14.45" customHeight="1">
      <c r="A143" s="85"/>
      <c r="B143" s="85"/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327"/>
      <c r="V143" s="327"/>
      <c r="W143" s="327"/>
      <c r="X143" s="327"/>
      <c r="Y143" s="327"/>
      <c r="Z143" s="327"/>
      <c r="AA143" s="327"/>
      <c r="AB143" s="327"/>
      <c r="AC143" s="327"/>
      <c r="AD143" s="327"/>
      <c r="AE143" s="327"/>
      <c r="AF143" s="327"/>
      <c r="AG143" s="327"/>
      <c r="AH143" s="327"/>
      <c r="AI143" s="327"/>
    </row>
    <row r="144" spans="1:35" ht="13.9" customHeight="1">
      <c r="A144" s="86"/>
      <c r="B144" s="86"/>
      <c r="C144" s="327"/>
      <c r="D144" s="327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  <c r="O144" s="327"/>
      <c r="P144" s="327"/>
      <c r="Q144" s="327"/>
      <c r="R144" s="327"/>
      <c r="S144" s="327"/>
      <c r="T144" s="327"/>
      <c r="U144" s="327"/>
      <c r="V144" s="327"/>
      <c r="W144" s="327"/>
      <c r="X144" s="327"/>
      <c r="Y144" s="327"/>
      <c r="Z144" s="327"/>
      <c r="AA144" s="327"/>
      <c r="AB144" s="327"/>
      <c r="AC144" s="327"/>
      <c r="AD144" s="327"/>
      <c r="AE144" s="327"/>
      <c r="AF144" s="327"/>
      <c r="AG144" s="327"/>
      <c r="AH144" s="327"/>
      <c r="AI144" s="327"/>
    </row>
    <row r="145" spans="1:35" ht="13.9" customHeight="1">
      <c r="A145" s="86"/>
      <c r="B145" s="86"/>
      <c r="C145" s="327"/>
      <c r="D145" s="327"/>
      <c r="E145" s="327"/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V145" s="327"/>
      <c r="W145" s="327"/>
      <c r="X145" s="327"/>
      <c r="Y145" s="327"/>
      <c r="Z145" s="327"/>
      <c r="AA145" s="327"/>
      <c r="AB145" s="327"/>
      <c r="AC145" s="327"/>
      <c r="AD145" s="327"/>
      <c r="AE145" s="327"/>
      <c r="AF145" s="327"/>
      <c r="AG145" s="327"/>
      <c r="AH145" s="327"/>
      <c r="AI145" s="327"/>
    </row>
    <row r="146" spans="1:35" ht="13.9" customHeight="1">
      <c r="A146" s="86"/>
      <c r="B146" s="86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7"/>
      <c r="V146" s="327"/>
      <c r="W146" s="327"/>
      <c r="X146" s="327"/>
      <c r="Y146" s="327"/>
      <c r="Z146" s="327"/>
      <c r="AA146" s="327"/>
      <c r="AB146" s="327"/>
      <c r="AC146" s="327"/>
      <c r="AD146" s="327"/>
      <c r="AE146" s="327"/>
      <c r="AF146" s="327"/>
      <c r="AG146" s="327"/>
      <c r="AH146" s="327"/>
      <c r="AI146" s="327"/>
    </row>
    <row r="147" spans="1:35" ht="12.75">
      <c r="A147" s="327"/>
      <c r="B147" s="327"/>
      <c r="C147" s="328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327"/>
      <c r="U147" s="327"/>
      <c r="V147" s="327"/>
      <c r="W147" s="327"/>
      <c r="X147" s="327"/>
      <c r="Y147" s="327"/>
      <c r="Z147" s="327"/>
      <c r="AA147" s="327"/>
      <c r="AB147" s="327"/>
      <c r="AC147" s="327"/>
      <c r="AD147" s="327"/>
      <c r="AE147" s="327"/>
      <c r="AF147" s="327"/>
      <c r="AG147" s="327"/>
      <c r="AH147" s="327"/>
      <c r="AI147" s="327"/>
    </row>
    <row r="148" spans="1:35" ht="12.75">
      <c r="A148" s="327"/>
      <c r="B148" s="327"/>
      <c r="C148" s="328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327"/>
      <c r="U148" s="327"/>
      <c r="V148" s="327"/>
      <c r="W148" s="327"/>
      <c r="X148" s="327"/>
      <c r="Y148" s="327"/>
      <c r="Z148" s="327"/>
      <c r="AA148" s="327"/>
      <c r="AB148" s="327"/>
      <c r="AC148" s="327"/>
      <c r="AD148" s="327"/>
      <c r="AE148" s="327"/>
      <c r="AF148" s="327"/>
      <c r="AG148" s="327"/>
      <c r="AH148" s="327"/>
      <c r="AI148" s="327"/>
    </row>
    <row r="149" spans="1:35" ht="12.75">
      <c r="A149" s="327"/>
      <c r="B149" s="327"/>
      <c r="C149" s="328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7"/>
      <c r="R149" s="327"/>
      <c r="S149" s="327"/>
      <c r="T149" s="327"/>
      <c r="U149" s="327"/>
      <c r="V149" s="327"/>
      <c r="W149" s="327"/>
      <c r="X149" s="327"/>
      <c r="Y149" s="327"/>
      <c r="Z149" s="327"/>
      <c r="AA149" s="327"/>
      <c r="AB149" s="327"/>
      <c r="AC149" s="327"/>
      <c r="AD149" s="327"/>
      <c r="AE149" s="327"/>
      <c r="AF149" s="327"/>
      <c r="AG149" s="327"/>
      <c r="AH149" s="327"/>
      <c r="AI149" s="327"/>
    </row>
    <row r="150" spans="1:35" ht="12.75">
      <c r="A150" s="327"/>
      <c r="B150" s="327"/>
      <c r="C150" s="328"/>
      <c r="D150" s="327"/>
      <c r="E150" s="327"/>
      <c r="F150" s="327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  <c r="W150" s="327"/>
      <c r="X150" s="327"/>
      <c r="Y150" s="327"/>
      <c r="Z150" s="327"/>
      <c r="AA150" s="327"/>
      <c r="AB150" s="327"/>
      <c r="AC150" s="327"/>
      <c r="AD150" s="327"/>
      <c r="AE150" s="327"/>
      <c r="AF150" s="327"/>
      <c r="AG150" s="327"/>
      <c r="AH150" s="327"/>
      <c r="AI150" s="327"/>
    </row>
    <row r="151" spans="1:35" ht="12.75">
      <c r="A151" s="327"/>
      <c r="B151" s="327"/>
      <c r="C151" s="328"/>
      <c r="D151" s="327"/>
      <c r="E151" s="327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327"/>
      <c r="U151" s="327"/>
      <c r="V151" s="327"/>
      <c r="W151" s="327"/>
      <c r="X151" s="327"/>
      <c r="Y151" s="327"/>
      <c r="Z151" s="327"/>
      <c r="AA151" s="327"/>
      <c r="AB151" s="327"/>
      <c r="AC151" s="327"/>
      <c r="AD151" s="327"/>
      <c r="AE151" s="327"/>
      <c r="AF151" s="327"/>
      <c r="AG151" s="327"/>
      <c r="AH151" s="327"/>
      <c r="AI151" s="327"/>
    </row>
    <row r="152" spans="1:35" ht="12.75">
      <c r="A152" s="327"/>
      <c r="B152" s="327"/>
      <c r="C152" s="328"/>
      <c r="D152" s="327"/>
      <c r="E152" s="327"/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327"/>
      <c r="U152" s="327"/>
      <c r="V152" s="327"/>
      <c r="W152" s="327"/>
      <c r="X152" s="327"/>
      <c r="Y152" s="327"/>
      <c r="Z152" s="327"/>
      <c r="AA152" s="327"/>
      <c r="AB152" s="327"/>
      <c r="AC152" s="327"/>
      <c r="AD152" s="327"/>
      <c r="AE152" s="327"/>
      <c r="AF152" s="327"/>
      <c r="AG152" s="327"/>
      <c r="AH152" s="327"/>
      <c r="AI152" s="327"/>
    </row>
    <row r="153" spans="1:35" ht="12.75">
      <c r="A153" s="327"/>
      <c r="B153" s="327"/>
      <c r="C153" s="327"/>
      <c r="D153" s="327"/>
      <c r="E153" s="327"/>
      <c r="F153" s="327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7"/>
      <c r="W153" s="327"/>
      <c r="X153" s="327"/>
      <c r="Y153" s="327"/>
      <c r="Z153" s="327"/>
      <c r="AA153" s="327"/>
      <c r="AB153" s="327"/>
      <c r="AC153" s="327"/>
      <c r="AD153" s="327"/>
      <c r="AE153" s="327"/>
      <c r="AF153" s="327"/>
      <c r="AG153" s="327"/>
      <c r="AH153" s="327"/>
      <c r="AI153" s="327"/>
    </row>
  </sheetData>
  <mergeCells count="8">
    <mergeCell ref="AC7:AG7"/>
    <mergeCell ref="B2:E2"/>
    <mergeCell ref="K6:R6"/>
    <mergeCell ref="B3:I3"/>
    <mergeCell ref="K4:S4"/>
    <mergeCell ref="F4:G4"/>
    <mergeCell ref="T3:W3"/>
    <mergeCell ref="J3:S3"/>
  </mergeCells>
  <conditionalFormatting sqref="Z8:Z22">
    <cfRule type="cellIs" priority="25" dxfId="1" operator="lessThan" stopIfTrue="1">
      <formula>0</formula>
    </cfRule>
    <cfRule type="cellIs" priority="26" dxfId="1" operator="greaterThan" stopIfTrue="1">
      <formula>100</formula>
    </cfRule>
  </conditionalFormatting>
  <conditionalFormatting sqref="AA8:AA22">
    <cfRule type="cellIs" priority="23" dxfId="1" operator="greaterThan" stopIfTrue="1">
      <formula>8760</formula>
    </cfRule>
  </conditionalFormatting>
  <conditionalFormatting sqref="J8:R8">
    <cfRule type="expression" priority="19" dxfId="18" stopIfTrue="1">
      <formula>OR($G$8 = "Zonnepanelen", $G$8 = "Gasexpansieturbine")</formula>
    </cfRule>
  </conditionalFormatting>
  <conditionalFormatting sqref="J9:R9">
    <cfRule type="expression" priority="18" dxfId="18" stopIfTrue="1">
      <formula>OR($G$9 = "Zonnepanelen", $G$9 = "Expansieturbine")</formula>
    </cfRule>
  </conditionalFormatting>
  <conditionalFormatting sqref="J10:R10">
    <cfRule type="expression" priority="17" dxfId="18" stopIfTrue="1">
      <formula>OR($G$10 = "Zonnepanelen", $G$10 = "Expansieturbine")</formula>
    </cfRule>
  </conditionalFormatting>
  <conditionalFormatting sqref="I11:R11">
    <cfRule type="expression" priority="15" dxfId="3" stopIfTrue="1">
      <formula>OR($G$11 = "Zonnepanelen", $G$11 = "Expansieturbine")</formula>
    </cfRule>
  </conditionalFormatting>
  <conditionalFormatting sqref="I12:R12">
    <cfRule type="expression" priority="14" dxfId="3" stopIfTrue="1">
      <formula>OR($G$12 = "Zonnepanelen", $G$12 = "Expansieturbine")</formula>
    </cfRule>
  </conditionalFormatting>
  <conditionalFormatting sqref="I13:R13">
    <cfRule type="expression" priority="13" dxfId="3" stopIfTrue="1">
      <formula>OR($G$13 = "Zonnepanelen", $G$13 = "Expansieturbine")</formula>
    </cfRule>
  </conditionalFormatting>
  <conditionalFormatting sqref="I14:R14">
    <cfRule type="expression" priority="12" dxfId="3" stopIfTrue="1">
      <formula>OR($G$14 = "Zonnepanelen", $G$14 = "Expansieturbine")</formula>
    </cfRule>
  </conditionalFormatting>
  <conditionalFormatting sqref="I15:R15">
    <cfRule type="expression" priority="11" dxfId="3" stopIfTrue="1">
      <formula>OR($G$15 = "Zonnepanelen", $G$15 = "Expansieturbine")</formula>
    </cfRule>
  </conditionalFormatting>
  <conditionalFormatting sqref="I16:R16">
    <cfRule type="expression" priority="10" dxfId="3" stopIfTrue="1">
      <formula>OR($G$16 = "Zonnepanelen", $G$16 = "Expansieturbine")</formula>
    </cfRule>
  </conditionalFormatting>
  <conditionalFormatting sqref="I17:R17">
    <cfRule type="expression" priority="9" dxfId="3" stopIfTrue="1">
      <formula>OR($G$17 = "Zonnepanelen", $G$17 = "Expansieturbine")</formula>
    </cfRule>
  </conditionalFormatting>
  <conditionalFormatting sqref="I18:R18">
    <cfRule type="expression" priority="8" dxfId="3" stopIfTrue="1">
      <formula>OR($G$18 = "Zonnepanelen", $G$18 = "Expansieturbine")</formula>
    </cfRule>
  </conditionalFormatting>
  <conditionalFormatting sqref="I19:R19">
    <cfRule type="expression" priority="7" dxfId="3" stopIfTrue="1">
      <formula>OR($G$19 = "Zonnepanelen", $G$19 = "Expansieturbine")</formula>
    </cfRule>
  </conditionalFormatting>
  <conditionalFormatting sqref="I20:R20">
    <cfRule type="expression" priority="6" dxfId="3" stopIfTrue="1">
      <formula>OR($G$20 = "Zonnepanelen", $G$20 = "Expansieturbine")</formula>
    </cfRule>
  </conditionalFormatting>
  <conditionalFormatting sqref="I21:R21">
    <cfRule type="expression" priority="5" dxfId="3" stopIfTrue="1">
      <formula>OR($G$21 = "Zonnepanelen", $G$21 = "Expansieturbine")</formula>
    </cfRule>
  </conditionalFormatting>
  <conditionalFormatting sqref="I22:R22">
    <cfRule type="expression" priority="4" dxfId="3" stopIfTrue="1">
      <formula>OR($G$22 = "Zonnepanelen", $G$22 = "Expansieturbine")</formula>
    </cfRule>
  </conditionalFormatting>
  <conditionalFormatting sqref="B2:E2">
    <cfRule type="containsText" priority="3" dxfId="0" operator="containsText" stopIfTrue="1" text="fouten">
      <formula>NOT(ISERROR(SEARCH("fouten",B2)))</formula>
    </cfRule>
  </conditionalFormatting>
  <conditionalFormatting sqref="X8:Y22">
    <cfRule type="expression" priority="2" dxfId="1" stopIfTrue="1">
      <formula>AND(NOT(OR($G8 = "Zonnepanelen", $G8 = "Expansieturbine")), AND($S8=0, $X8 &lt;&gt; 0))</formula>
    </cfRule>
  </conditionalFormatting>
  <conditionalFormatting sqref="I8:I10">
    <cfRule type="expression" priority="1" dxfId="3" stopIfTrue="1">
      <formula>OR($G$13 = "Zonnepanelen", $G$13 = "Expansieturbine")</formula>
    </cfRule>
  </conditionalFormatting>
  <dataValidations count="3">
    <dataValidation type="list" showInputMessage="1" showErrorMessage="1" sqref="K5:R5">
      <formula1>$F$43:$F$69</formula1>
    </dataValidation>
    <dataValidation type="list" showInputMessage="1" showErrorMessage="1" sqref="F8:F22">
      <formula1>$A$43:$A$97</formula1>
    </dataValidation>
    <dataValidation type="list" showInputMessage="1" showErrorMessage="1" sqref="G8:G22">
      <formula1>$K$43:$K$53</formula1>
    </dataValidation>
  </dataValidations>
  <hyperlinks>
    <hyperlink ref="Q32" r:id="rId1" display="http://www.cbs.nl/bestandslevering"/>
  </hyperlinks>
  <printOptions gridLines="1"/>
  <pageMargins left="0.3937007874015748" right="0.3149606299212598" top="0.984251968503937" bottom="0.984251968503937" header="0.5118110236220472" footer="0.5118110236220472"/>
  <pageSetup fitToHeight="1" fitToWidth="1" horizontalDpi="600" verticalDpi="600" orientation="landscape" paperSize="8" scale="53" r:id="rId2"/>
  <headerFooter>
    <oddHeader>&amp;L&amp;"SABIC Typeface Headline Light"&amp;10&amp;K009fdfClassification: Internal Use&amp;1#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5"/>
  <sheetViews>
    <sheetView zoomScale="70" zoomScaleNormal="70" workbookViewId="0" topLeftCell="A1">
      <selection activeCell="K42" sqref="K42"/>
    </sheetView>
  </sheetViews>
  <sheetFormatPr defaultColWidth="9.140625" defaultRowHeight="12.75"/>
  <cols>
    <col min="1" max="1" width="14.421875" style="101" customWidth="1"/>
    <col min="2" max="2" width="27.7109375" style="327" customWidth="1"/>
    <col min="3" max="3" width="10.7109375" style="327" customWidth="1"/>
    <col min="4" max="4" width="17.57421875" style="327" customWidth="1"/>
    <col min="5" max="5" width="25.00390625" style="327" bestFit="1" customWidth="1"/>
    <col min="6" max="7" width="13.140625" style="327" customWidth="1"/>
    <col min="8" max="8" width="16.8515625" style="327" customWidth="1"/>
    <col min="9" max="9" width="16.140625" style="327" customWidth="1"/>
    <col min="10" max="10" width="18.28125" style="327" customWidth="1"/>
    <col min="11" max="12" width="13.57421875" style="327" customWidth="1"/>
    <col min="13" max="13" width="19.8515625" style="327" customWidth="1"/>
    <col min="14" max="14" width="13.421875" style="327" customWidth="1"/>
    <col min="15" max="16" width="14.28125" style="327" customWidth="1"/>
    <col min="17" max="17" width="16.421875" style="327" customWidth="1"/>
    <col min="18" max="18" width="21.00390625" style="327" customWidth="1"/>
    <col min="19" max="19" width="22.421875" style="327" customWidth="1"/>
    <col min="20" max="23" width="19.7109375" style="327" customWidth="1"/>
    <col min="24" max="24" width="15.57421875" style="327" customWidth="1"/>
    <col min="25" max="27" width="15.421875" style="327" customWidth="1"/>
    <col min="28" max="28" width="18.140625" style="327" customWidth="1"/>
    <col min="29" max="29" width="45.28125" style="327" customWidth="1"/>
    <col min="30" max="30" width="20.140625" style="327" hidden="1" customWidth="1"/>
    <col min="31" max="31" width="40.7109375" style="327" hidden="1" customWidth="1"/>
    <col min="32" max="33" width="9.140625" style="327" hidden="1" customWidth="1"/>
    <col min="34" max="34" width="9.140625" style="327" customWidth="1"/>
    <col min="35" max="16384" width="9.140625" style="327" customWidth="1"/>
  </cols>
  <sheetData>
    <row r="1" spans="1:28" ht="23.25" customHeight="1" thickBot="1">
      <c r="A1" s="112"/>
      <c r="B1" s="400" t="s">
        <v>312</v>
      </c>
      <c r="C1" s="370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4"/>
    </row>
    <row r="2" spans="1:28" ht="14.25" customHeight="1" thickBot="1">
      <c r="A2" s="113"/>
      <c r="B2" s="481" t="str">
        <f>IF(COUNTA(AC16:AC44)+COUNTA(R48:S50)+COUNTA(T48:U48)+COUNTA(V48:W48)&gt;COUNTIF(AC16:AC44,"")+COUNTIF(R48:S50,"")-2+COUNTIF(T48:U48,"")+COUNTIF(V48:W48,""),"Er zijn fouten,  zie rechts van of onder de invulmatrix!","Controles zijn goed!")</f>
        <v>Controles zijn goed!</v>
      </c>
      <c r="C2" s="499"/>
      <c r="D2" s="499"/>
      <c r="E2" s="499"/>
      <c r="F2" s="112"/>
      <c r="G2" s="112"/>
      <c r="H2" s="123"/>
      <c r="I2" s="123"/>
      <c r="J2" s="123"/>
      <c r="K2" s="123"/>
      <c r="L2" s="123"/>
      <c r="M2" s="123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22"/>
    </row>
    <row r="3" spans="1:28" ht="12.75">
      <c r="A3" s="119" t="s">
        <v>202</v>
      </c>
      <c r="B3" s="136" t="s">
        <v>168</v>
      </c>
      <c r="C3" s="497" t="s">
        <v>203</v>
      </c>
      <c r="D3" s="498" t="s">
        <v>204</v>
      </c>
      <c r="E3" s="494"/>
      <c r="F3" s="45" t="s">
        <v>205</v>
      </c>
      <c r="G3" s="46"/>
      <c r="H3" s="500" t="s">
        <v>206</v>
      </c>
      <c r="I3" s="494"/>
      <c r="J3" s="495"/>
      <c r="K3" s="501" t="s">
        <v>207</v>
      </c>
      <c r="L3" s="494"/>
      <c r="M3" s="495"/>
      <c r="N3" s="496" t="s">
        <v>208</v>
      </c>
      <c r="O3" s="141" t="s">
        <v>209</v>
      </c>
      <c r="P3" s="120"/>
      <c r="Q3" s="142"/>
      <c r="R3" s="150" t="s">
        <v>210</v>
      </c>
      <c r="S3" s="151"/>
      <c r="T3" s="195" t="s">
        <v>211</v>
      </c>
      <c r="U3" s="188"/>
      <c r="V3" s="181" t="s">
        <v>212</v>
      </c>
      <c r="W3" s="180"/>
      <c r="X3" s="157" t="s">
        <v>213</v>
      </c>
      <c r="Y3" s="158"/>
      <c r="Z3" s="318" t="s">
        <v>214</v>
      </c>
      <c r="AA3" s="318" t="s">
        <v>214</v>
      </c>
      <c r="AB3" s="135" t="s">
        <v>215</v>
      </c>
    </row>
    <row r="4" spans="1:28" ht="12.75">
      <c r="A4" s="119"/>
      <c r="B4" s="136"/>
      <c r="C4" s="136"/>
      <c r="D4" s="306" t="s">
        <v>216</v>
      </c>
      <c r="E4" s="361" t="s">
        <v>217</v>
      </c>
      <c r="F4" s="261" t="s">
        <v>218</v>
      </c>
      <c r="G4" s="262" t="s">
        <v>219</v>
      </c>
      <c r="H4" s="125" t="s">
        <v>220</v>
      </c>
      <c r="I4" s="103" t="s">
        <v>220</v>
      </c>
      <c r="J4" s="126" t="s">
        <v>221</v>
      </c>
      <c r="K4" s="130" t="s">
        <v>220</v>
      </c>
      <c r="L4" s="102" t="s">
        <v>220</v>
      </c>
      <c r="M4" s="131" t="s">
        <v>221</v>
      </c>
      <c r="N4" s="136"/>
      <c r="O4" s="143" t="s">
        <v>222</v>
      </c>
      <c r="P4" s="104" t="s">
        <v>223</v>
      </c>
      <c r="Q4" s="144" t="s">
        <v>224</v>
      </c>
      <c r="R4" s="152" t="s">
        <v>222</v>
      </c>
      <c r="S4" s="153" t="s">
        <v>223</v>
      </c>
      <c r="T4" s="189" t="s">
        <v>225</v>
      </c>
      <c r="U4" s="190" t="s">
        <v>226</v>
      </c>
      <c r="V4" s="182" t="s">
        <v>225</v>
      </c>
      <c r="W4" s="183" t="s">
        <v>226</v>
      </c>
      <c r="X4" s="159" t="s">
        <v>227</v>
      </c>
      <c r="Y4" s="160" t="s">
        <v>228</v>
      </c>
      <c r="Z4" s="319" t="s">
        <v>229</v>
      </c>
      <c r="AA4" s="319" t="s">
        <v>230</v>
      </c>
      <c r="AB4" s="136" t="s">
        <v>231</v>
      </c>
    </row>
    <row r="5" spans="1:28" ht="12.75">
      <c r="A5" s="119"/>
      <c r="B5" s="139"/>
      <c r="C5" s="139"/>
      <c r="D5" s="306" t="s">
        <v>232</v>
      </c>
      <c r="E5" s="361" t="s">
        <v>232</v>
      </c>
      <c r="F5" s="263" t="s">
        <v>233</v>
      </c>
      <c r="G5" s="264" t="s">
        <v>233</v>
      </c>
      <c r="H5" s="125" t="s">
        <v>234</v>
      </c>
      <c r="I5" s="103" t="s">
        <v>235</v>
      </c>
      <c r="J5" s="126" t="s">
        <v>168</v>
      </c>
      <c r="K5" s="130" t="s">
        <v>236</v>
      </c>
      <c r="L5" s="102" t="s">
        <v>235</v>
      </c>
      <c r="M5" s="131" t="s">
        <v>168</v>
      </c>
      <c r="N5" s="136"/>
      <c r="O5" s="145" t="s">
        <v>237</v>
      </c>
      <c r="P5" s="104" t="s">
        <v>238</v>
      </c>
      <c r="Q5" s="146" t="s">
        <v>239</v>
      </c>
      <c r="R5" s="154" t="s">
        <v>237</v>
      </c>
      <c r="S5" s="153" t="s">
        <v>240</v>
      </c>
      <c r="T5" s="191"/>
      <c r="U5" s="192"/>
      <c r="V5" s="184"/>
      <c r="W5" s="185"/>
      <c r="X5" s="159" t="s">
        <v>230</v>
      </c>
      <c r="Y5" s="160" t="s">
        <v>227</v>
      </c>
      <c r="Z5" s="319"/>
      <c r="AA5" s="319"/>
      <c r="AB5" s="136" t="s">
        <v>241</v>
      </c>
    </row>
    <row r="6" spans="1:28" ht="12.75">
      <c r="A6" s="119"/>
      <c r="B6" s="136"/>
      <c r="C6" s="136"/>
      <c r="D6" s="306" t="s">
        <v>242</v>
      </c>
      <c r="E6" s="361" t="s">
        <v>242</v>
      </c>
      <c r="F6" s="263"/>
      <c r="G6" s="264"/>
      <c r="H6" s="125" t="s">
        <v>243</v>
      </c>
      <c r="I6" s="103" t="s">
        <v>234</v>
      </c>
      <c r="J6" s="126"/>
      <c r="K6" s="130" t="s">
        <v>243</v>
      </c>
      <c r="L6" s="102" t="s">
        <v>236</v>
      </c>
      <c r="M6" s="131"/>
      <c r="N6" s="136"/>
      <c r="O6" s="145" t="s">
        <v>238</v>
      </c>
      <c r="P6" s="104" t="s">
        <v>244</v>
      </c>
      <c r="Q6" s="146" t="s">
        <v>245</v>
      </c>
      <c r="R6" s="154" t="s">
        <v>244</v>
      </c>
      <c r="S6" s="153" t="s">
        <v>246</v>
      </c>
      <c r="T6" s="191"/>
      <c r="U6" s="192"/>
      <c r="V6" s="184"/>
      <c r="W6" s="185"/>
      <c r="X6" s="159"/>
      <c r="Y6" s="160" t="s">
        <v>247</v>
      </c>
      <c r="Z6" s="319"/>
      <c r="AA6" s="319"/>
      <c r="AB6" s="136" t="s">
        <v>248</v>
      </c>
    </row>
    <row r="7" spans="1:28" ht="12.75">
      <c r="A7" s="119"/>
      <c r="B7" s="136"/>
      <c r="C7" s="136"/>
      <c r="D7" s="306" t="s">
        <v>249</v>
      </c>
      <c r="E7" s="361" t="s">
        <v>249</v>
      </c>
      <c r="F7" s="263"/>
      <c r="G7" s="264"/>
      <c r="H7" s="125"/>
      <c r="I7" s="103" t="s">
        <v>250</v>
      </c>
      <c r="J7" s="126"/>
      <c r="K7" s="130"/>
      <c r="L7" s="102" t="s">
        <v>250</v>
      </c>
      <c r="M7" s="131"/>
      <c r="N7" s="136"/>
      <c r="O7" s="145" t="s">
        <v>244</v>
      </c>
      <c r="P7" s="104" t="s">
        <v>246</v>
      </c>
      <c r="Q7" s="146" t="s">
        <v>251</v>
      </c>
      <c r="R7" s="154" t="s">
        <v>246</v>
      </c>
      <c r="S7" s="153" t="s">
        <v>252</v>
      </c>
      <c r="T7" s="191"/>
      <c r="U7" s="192"/>
      <c r="V7" s="184"/>
      <c r="W7" s="185"/>
      <c r="X7" s="159"/>
      <c r="Y7" s="160" t="s">
        <v>253</v>
      </c>
      <c r="Z7" s="319"/>
      <c r="AA7" s="319"/>
      <c r="AB7" s="136" t="s">
        <v>254</v>
      </c>
    </row>
    <row r="8" spans="1:28" ht="12.75">
      <c r="A8" s="119"/>
      <c r="B8" s="136"/>
      <c r="C8" s="136"/>
      <c r="D8" s="306" t="s">
        <v>255</v>
      </c>
      <c r="E8" s="361" t="s">
        <v>255</v>
      </c>
      <c r="F8" s="263"/>
      <c r="G8" s="264"/>
      <c r="H8" s="125"/>
      <c r="I8" s="103" t="s">
        <v>256</v>
      </c>
      <c r="J8" s="126"/>
      <c r="K8" s="130"/>
      <c r="L8" s="102" t="s">
        <v>256</v>
      </c>
      <c r="M8" s="131"/>
      <c r="N8" s="136"/>
      <c r="O8" s="145" t="s">
        <v>246</v>
      </c>
      <c r="P8" s="104" t="s">
        <v>257</v>
      </c>
      <c r="Q8" s="146" t="s">
        <v>258</v>
      </c>
      <c r="R8" s="154" t="s">
        <v>252</v>
      </c>
      <c r="S8" s="153" t="s">
        <v>259</v>
      </c>
      <c r="T8" s="191"/>
      <c r="U8" s="192"/>
      <c r="V8" s="184"/>
      <c r="W8" s="185"/>
      <c r="X8" s="159"/>
      <c r="Y8" s="160" t="s">
        <v>260</v>
      </c>
      <c r="Z8" s="319"/>
      <c r="AA8" s="319"/>
      <c r="AB8" s="136"/>
    </row>
    <row r="9" spans="1:28" ht="12.75">
      <c r="A9" s="119"/>
      <c r="B9" s="136"/>
      <c r="C9" s="136"/>
      <c r="D9" s="306" t="s">
        <v>261</v>
      </c>
      <c r="E9" s="361" t="s">
        <v>261</v>
      </c>
      <c r="F9" s="263"/>
      <c r="G9" s="264"/>
      <c r="H9" s="125"/>
      <c r="I9" s="103"/>
      <c r="J9" s="126"/>
      <c r="K9" s="130"/>
      <c r="L9" s="102"/>
      <c r="M9" s="131"/>
      <c r="N9" s="136"/>
      <c r="O9" s="145" t="s">
        <v>257</v>
      </c>
      <c r="P9" s="104"/>
      <c r="Q9" s="146" t="s">
        <v>262</v>
      </c>
      <c r="R9" s="154" t="s">
        <v>259</v>
      </c>
      <c r="S9" s="153"/>
      <c r="T9" s="191"/>
      <c r="U9" s="192"/>
      <c r="V9" s="184"/>
      <c r="W9" s="185"/>
      <c r="X9" s="159"/>
      <c r="Y9" s="160"/>
      <c r="Z9" s="319"/>
      <c r="AA9" s="319"/>
      <c r="AB9" s="136"/>
    </row>
    <row r="10" spans="1:28" ht="12.75">
      <c r="A10" s="119"/>
      <c r="B10" s="136"/>
      <c r="C10" s="136"/>
      <c r="D10" s="306"/>
      <c r="E10" s="361" t="s">
        <v>263</v>
      </c>
      <c r="F10" s="263"/>
      <c r="G10" s="264"/>
      <c r="H10" s="125"/>
      <c r="I10" s="103"/>
      <c r="J10" s="126"/>
      <c r="K10" s="130"/>
      <c r="L10" s="102"/>
      <c r="M10" s="131"/>
      <c r="N10" s="136"/>
      <c r="O10" s="145"/>
      <c r="P10" s="104"/>
      <c r="Q10" s="146"/>
      <c r="R10" s="154"/>
      <c r="S10" s="153"/>
      <c r="T10" s="191"/>
      <c r="U10" s="192"/>
      <c r="V10" s="184"/>
      <c r="W10" s="185"/>
      <c r="X10" s="159"/>
      <c r="Y10" s="160"/>
      <c r="Z10" s="319"/>
      <c r="AA10" s="319"/>
      <c r="AB10" s="136"/>
    </row>
    <row r="11" spans="1:28" ht="12.75">
      <c r="A11" s="119"/>
      <c r="B11" s="136"/>
      <c r="C11" s="136"/>
      <c r="D11" s="306"/>
      <c r="E11" s="361" t="s">
        <v>264</v>
      </c>
      <c r="F11" s="263"/>
      <c r="G11" s="264"/>
      <c r="H11" s="125"/>
      <c r="I11" s="103"/>
      <c r="J11" s="126"/>
      <c r="K11" s="130"/>
      <c r="L11" s="102"/>
      <c r="M11" s="131"/>
      <c r="N11" s="136"/>
      <c r="O11" s="145"/>
      <c r="P11" s="104"/>
      <c r="Q11" s="146"/>
      <c r="R11" s="154"/>
      <c r="S11" s="153"/>
      <c r="T11" s="191"/>
      <c r="U11" s="192"/>
      <c r="V11" s="184"/>
      <c r="W11" s="185"/>
      <c r="X11" s="159"/>
      <c r="Y11" s="160"/>
      <c r="Z11" s="319"/>
      <c r="AA11" s="319"/>
      <c r="AB11" s="136"/>
    </row>
    <row r="12" spans="1:28" ht="12.75">
      <c r="A12" s="119"/>
      <c r="B12" s="136"/>
      <c r="C12" s="136"/>
      <c r="D12" s="306"/>
      <c r="E12" s="361" t="s">
        <v>265</v>
      </c>
      <c r="F12" s="263"/>
      <c r="G12" s="264"/>
      <c r="H12" s="125"/>
      <c r="I12" s="103"/>
      <c r="J12" s="126"/>
      <c r="K12" s="130"/>
      <c r="L12" s="102"/>
      <c r="M12" s="131"/>
      <c r="N12" s="136"/>
      <c r="O12" s="145"/>
      <c r="P12" s="104"/>
      <c r="Q12" s="146"/>
      <c r="R12" s="154"/>
      <c r="S12" s="153"/>
      <c r="T12" s="191"/>
      <c r="U12" s="192"/>
      <c r="V12" s="184"/>
      <c r="W12" s="185"/>
      <c r="X12" s="159"/>
      <c r="Y12" s="160"/>
      <c r="Z12" s="319"/>
      <c r="AA12" s="319"/>
      <c r="AB12" s="136"/>
    </row>
    <row r="13" spans="1:28" ht="13.9" customHeight="1" thickBot="1">
      <c r="A13" s="119"/>
      <c r="B13" s="137"/>
      <c r="C13" s="137"/>
      <c r="D13" s="365"/>
      <c r="E13" s="362"/>
      <c r="F13" s="265"/>
      <c r="G13" s="266"/>
      <c r="H13" s="127"/>
      <c r="I13" s="128"/>
      <c r="J13" s="129"/>
      <c r="K13" s="132"/>
      <c r="L13" s="133"/>
      <c r="M13" s="134"/>
      <c r="N13" s="137"/>
      <c r="O13" s="147"/>
      <c r="P13" s="148"/>
      <c r="Q13" s="149"/>
      <c r="R13" s="155"/>
      <c r="S13" s="156"/>
      <c r="T13" s="193"/>
      <c r="U13" s="194"/>
      <c r="V13" s="186"/>
      <c r="W13" s="187"/>
      <c r="X13" s="161"/>
      <c r="Y13" s="162"/>
      <c r="Z13" s="320"/>
      <c r="AA13" s="320"/>
      <c r="AB13" s="137"/>
    </row>
    <row r="14" spans="1:30" ht="12.75">
      <c r="A14" s="351">
        <v>1</v>
      </c>
      <c r="B14" s="140">
        <v>2</v>
      </c>
      <c r="C14" s="196">
        <v>3</v>
      </c>
      <c r="D14" s="366">
        <v>4</v>
      </c>
      <c r="E14" s="363">
        <v>5</v>
      </c>
      <c r="F14" s="197">
        <v>6</v>
      </c>
      <c r="G14" s="198">
        <v>7</v>
      </c>
      <c r="H14" s="255">
        <v>8</v>
      </c>
      <c r="I14" s="256">
        <v>9</v>
      </c>
      <c r="J14" s="257">
        <v>10</v>
      </c>
      <c r="K14" s="249">
        <v>11</v>
      </c>
      <c r="L14" s="250">
        <v>12</v>
      </c>
      <c r="M14" s="251">
        <v>13</v>
      </c>
      <c r="N14" s="213">
        <v>14</v>
      </c>
      <c r="O14" s="243">
        <v>15</v>
      </c>
      <c r="P14" s="244">
        <v>16</v>
      </c>
      <c r="Q14" s="245">
        <v>17</v>
      </c>
      <c r="R14" s="241">
        <v>18</v>
      </c>
      <c r="S14" s="242">
        <v>19</v>
      </c>
      <c r="T14" s="237">
        <v>20</v>
      </c>
      <c r="U14" s="238">
        <v>21</v>
      </c>
      <c r="V14" s="233">
        <v>22</v>
      </c>
      <c r="W14" s="234">
        <v>23</v>
      </c>
      <c r="X14" s="227">
        <v>24</v>
      </c>
      <c r="Y14" s="228">
        <v>25</v>
      </c>
      <c r="Z14" s="321">
        <v>26</v>
      </c>
      <c r="AA14" s="321">
        <v>27</v>
      </c>
      <c r="AB14" s="222">
        <v>28</v>
      </c>
      <c r="AD14" s="328"/>
    </row>
    <row r="15" spans="1:33" s="369" customFormat="1" ht="14.1" customHeight="1" thickBot="1">
      <c r="A15" s="105"/>
      <c r="B15" s="121" t="s">
        <v>266</v>
      </c>
      <c r="C15" s="96"/>
      <c r="D15" s="367"/>
      <c r="E15" s="364"/>
      <c r="F15" s="218"/>
      <c r="G15" s="212"/>
      <c r="H15" s="258"/>
      <c r="I15" s="259"/>
      <c r="J15" s="260"/>
      <c r="K15" s="252"/>
      <c r="L15" s="253"/>
      <c r="M15" s="254"/>
      <c r="N15" s="214"/>
      <c r="O15" s="246"/>
      <c r="P15" s="247"/>
      <c r="Q15" s="248"/>
      <c r="R15" s="231"/>
      <c r="S15" s="232"/>
      <c r="T15" s="239"/>
      <c r="U15" s="240"/>
      <c r="V15" s="235"/>
      <c r="W15" s="236"/>
      <c r="X15" s="229"/>
      <c r="Y15" s="230"/>
      <c r="Z15" s="322"/>
      <c r="AA15" s="322"/>
      <c r="AB15" s="208"/>
      <c r="AC15" s="342" t="s">
        <v>267</v>
      </c>
      <c r="AD15" s="97" t="s">
        <v>169</v>
      </c>
      <c r="AE15" s="97" t="s">
        <v>268</v>
      </c>
      <c r="AF15" s="97" t="s">
        <v>269</v>
      </c>
      <c r="AG15" s="97" t="s">
        <v>270</v>
      </c>
    </row>
    <row r="16" spans="1:33" ht="14.1" customHeight="1">
      <c r="A16" s="106">
        <v>10150</v>
      </c>
      <c r="B16" s="114" t="s">
        <v>271</v>
      </c>
      <c r="C16" s="353" t="s">
        <v>272</v>
      </c>
      <c r="D16" s="356">
        <v>25</v>
      </c>
      <c r="E16" s="223"/>
      <c r="F16" s="267"/>
      <c r="G16" s="223"/>
      <c r="H16" s="293"/>
      <c r="I16" s="294"/>
      <c r="J16" s="223"/>
      <c r="K16" s="291"/>
      <c r="L16" s="292"/>
      <c r="M16" s="223"/>
      <c r="N16" s="302"/>
      <c r="O16" s="373">
        <f>SUMIF('Productie elektriciteit'!$K$5:$R$5,$B16&amp;" ("&amp;$C16&amp;")",'Productie elektriciteit'!$K$23:$R$23)</f>
        <v>0</v>
      </c>
      <c r="P16" s="303"/>
      <c r="Q16" s="304"/>
      <c r="R16" s="219"/>
      <c r="S16" s="310"/>
      <c r="T16" s="312"/>
      <c r="U16" s="313"/>
      <c r="V16" s="315"/>
      <c r="W16" s="308"/>
      <c r="X16" s="267"/>
      <c r="Y16" s="223"/>
      <c r="Z16" s="398">
        <f aca="true" t="shared" si="0" ref="Z16:Z23">F16-G16+SUM(H16:J16)-SUM(K16:M16)+N16+P16+S16+U16+W16</f>
        <v>0</v>
      </c>
      <c r="AA16" s="398">
        <f aca="true" t="shared" si="1" ref="AA16:AA23">O16+Q16+R16+T16+V16+X16+Y16</f>
        <v>0</v>
      </c>
      <c r="AB16" s="225">
        <f aca="true" t="shared" si="2" ref="AB16:AB23">Z16-AA16</f>
        <v>0</v>
      </c>
      <c r="AC16" s="71" t="str">
        <f aca="true" t="shared" si="3" ref="AC16:AC44">IF(ABS(AB16)&gt;2,"Totaal aanbod moet gelijk zijn aan totaal verbruik","")</f>
        <v/>
      </c>
      <c r="AD16" s="98">
        <f aca="true" t="shared" si="4" ref="AD16:AD44">IF(TRIM(E16)="",D16,E16)</f>
        <v>25</v>
      </c>
      <c r="AE16" s="97">
        <f aca="true" t="shared" si="5" ref="AE16:AE42">R16*AD16</f>
        <v>0</v>
      </c>
      <c r="AF16" s="97"/>
      <c r="AG16" s="97"/>
    </row>
    <row r="17" spans="1:33" ht="14.1" customHeight="1">
      <c r="A17" s="107">
        <v>10140</v>
      </c>
      <c r="B17" s="114" t="s">
        <v>273</v>
      </c>
      <c r="C17" s="353" t="s">
        <v>272</v>
      </c>
      <c r="D17" s="357">
        <v>28.631</v>
      </c>
      <c r="E17" s="199"/>
      <c r="F17" s="209"/>
      <c r="G17" s="199"/>
      <c r="H17" s="268"/>
      <c r="I17" s="269"/>
      <c r="J17" s="199"/>
      <c r="K17" s="271"/>
      <c r="L17" s="272"/>
      <c r="M17" s="199"/>
      <c r="N17" s="215"/>
      <c r="O17" s="374">
        <f>SUMIF('Productie elektriciteit'!$K$5:$R$5,$B17&amp;" ("&amp;$C17&amp;")",'Productie elektriciteit'!$K$23:$R$23)</f>
        <v>0</v>
      </c>
      <c r="P17" s="279"/>
      <c r="Q17" s="280"/>
      <c r="R17" s="220"/>
      <c r="S17" s="283"/>
      <c r="T17" s="209"/>
      <c r="U17" s="276"/>
      <c r="V17" s="209"/>
      <c r="W17" s="286"/>
      <c r="X17" s="209"/>
      <c r="Y17" s="199"/>
      <c r="Z17" s="201">
        <f t="shared" si="0"/>
        <v>0</v>
      </c>
      <c r="AA17" s="201">
        <f t="shared" si="1"/>
        <v>0</v>
      </c>
      <c r="AB17" s="215">
        <f t="shared" si="2"/>
        <v>0</v>
      </c>
      <c r="AC17" s="71" t="str">
        <f t="shared" si="3"/>
        <v/>
      </c>
      <c r="AD17" s="98">
        <f t="shared" si="4"/>
        <v>28.631</v>
      </c>
      <c r="AE17" s="97">
        <f t="shared" si="5"/>
        <v>0</v>
      </c>
      <c r="AF17" s="97">
        <f>T17*AD17</f>
        <v>0</v>
      </c>
      <c r="AG17" s="97">
        <f>V17*AD17</f>
        <v>0</v>
      </c>
    </row>
    <row r="18" spans="1:33" ht="14.1" customHeight="1">
      <c r="A18" s="107">
        <v>10130</v>
      </c>
      <c r="B18" s="114" t="s">
        <v>274</v>
      </c>
      <c r="C18" s="353" t="s">
        <v>272</v>
      </c>
      <c r="D18" s="357">
        <v>29.3</v>
      </c>
      <c r="E18" s="199"/>
      <c r="F18" s="209"/>
      <c r="G18" s="199"/>
      <c r="H18" s="268"/>
      <c r="I18" s="269"/>
      <c r="J18" s="199"/>
      <c r="K18" s="271"/>
      <c r="L18" s="272"/>
      <c r="M18" s="199"/>
      <c r="N18" s="215"/>
      <c r="O18" s="374">
        <f>SUMIF('Productie elektriciteit'!$K$5:$R$5,$B18&amp;" ("&amp;$C18&amp;")",'Productie elektriciteit'!$K$23:$R$23)</f>
        <v>0</v>
      </c>
      <c r="P18" s="279"/>
      <c r="Q18" s="280"/>
      <c r="R18" s="220"/>
      <c r="S18" s="283"/>
      <c r="T18" s="275"/>
      <c r="U18" s="276"/>
      <c r="V18" s="209"/>
      <c r="W18" s="286"/>
      <c r="X18" s="209"/>
      <c r="Y18" s="199"/>
      <c r="Z18" s="201">
        <f t="shared" si="0"/>
        <v>0</v>
      </c>
      <c r="AA18" s="201">
        <f t="shared" si="1"/>
        <v>0</v>
      </c>
      <c r="AB18" s="215">
        <f t="shared" si="2"/>
        <v>0</v>
      </c>
      <c r="AC18" s="71" t="str">
        <f t="shared" si="3"/>
        <v/>
      </c>
      <c r="AD18" s="98">
        <f t="shared" si="4"/>
        <v>29.3</v>
      </c>
      <c r="AE18" s="97">
        <f t="shared" si="5"/>
        <v>0</v>
      </c>
      <c r="AF18" s="97"/>
      <c r="AG18" s="97">
        <f>V18*AD18</f>
        <v>0</v>
      </c>
    </row>
    <row r="19" spans="1:33" ht="14.1" customHeight="1">
      <c r="A19" s="107">
        <v>10220</v>
      </c>
      <c r="B19" s="115" t="s">
        <v>275</v>
      </c>
      <c r="C19" s="353" t="str">
        <f>+C16</f>
        <v>1000 kg</v>
      </c>
      <c r="D19" s="357">
        <v>20</v>
      </c>
      <c r="E19" s="199"/>
      <c r="F19" s="209"/>
      <c r="G19" s="199"/>
      <c r="H19" s="268"/>
      <c r="I19" s="269"/>
      <c r="J19" s="199"/>
      <c r="K19" s="271"/>
      <c r="L19" s="272"/>
      <c r="M19" s="199"/>
      <c r="N19" s="215"/>
      <c r="O19" s="374"/>
      <c r="P19" s="279"/>
      <c r="Q19" s="280"/>
      <c r="R19" s="220"/>
      <c r="S19" s="283"/>
      <c r="T19" s="275"/>
      <c r="U19" s="276"/>
      <c r="V19" s="285"/>
      <c r="W19" s="286"/>
      <c r="X19" s="209"/>
      <c r="Y19" s="199"/>
      <c r="Z19" s="201">
        <f t="shared" si="0"/>
        <v>0</v>
      </c>
      <c r="AA19" s="201">
        <f t="shared" si="1"/>
        <v>0</v>
      </c>
      <c r="AB19" s="215">
        <f t="shared" si="2"/>
        <v>0</v>
      </c>
      <c r="AC19" s="71" t="str">
        <f t="shared" si="3"/>
        <v/>
      </c>
      <c r="AD19" s="98">
        <f t="shared" si="4"/>
        <v>20</v>
      </c>
      <c r="AE19" s="97">
        <f t="shared" si="5"/>
        <v>0</v>
      </c>
      <c r="AF19" s="97"/>
      <c r="AG19" s="97"/>
    </row>
    <row r="20" spans="1:33" ht="14.1" customHeight="1">
      <c r="A20" s="107">
        <v>10310</v>
      </c>
      <c r="B20" s="115" t="s">
        <v>276</v>
      </c>
      <c r="C20" s="353" t="s">
        <v>272</v>
      </c>
      <c r="D20" s="357">
        <v>28.5</v>
      </c>
      <c r="E20" s="199"/>
      <c r="F20" s="209"/>
      <c r="G20" s="199"/>
      <c r="H20" s="268"/>
      <c r="I20" s="269"/>
      <c r="J20" s="199"/>
      <c r="K20" s="271"/>
      <c r="L20" s="272"/>
      <c r="M20" s="199"/>
      <c r="N20" s="215"/>
      <c r="O20" s="374"/>
      <c r="P20" s="279"/>
      <c r="Q20" s="280"/>
      <c r="R20" s="220"/>
      <c r="S20" s="283"/>
      <c r="T20" s="275"/>
      <c r="U20" s="199"/>
      <c r="V20" s="209"/>
      <c r="W20" s="286"/>
      <c r="X20" s="209"/>
      <c r="Y20" s="199"/>
      <c r="Z20" s="201">
        <f t="shared" si="0"/>
        <v>0</v>
      </c>
      <c r="AA20" s="201">
        <f t="shared" si="1"/>
        <v>0</v>
      </c>
      <c r="AB20" s="215">
        <f t="shared" si="2"/>
        <v>0</v>
      </c>
      <c r="AC20" s="71" t="str">
        <f t="shared" si="3"/>
        <v/>
      </c>
      <c r="AD20" s="98">
        <f t="shared" si="4"/>
        <v>28.5</v>
      </c>
      <c r="AE20" s="97">
        <f t="shared" si="5"/>
        <v>0</v>
      </c>
      <c r="AF20" s="97">
        <f>U20*AD20</f>
        <v>0</v>
      </c>
      <c r="AG20" s="97">
        <f>V20*AD20</f>
        <v>0</v>
      </c>
    </row>
    <row r="21" spans="1:33" ht="14.1" customHeight="1">
      <c r="A21" s="107">
        <v>10610</v>
      </c>
      <c r="B21" s="115" t="s">
        <v>277</v>
      </c>
      <c r="C21" s="354" t="s">
        <v>278</v>
      </c>
      <c r="D21" s="357">
        <v>31.65</v>
      </c>
      <c r="E21" s="352"/>
      <c r="F21" s="200"/>
      <c r="G21" s="201"/>
      <c r="H21" s="268"/>
      <c r="I21" s="269"/>
      <c r="J21" s="199"/>
      <c r="K21" s="271"/>
      <c r="L21" s="272"/>
      <c r="M21" s="199"/>
      <c r="N21" s="215"/>
      <c r="O21" s="374">
        <f>SUMIF('Productie elektriciteit'!$K$5:$R$5,$B21&amp;" ("&amp;$C21&amp;")",'Productie elektriciteit'!$K$23:$R$23)</f>
        <v>0</v>
      </c>
      <c r="P21" s="279"/>
      <c r="Q21" s="280"/>
      <c r="R21" s="220"/>
      <c r="S21" s="283"/>
      <c r="T21" s="275"/>
      <c r="U21" s="199"/>
      <c r="V21" s="285"/>
      <c r="W21" s="286"/>
      <c r="X21" s="209"/>
      <c r="Y21" s="199"/>
      <c r="Z21" s="201">
        <f t="shared" si="0"/>
        <v>0</v>
      </c>
      <c r="AA21" s="201">
        <f t="shared" si="1"/>
        <v>0</v>
      </c>
      <c r="AB21" s="215">
        <f t="shared" si="2"/>
        <v>0</v>
      </c>
      <c r="AC21" s="71" t="str">
        <f t="shared" si="3"/>
        <v/>
      </c>
      <c r="AD21" s="98">
        <f t="shared" si="4"/>
        <v>31.65</v>
      </c>
      <c r="AE21" s="97">
        <f t="shared" si="5"/>
        <v>0</v>
      </c>
      <c r="AF21" s="97">
        <f>U21*AD21</f>
        <v>0</v>
      </c>
      <c r="AG21" s="97"/>
    </row>
    <row r="22" spans="1:33" ht="14.1" customHeight="1">
      <c r="A22" s="107">
        <v>10630</v>
      </c>
      <c r="B22" s="115" t="s">
        <v>279</v>
      </c>
      <c r="C22" s="354" t="s">
        <v>278</v>
      </c>
      <c r="D22" s="357">
        <v>31.65</v>
      </c>
      <c r="E22" s="352"/>
      <c r="F22" s="200"/>
      <c r="G22" s="201"/>
      <c r="H22" s="268"/>
      <c r="I22" s="269"/>
      <c r="J22" s="199"/>
      <c r="K22" s="271"/>
      <c r="L22" s="272"/>
      <c r="M22" s="199"/>
      <c r="N22" s="215"/>
      <c r="O22" s="374">
        <f>SUMIF('Productie elektriciteit'!$K$5:$R$5,$B22&amp;" ("&amp;$C22&amp;")",'Productie elektriciteit'!$K$23:$R$23)</f>
        <v>0</v>
      </c>
      <c r="P22" s="279"/>
      <c r="Q22" s="280"/>
      <c r="R22" s="220"/>
      <c r="S22" s="283"/>
      <c r="T22" s="275"/>
      <c r="U22" s="276"/>
      <c r="V22" s="285"/>
      <c r="W22" s="199"/>
      <c r="X22" s="209"/>
      <c r="Y22" s="199"/>
      <c r="Z22" s="201">
        <f t="shared" si="0"/>
        <v>0</v>
      </c>
      <c r="AA22" s="201">
        <f t="shared" si="1"/>
        <v>0</v>
      </c>
      <c r="AB22" s="215">
        <f t="shared" si="2"/>
        <v>0</v>
      </c>
      <c r="AC22" s="71" t="str">
        <f t="shared" si="3"/>
        <v/>
      </c>
      <c r="AD22" s="98">
        <f t="shared" si="4"/>
        <v>31.65</v>
      </c>
      <c r="AE22" s="97">
        <f t="shared" si="5"/>
        <v>0</v>
      </c>
      <c r="AF22" s="97"/>
      <c r="AG22" s="97">
        <f>W22*AD22</f>
        <v>0</v>
      </c>
    </row>
    <row r="23" spans="1:33" ht="14.1" customHeight="1">
      <c r="A23" s="107">
        <v>10550</v>
      </c>
      <c r="B23" s="114" t="s">
        <v>280</v>
      </c>
      <c r="C23" s="353" t="s">
        <v>272</v>
      </c>
      <c r="D23" s="357">
        <v>41.9</v>
      </c>
      <c r="E23" s="199"/>
      <c r="F23" s="209"/>
      <c r="G23" s="199"/>
      <c r="H23" s="268"/>
      <c r="I23" s="269"/>
      <c r="J23" s="199"/>
      <c r="K23" s="271"/>
      <c r="L23" s="272"/>
      <c r="M23" s="199"/>
      <c r="N23" s="215"/>
      <c r="O23" s="374"/>
      <c r="P23" s="279"/>
      <c r="Q23" s="280"/>
      <c r="R23" s="220"/>
      <c r="S23" s="283"/>
      <c r="T23" s="275"/>
      <c r="U23" s="199"/>
      <c r="V23" s="285"/>
      <c r="W23" s="286"/>
      <c r="X23" s="209"/>
      <c r="Y23" s="199"/>
      <c r="Z23" s="201">
        <f t="shared" si="0"/>
        <v>0</v>
      </c>
      <c r="AA23" s="201">
        <f t="shared" si="1"/>
        <v>0</v>
      </c>
      <c r="AB23" s="215">
        <f t="shared" si="2"/>
        <v>0</v>
      </c>
      <c r="AC23" s="71" t="str">
        <f t="shared" si="3"/>
        <v/>
      </c>
      <c r="AD23" s="98">
        <f t="shared" si="4"/>
        <v>41.9</v>
      </c>
      <c r="AE23" s="97">
        <f t="shared" si="5"/>
        <v>0</v>
      </c>
      <c r="AF23" s="97">
        <f>U23*AD23</f>
        <v>0</v>
      </c>
      <c r="AG23" s="97"/>
    </row>
    <row r="24" spans="1:33" ht="14.1" customHeight="1">
      <c r="A24" s="108"/>
      <c r="B24" s="116" t="s">
        <v>281</v>
      </c>
      <c r="C24" s="99"/>
      <c r="D24" s="357"/>
      <c r="E24" s="358"/>
      <c r="F24" s="200"/>
      <c r="G24" s="201"/>
      <c r="H24" s="268"/>
      <c r="I24" s="269"/>
      <c r="J24" s="270"/>
      <c r="K24" s="271"/>
      <c r="L24" s="272"/>
      <c r="M24" s="273"/>
      <c r="N24" s="136"/>
      <c r="O24" s="374"/>
      <c r="P24" s="279"/>
      <c r="Q24" s="280"/>
      <c r="R24" s="282"/>
      <c r="S24" s="283"/>
      <c r="T24" s="275"/>
      <c r="U24" s="276"/>
      <c r="V24" s="285"/>
      <c r="W24" s="286"/>
      <c r="X24" s="277"/>
      <c r="Y24" s="278"/>
      <c r="Z24" s="201"/>
      <c r="AA24" s="201"/>
      <c r="AB24" s="215"/>
      <c r="AC24" s="71" t="str">
        <f t="shared" si="3"/>
        <v/>
      </c>
      <c r="AD24" s="98">
        <f t="shared" si="4"/>
        <v>0</v>
      </c>
      <c r="AE24" s="97">
        <f t="shared" si="5"/>
        <v>0</v>
      </c>
      <c r="AF24" s="97"/>
      <c r="AG24" s="97"/>
    </row>
    <row r="25" spans="1:33" ht="14.1" customHeight="1">
      <c r="A25" s="107">
        <v>30100</v>
      </c>
      <c r="B25" s="114" t="s">
        <v>282</v>
      </c>
      <c r="C25" s="353" t="s">
        <v>272</v>
      </c>
      <c r="D25" s="357">
        <v>45.1962</v>
      </c>
      <c r="E25" s="383"/>
      <c r="F25" s="200"/>
      <c r="G25" s="201"/>
      <c r="H25" s="268"/>
      <c r="I25" s="269"/>
      <c r="J25" s="199"/>
      <c r="K25" s="271"/>
      <c r="L25" s="272"/>
      <c r="M25" s="199"/>
      <c r="N25" s="216"/>
      <c r="O25" s="374">
        <f>SUMIF('Productie elektriciteit'!$K$5:$R$5,$B25&amp;" ("&amp;$C25&amp;")",'Productie elektriciteit'!$K$23:$R$23)</f>
        <v>0</v>
      </c>
      <c r="P25" s="279"/>
      <c r="Q25" s="280"/>
      <c r="R25" s="220"/>
      <c r="S25" s="283"/>
      <c r="T25" s="275"/>
      <c r="U25" s="276"/>
      <c r="V25" s="285"/>
      <c r="W25" s="286"/>
      <c r="X25" s="209"/>
      <c r="Y25" s="199"/>
      <c r="Z25" s="201">
        <f aca="true" t="shared" si="6" ref="Z25:Z31">F25-G25+SUM(H25:J25)-SUM(K25:M25)+N25+P25+S25+U25+W25</f>
        <v>0</v>
      </c>
      <c r="AA25" s="201">
        <f aca="true" t="shared" si="7" ref="AA25:AA31">O25+Q25+R25+T25+V25+X25+Y25</f>
        <v>0</v>
      </c>
      <c r="AB25" s="215">
        <f aca="true" t="shared" si="8" ref="AB25:AB31">Z25-AA25</f>
        <v>0</v>
      </c>
      <c r="AC25" s="71" t="str">
        <f t="shared" si="3"/>
        <v/>
      </c>
      <c r="AD25" s="98">
        <f t="shared" si="4"/>
        <v>45.1962</v>
      </c>
      <c r="AE25" s="97">
        <f t="shared" si="5"/>
        <v>0</v>
      </c>
      <c r="AF25" s="97"/>
      <c r="AG25" s="97"/>
    </row>
    <row r="26" spans="1:33" ht="14.1" customHeight="1">
      <c r="A26" s="109">
        <v>30300</v>
      </c>
      <c r="B26" s="115" t="s">
        <v>283</v>
      </c>
      <c r="C26" s="353" t="s">
        <v>272</v>
      </c>
      <c r="D26" s="357">
        <v>45.196</v>
      </c>
      <c r="E26" s="199"/>
      <c r="F26" s="200"/>
      <c r="G26" s="201"/>
      <c r="H26" s="268"/>
      <c r="I26" s="269"/>
      <c r="J26" s="199"/>
      <c r="K26" s="271"/>
      <c r="L26" s="272"/>
      <c r="M26" s="199"/>
      <c r="N26" s="215"/>
      <c r="O26" s="374">
        <f>SUMIF('Productie elektriciteit'!$K$5:$R$5,$B26&amp;" ("&amp;$C26&amp;")",'Productie elektriciteit'!$K$23:$R$23)</f>
        <v>0</v>
      </c>
      <c r="P26" s="279"/>
      <c r="Q26" s="280"/>
      <c r="R26" s="220"/>
      <c r="S26" s="283"/>
      <c r="T26" s="275"/>
      <c r="U26" s="276"/>
      <c r="V26" s="285"/>
      <c r="W26" s="286"/>
      <c r="X26" s="209"/>
      <c r="Y26" s="199"/>
      <c r="Z26" s="201">
        <f t="shared" si="6"/>
        <v>0</v>
      </c>
      <c r="AA26" s="201">
        <f t="shared" si="7"/>
        <v>0</v>
      </c>
      <c r="AB26" s="215">
        <f t="shared" si="8"/>
        <v>0</v>
      </c>
      <c r="AC26" s="71" t="str">
        <f t="shared" si="3"/>
        <v/>
      </c>
      <c r="AD26" s="98">
        <f t="shared" si="4"/>
        <v>45.196</v>
      </c>
      <c r="AE26" s="97">
        <f t="shared" si="5"/>
        <v>0</v>
      </c>
      <c r="AF26" s="97"/>
      <c r="AG26" s="97"/>
    </row>
    <row r="27" spans="1:33" ht="14.1" customHeight="1">
      <c r="A27" s="109">
        <v>31100</v>
      </c>
      <c r="B27" s="115" t="s">
        <v>284</v>
      </c>
      <c r="C27" s="353" t="s">
        <v>285</v>
      </c>
      <c r="D27" s="357">
        <v>34.049</v>
      </c>
      <c r="E27" s="199"/>
      <c r="F27" s="200"/>
      <c r="G27" s="201"/>
      <c r="H27" s="268"/>
      <c r="I27" s="269"/>
      <c r="J27" s="199"/>
      <c r="K27" s="271"/>
      <c r="L27" s="272"/>
      <c r="M27" s="199"/>
      <c r="N27" s="215"/>
      <c r="O27" s="374">
        <f>SUMIF('Productie elektriciteit'!$K$5:$R$5,$B27&amp;" ("&amp;$C27&amp;")",'Productie elektriciteit'!$K$23:$R$23)</f>
        <v>0</v>
      </c>
      <c r="P27" s="279"/>
      <c r="Q27" s="280"/>
      <c r="R27" s="220"/>
      <c r="S27" s="283"/>
      <c r="T27" s="275"/>
      <c r="U27" s="276"/>
      <c r="V27" s="285"/>
      <c r="W27" s="286"/>
      <c r="X27" s="209"/>
      <c r="Y27" s="199"/>
      <c r="Z27" s="201">
        <f t="shared" si="6"/>
        <v>0</v>
      </c>
      <c r="AA27" s="201">
        <f t="shared" si="7"/>
        <v>0</v>
      </c>
      <c r="AB27" s="215">
        <f t="shared" si="8"/>
        <v>0</v>
      </c>
      <c r="AC27" s="71" t="str">
        <f t="shared" si="3"/>
        <v/>
      </c>
      <c r="AD27" s="98">
        <f t="shared" si="4"/>
        <v>34.049</v>
      </c>
      <c r="AE27" s="97">
        <f t="shared" si="5"/>
        <v>0</v>
      </c>
      <c r="AF27" s="97"/>
      <c r="AG27" s="97"/>
    </row>
    <row r="28" spans="1:33" ht="14.1" customHeight="1">
      <c r="A28" s="109">
        <v>82210</v>
      </c>
      <c r="B28" s="114" t="s">
        <v>286</v>
      </c>
      <c r="C28" s="354" t="s">
        <v>285</v>
      </c>
      <c r="D28" s="357">
        <v>35.868</v>
      </c>
      <c r="E28" s="199"/>
      <c r="F28" s="200"/>
      <c r="G28" s="201"/>
      <c r="H28" s="268"/>
      <c r="I28" s="269"/>
      <c r="J28" s="199"/>
      <c r="K28" s="271"/>
      <c r="L28" s="272"/>
      <c r="M28" s="199"/>
      <c r="N28" s="215"/>
      <c r="O28" s="374">
        <f>SUMIF('Productie elektriciteit'!$K$5:$R$5,$B28&amp;" ("&amp;$C28&amp;")",'Productie elektriciteit'!$K$23:$R$23)</f>
        <v>0</v>
      </c>
      <c r="P28" s="279"/>
      <c r="Q28" s="280"/>
      <c r="R28" s="220"/>
      <c r="S28" s="283"/>
      <c r="T28" s="275"/>
      <c r="U28" s="276"/>
      <c r="V28" s="285"/>
      <c r="W28" s="286"/>
      <c r="X28" s="209"/>
      <c r="Y28" s="199"/>
      <c r="Z28" s="201">
        <f t="shared" si="6"/>
        <v>0</v>
      </c>
      <c r="AA28" s="201">
        <f t="shared" si="7"/>
        <v>0</v>
      </c>
      <c r="AB28" s="215">
        <f t="shared" si="8"/>
        <v>0</v>
      </c>
      <c r="AC28" s="71" t="str">
        <f t="shared" si="3"/>
        <v/>
      </c>
      <c r="AD28" s="98">
        <f t="shared" si="4"/>
        <v>35.868</v>
      </c>
      <c r="AE28" s="97">
        <f t="shared" si="5"/>
        <v>0</v>
      </c>
      <c r="AF28" s="97"/>
      <c r="AG28" s="97"/>
    </row>
    <row r="29" spans="1:33" ht="14.1" customHeight="1">
      <c r="A29" s="109">
        <v>31310</v>
      </c>
      <c r="B29" s="114" t="s">
        <v>287</v>
      </c>
      <c r="C29" s="353" t="s">
        <v>272</v>
      </c>
      <c r="D29" s="357">
        <v>41</v>
      </c>
      <c r="E29" s="199"/>
      <c r="F29" s="200"/>
      <c r="G29" s="201"/>
      <c r="H29" s="268"/>
      <c r="I29" s="269"/>
      <c r="J29" s="199"/>
      <c r="K29" s="271"/>
      <c r="L29" s="272"/>
      <c r="M29" s="199"/>
      <c r="N29" s="215"/>
      <c r="O29" s="374">
        <f>SUMIF('Productie elektriciteit'!$K$5:$R$5,$B29&amp;" ("&amp;$C29&amp;")",'Productie elektriciteit'!$K$23:$R$23)</f>
        <v>0</v>
      </c>
      <c r="P29" s="279"/>
      <c r="Q29" s="280"/>
      <c r="R29" s="220"/>
      <c r="S29" s="283"/>
      <c r="T29" s="275"/>
      <c r="U29" s="276"/>
      <c r="V29" s="285"/>
      <c r="W29" s="286"/>
      <c r="X29" s="209"/>
      <c r="Y29" s="199"/>
      <c r="Z29" s="201">
        <f t="shared" si="6"/>
        <v>0</v>
      </c>
      <c r="AA29" s="201">
        <f t="shared" si="7"/>
        <v>0</v>
      </c>
      <c r="AB29" s="215">
        <f t="shared" si="8"/>
        <v>0</v>
      </c>
      <c r="AC29" s="71" t="str">
        <f t="shared" si="3"/>
        <v/>
      </c>
      <c r="AD29" s="98">
        <f t="shared" si="4"/>
        <v>41</v>
      </c>
      <c r="AE29" s="97">
        <f t="shared" si="5"/>
        <v>0</v>
      </c>
      <c r="AF29" s="97"/>
      <c r="AG29" s="97"/>
    </row>
    <row r="30" spans="1:33" ht="14.1" customHeight="1">
      <c r="A30" s="109">
        <v>31950</v>
      </c>
      <c r="B30" s="115" t="s">
        <v>288</v>
      </c>
      <c r="C30" s="353" t="s">
        <v>272</v>
      </c>
      <c r="D30" s="357">
        <v>35.2</v>
      </c>
      <c r="E30" s="199"/>
      <c r="F30" s="200"/>
      <c r="G30" s="201"/>
      <c r="H30" s="268"/>
      <c r="I30" s="269"/>
      <c r="J30" s="199"/>
      <c r="K30" s="271"/>
      <c r="L30" s="272"/>
      <c r="M30" s="199"/>
      <c r="N30" s="215"/>
      <c r="O30" s="374">
        <f>SUMIF('Productie elektriciteit'!$K$5:$R$5,$B30&amp;" ("&amp;$C30&amp;")",'Productie elektriciteit'!$K$23:$R$23)</f>
        <v>0</v>
      </c>
      <c r="P30" s="279"/>
      <c r="Q30" s="280"/>
      <c r="R30" s="220"/>
      <c r="S30" s="283"/>
      <c r="T30" s="275"/>
      <c r="U30" s="276"/>
      <c r="V30" s="285"/>
      <c r="W30" s="286"/>
      <c r="X30" s="209"/>
      <c r="Y30" s="199"/>
      <c r="Z30" s="201">
        <f t="shared" si="6"/>
        <v>0</v>
      </c>
      <c r="AA30" s="201">
        <f t="shared" si="7"/>
        <v>0</v>
      </c>
      <c r="AB30" s="215">
        <f t="shared" si="8"/>
        <v>0</v>
      </c>
      <c r="AC30" s="71" t="str">
        <f t="shared" si="3"/>
        <v/>
      </c>
      <c r="AD30" s="98">
        <f t="shared" si="4"/>
        <v>35.2</v>
      </c>
      <c r="AE30" s="97">
        <f t="shared" si="5"/>
        <v>0</v>
      </c>
      <c r="AF30" s="97"/>
      <c r="AG30" s="97"/>
    </row>
    <row r="31" spans="1:33" ht="14.1" customHeight="1">
      <c r="A31" s="109">
        <v>31980</v>
      </c>
      <c r="B31" s="114" t="s">
        <v>289</v>
      </c>
      <c r="C31" s="353" t="s">
        <v>272</v>
      </c>
      <c r="D31" s="357">
        <v>41</v>
      </c>
      <c r="E31" s="199"/>
      <c r="F31" s="200"/>
      <c r="G31" s="201"/>
      <c r="H31" s="268"/>
      <c r="I31" s="269"/>
      <c r="J31" s="199"/>
      <c r="K31" s="271"/>
      <c r="L31" s="272"/>
      <c r="M31" s="199"/>
      <c r="N31" s="215"/>
      <c r="O31" s="374">
        <f>SUMIF('Productie elektriciteit'!$K$5:$R$5,$B31&amp;" ("&amp;$C31&amp;")",'Productie elektriciteit'!$K$23:$R$23)</f>
        <v>0</v>
      </c>
      <c r="P31" s="279"/>
      <c r="Q31" s="280"/>
      <c r="R31" s="220"/>
      <c r="S31" s="283"/>
      <c r="T31" s="275"/>
      <c r="U31" s="276"/>
      <c r="V31" s="285"/>
      <c r="W31" s="286"/>
      <c r="X31" s="209"/>
      <c r="Y31" s="199"/>
      <c r="Z31" s="201">
        <f t="shared" si="6"/>
        <v>0</v>
      </c>
      <c r="AA31" s="201">
        <f t="shared" si="7"/>
        <v>0</v>
      </c>
      <c r="AB31" s="215">
        <f t="shared" si="8"/>
        <v>0</v>
      </c>
      <c r="AC31" s="71" t="str">
        <f t="shared" si="3"/>
        <v/>
      </c>
      <c r="AD31" s="98">
        <f t="shared" si="4"/>
        <v>41</v>
      </c>
      <c r="AE31" s="97">
        <f t="shared" si="5"/>
        <v>0</v>
      </c>
      <c r="AF31" s="97"/>
      <c r="AG31" s="97"/>
    </row>
    <row r="32" spans="1:33" ht="14.1" customHeight="1">
      <c r="A32" s="108"/>
      <c r="B32" s="117" t="s">
        <v>290</v>
      </c>
      <c r="C32" s="99"/>
      <c r="D32" s="357"/>
      <c r="E32" s="358"/>
      <c r="F32" s="200"/>
      <c r="G32" s="201"/>
      <c r="H32" s="268"/>
      <c r="I32" s="269"/>
      <c r="J32" s="270"/>
      <c r="K32" s="271"/>
      <c r="L32" s="272"/>
      <c r="M32" s="273"/>
      <c r="N32" s="138"/>
      <c r="O32" s="374"/>
      <c r="P32" s="279"/>
      <c r="Q32" s="280"/>
      <c r="R32" s="282"/>
      <c r="S32" s="283"/>
      <c r="T32" s="275"/>
      <c r="U32" s="276"/>
      <c r="V32" s="285"/>
      <c r="W32" s="286"/>
      <c r="X32" s="277"/>
      <c r="Y32" s="278"/>
      <c r="Z32" s="201"/>
      <c r="AA32" s="201"/>
      <c r="AB32" s="215"/>
      <c r="AC32" s="71" t="str">
        <f t="shared" si="3"/>
        <v/>
      </c>
      <c r="AD32" s="98">
        <f t="shared" si="4"/>
        <v>0</v>
      </c>
      <c r="AE32" s="97">
        <f t="shared" si="5"/>
        <v>0</v>
      </c>
      <c r="AF32" s="97"/>
      <c r="AG32" s="97"/>
    </row>
    <row r="33" spans="1:33" ht="14.1" customHeight="1">
      <c r="A33" s="109">
        <v>40110</v>
      </c>
      <c r="B33" s="115" t="s">
        <v>291</v>
      </c>
      <c r="C33" s="354" t="s">
        <v>278</v>
      </c>
      <c r="D33" s="357">
        <v>31.65</v>
      </c>
      <c r="E33" s="352"/>
      <c r="F33" s="200"/>
      <c r="G33" s="201"/>
      <c r="H33" s="268"/>
      <c r="I33" s="269"/>
      <c r="J33" s="199"/>
      <c r="K33" s="271"/>
      <c r="L33" s="272"/>
      <c r="M33" s="199"/>
      <c r="N33" s="215"/>
      <c r="O33" s="374">
        <f>'Productie elektriciteit'!J23</f>
        <v>0</v>
      </c>
      <c r="P33" s="279"/>
      <c r="Q33" s="280"/>
      <c r="R33" s="220"/>
      <c r="S33" s="283"/>
      <c r="T33" s="275"/>
      <c r="U33" s="276"/>
      <c r="V33" s="285"/>
      <c r="W33" s="286"/>
      <c r="X33" s="209"/>
      <c r="Y33" s="199"/>
      <c r="Z33" s="201">
        <f>F33-G33+SUM(H33:J33)-SUM(K33:M33)+N33+P33+S33+U33+W33</f>
        <v>0</v>
      </c>
      <c r="AA33" s="201">
        <f>O33+Q33+R33+T33+V33+X33+Y33</f>
        <v>0</v>
      </c>
      <c r="AB33" s="215">
        <f>Z33-AA33</f>
        <v>0</v>
      </c>
      <c r="AC33" s="71" t="str">
        <f t="shared" si="3"/>
        <v/>
      </c>
      <c r="AD33" s="98">
        <f t="shared" si="4"/>
        <v>31.65</v>
      </c>
      <c r="AE33" s="97">
        <f t="shared" si="5"/>
        <v>0</v>
      </c>
      <c r="AF33" s="97"/>
      <c r="AG33" s="97"/>
    </row>
    <row r="34" spans="1:33" ht="14.1" customHeight="1">
      <c r="A34" s="108"/>
      <c r="B34" s="117" t="s">
        <v>292</v>
      </c>
      <c r="C34" s="100"/>
      <c r="D34" s="357"/>
      <c r="E34" s="358"/>
      <c r="F34" s="200"/>
      <c r="G34" s="201"/>
      <c r="H34" s="268"/>
      <c r="I34" s="269"/>
      <c r="J34" s="270"/>
      <c r="K34" s="271"/>
      <c r="L34" s="272"/>
      <c r="M34" s="273"/>
      <c r="N34" s="138"/>
      <c r="O34" s="374"/>
      <c r="P34" s="279"/>
      <c r="Q34" s="280"/>
      <c r="R34" s="282"/>
      <c r="S34" s="283"/>
      <c r="T34" s="275"/>
      <c r="U34" s="276"/>
      <c r="V34" s="285"/>
      <c r="W34" s="286"/>
      <c r="X34" s="277"/>
      <c r="Y34" s="278"/>
      <c r="Z34" s="201"/>
      <c r="AA34" s="201"/>
      <c r="AB34" s="215"/>
      <c r="AC34" s="71" t="str">
        <f t="shared" si="3"/>
        <v/>
      </c>
      <c r="AD34" s="98">
        <f t="shared" si="4"/>
        <v>0</v>
      </c>
      <c r="AE34" s="97">
        <f t="shared" si="5"/>
        <v>0</v>
      </c>
      <c r="AF34" s="97"/>
      <c r="AG34" s="97"/>
    </row>
    <row r="35" spans="1:33" ht="14.1" customHeight="1">
      <c r="A35" s="107">
        <v>53190</v>
      </c>
      <c r="B35" s="115" t="s">
        <v>293</v>
      </c>
      <c r="C35" s="354" t="s">
        <v>158</v>
      </c>
      <c r="D35" s="357">
        <v>1</v>
      </c>
      <c r="E35" s="352"/>
      <c r="F35" s="200"/>
      <c r="G35" s="201"/>
      <c r="H35" s="268"/>
      <c r="I35" s="269"/>
      <c r="J35" s="199"/>
      <c r="K35" s="271"/>
      <c r="L35" s="272"/>
      <c r="M35" s="199"/>
      <c r="N35" s="216"/>
      <c r="O35" s="374">
        <f>SUMIF('Productie elektriciteit'!$K$5:$R$5,$B35&amp;" ("&amp;$C35&amp;")",'Productie elektriciteit'!$K$23:$R$23)</f>
        <v>0</v>
      </c>
      <c r="P35" s="279"/>
      <c r="Q35" s="280"/>
      <c r="R35" s="220"/>
      <c r="S35" s="283"/>
      <c r="T35" s="275"/>
      <c r="U35" s="276"/>
      <c r="V35" s="285"/>
      <c r="W35" s="286"/>
      <c r="X35" s="209"/>
      <c r="Y35" s="278"/>
      <c r="Z35" s="201">
        <f>F35-G35+SUM(H35:J35)-SUM(K35:M35)+N35+P35+S35+U35+W35</f>
        <v>0</v>
      </c>
      <c r="AA35" s="201">
        <f>O35+Q35+R35+T35+V35+X35+Y35</f>
        <v>0</v>
      </c>
      <c r="AB35" s="215">
        <f>Z35-AA35</f>
        <v>0</v>
      </c>
      <c r="AC35" s="71" t="str">
        <f t="shared" si="3"/>
        <v/>
      </c>
      <c r="AD35" s="98">
        <f t="shared" si="4"/>
        <v>1</v>
      </c>
      <c r="AE35" s="97">
        <f t="shared" si="5"/>
        <v>0</v>
      </c>
      <c r="AF35" s="97"/>
      <c r="AG35" s="97"/>
    </row>
    <row r="36" spans="1:33" ht="14.1" customHeight="1">
      <c r="A36" s="107">
        <v>51200</v>
      </c>
      <c r="B36" s="115" t="s">
        <v>294</v>
      </c>
      <c r="C36" s="354" t="s">
        <v>158</v>
      </c>
      <c r="D36" s="357">
        <v>1</v>
      </c>
      <c r="E36" s="352"/>
      <c r="F36" s="200"/>
      <c r="G36" s="201"/>
      <c r="H36" s="268"/>
      <c r="I36" s="269"/>
      <c r="J36" s="270"/>
      <c r="K36" s="271"/>
      <c r="L36" s="272"/>
      <c r="M36" s="273"/>
      <c r="N36" s="216"/>
      <c r="O36" s="374">
        <f>SUMIF('Productie elektriciteit'!$K$5:$R$5,$B36&amp;" ("&amp;$C36&amp;")",'Productie elektriciteit'!$K$23:$R$23)</f>
        <v>0</v>
      </c>
      <c r="P36" s="279"/>
      <c r="Q36" s="280"/>
      <c r="R36" s="220"/>
      <c r="S36" s="283"/>
      <c r="T36" s="275"/>
      <c r="U36" s="276"/>
      <c r="V36" s="285"/>
      <c r="W36" s="286"/>
      <c r="X36" s="209"/>
      <c r="Y36" s="278"/>
      <c r="Z36" s="201">
        <f>F36-G36+SUM(H36:J36)-SUM(K36:M36)+N36+P36+S36+U36+W36</f>
        <v>0</v>
      </c>
      <c r="AA36" s="201">
        <f>O36+Q36+R36+T36+V36+X36+Y36</f>
        <v>0</v>
      </c>
      <c r="AB36" s="215">
        <f>Z36-AA36</f>
        <v>0</v>
      </c>
      <c r="AC36" s="71" t="str">
        <f t="shared" si="3"/>
        <v/>
      </c>
      <c r="AD36" s="98">
        <f t="shared" si="4"/>
        <v>1</v>
      </c>
      <c r="AE36" s="97">
        <f t="shared" si="5"/>
        <v>0</v>
      </c>
      <c r="AF36" s="97"/>
      <c r="AG36" s="97"/>
    </row>
    <row r="37" spans="1:33" ht="14.1" customHeight="1">
      <c r="A37" s="107">
        <v>52900</v>
      </c>
      <c r="B37" s="115" t="s">
        <v>295</v>
      </c>
      <c r="C37" s="353" t="s">
        <v>272</v>
      </c>
      <c r="D37" s="357">
        <v>36</v>
      </c>
      <c r="E37" s="199"/>
      <c r="F37" s="200"/>
      <c r="G37" s="201"/>
      <c r="H37" s="268"/>
      <c r="I37" s="269"/>
      <c r="J37" s="270"/>
      <c r="K37" s="271"/>
      <c r="L37" s="272"/>
      <c r="M37" s="273"/>
      <c r="N37" s="216"/>
      <c r="O37" s="374">
        <f>SUMIF('Productie elektriciteit'!$K$5:$R$5,$B37&amp;" ("&amp;$C37&amp;")",'Productie elektriciteit'!$K$23:$R$23)</f>
        <v>0</v>
      </c>
      <c r="P37" s="279"/>
      <c r="Q37" s="280"/>
      <c r="R37" s="220"/>
      <c r="S37" s="283"/>
      <c r="T37" s="275"/>
      <c r="U37" s="276"/>
      <c r="V37" s="285"/>
      <c r="W37" s="286"/>
      <c r="X37" s="209"/>
      <c r="Y37" s="278"/>
      <c r="Z37" s="201">
        <f>F37-G37+SUM(H37:J37)-SUM(K37:M37)+N37+P37+S37+U37+W37</f>
        <v>0</v>
      </c>
      <c r="AA37" s="201">
        <f>O37+Q37+R37+T37+V37+X37+Y37</f>
        <v>0</v>
      </c>
      <c r="AB37" s="215">
        <f>Z37-AA37</f>
        <v>0</v>
      </c>
      <c r="AC37" s="71" t="str">
        <f t="shared" si="3"/>
        <v/>
      </c>
      <c r="AD37" s="98">
        <f t="shared" si="4"/>
        <v>36</v>
      </c>
      <c r="AE37" s="97">
        <f t="shared" si="5"/>
        <v>0</v>
      </c>
      <c r="AF37" s="97"/>
      <c r="AG37" s="97"/>
    </row>
    <row r="38" spans="1:33" ht="14.1" customHeight="1">
      <c r="A38" s="108"/>
      <c r="B38" s="117" t="s">
        <v>296</v>
      </c>
      <c r="C38" s="100"/>
      <c r="D38" s="357"/>
      <c r="E38" s="358"/>
      <c r="F38" s="200"/>
      <c r="G38" s="201"/>
      <c r="H38" s="268"/>
      <c r="I38" s="269"/>
      <c r="J38" s="270"/>
      <c r="K38" s="271"/>
      <c r="L38" s="272"/>
      <c r="M38" s="273"/>
      <c r="N38" s="136"/>
      <c r="O38" s="374"/>
      <c r="P38" s="279"/>
      <c r="Q38" s="280"/>
      <c r="R38" s="282"/>
      <c r="S38" s="283"/>
      <c r="T38" s="275"/>
      <c r="U38" s="276"/>
      <c r="V38" s="285"/>
      <c r="W38" s="286"/>
      <c r="X38" s="277"/>
      <c r="Y38" s="278"/>
      <c r="Z38" s="201"/>
      <c r="AA38" s="201"/>
      <c r="AB38" s="215"/>
      <c r="AC38" s="71" t="str">
        <f t="shared" si="3"/>
        <v/>
      </c>
      <c r="AD38" s="98">
        <f t="shared" si="4"/>
        <v>0</v>
      </c>
      <c r="AE38" s="97">
        <f t="shared" si="5"/>
        <v>0</v>
      </c>
      <c r="AF38" s="97"/>
      <c r="AG38" s="97"/>
    </row>
    <row r="39" spans="1:33" ht="14.1" customHeight="1">
      <c r="A39" s="107">
        <v>40730</v>
      </c>
      <c r="B39" s="114" t="s">
        <v>297</v>
      </c>
      <c r="C39" s="354" t="s">
        <v>158</v>
      </c>
      <c r="D39" s="357">
        <v>1</v>
      </c>
      <c r="E39" s="358"/>
      <c r="F39" s="200"/>
      <c r="G39" s="201"/>
      <c r="H39" s="268"/>
      <c r="I39" s="269"/>
      <c r="J39" s="199"/>
      <c r="K39" s="271"/>
      <c r="L39" s="272"/>
      <c r="M39" s="199"/>
      <c r="N39" s="216"/>
      <c r="O39" s="374">
        <f>SUMIF('Productie elektriciteit'!$K$5:$R$5,$B39&amp;" ("&amp;$C39&amp;")",'Productie elektriciteit'!$K$23:$R$23)</f>
        <v>0</v>
      </c>
      <c r="P39" s="279"/>
      <c r="Q39" s="280"/>
      <c r="R39" s="220"/>
      <c r="S39" s="283"/>
      <c r="T39" s="275"/>
      <c r="U39" s="276"/>
      <c r="V39" s="285"/>
      <c r="W39" s="286"/>
      <c r="X39" s="209"/>
      <c r="Y39" s="199"/>
      <c r="Z39" s="201">
        <f>F39-G39+SUM(H39:J39)-SUM(K39:M39)+N39+P39+S39+U39+W39</f>
        <v>0</v>
      </c>
      <c r="AA39" s="201">
        <f>O39+Q39+R39+T39+V39+X39+Y39</f>
        <v>0</v>
      </c>
      <c r="AB39" s="215">
        <f>Z39-AA39</f>
        <v>0</v>
      </c>
      <c r="AC39" s="71" t="str">
        <f t="shared" si="3"/>
        <v/>
      </c>
      <c r="AD39" s="98">
        <f t="shared" si="4"/>
        <v>1</v>
      </c>
      <c r="AE39" s="97">
        <f t="shared" si="5"/>
        <v>0</v>
      </c>
      <c r="AF39" s="97"/>
      <c r="AG39" s="97"/>
    </row>
    <row r="40" spans="1:33" ht="14.1" customHeight="1">
      <c r="A40" s="107">
        <v>40720</v>
      </c>
      <c r="B40" s="115" t="s">
        <v>298</v>
      </c>
      <c r="C40" s="353" t="s">
        <v>158</v>
      </c>
      <c r="D40" s="357">
        <v>1</v>
      </c>
      <c r="E40" s="352"/>
      <c r="F40" s="200"/>
      <c r="G40" s="201"/>
      <c r="H40" s="268"/>
      <c r="I40" s="269"/>
      <c r="J40" s="270"/>
      <c r="K40" s="271"/>
      <c r="L40" s="272"/>
      <c r="M40" s="273"/>
      <c r="N40" s="216"/>
      <c r="O40" s="374">
        <f>SUMIF('Productie elektriciteit'!$K$5:$R$5,$B40&amp;" ("&amp;$C40&amp;")",'Productie elektriciteit'!$K$23:$R$23)</f>
        <v>0</v>
      </c>
      <c r="P40" s="279"/>
      <c r="Q40" s="280"/>
      <c r="R40" s="220"/>
      <c r="S40" s="283"/>
      <c r="T40" s="275"/>
      <c r="U40" s="276"/>
      <c r="V40" s="285"/>
      <c r="W40" s="286"/>
      <c r="X40" s="209"/>
      <c r="Y40" s="278"/>
      <c r="Z40" s="201">
        <f>F40-G40+SUM(H40:J40)-SUM(K40:M40)+N40+P40+S40+U40+W40</f>
        <v>0</v>
      </c>
      <c r="AA40" s="201">
        <f>O40+Q40+R40+T40+V40+X40+Y40</f>
        <v>0</v>
      </c>
      <c r="AB40" s="215">
        <f>Z40-AA40</f>
        <v>0</v>
      </c>
      <c r="AC40" s="71" t="str">
        <f t="shared" si="3"/>
        <v/>
      </c>
      <c r="AD40" s="98">
        <f t="shared" si="4"/>
        <v>1</v>
      </c>
      <c r="AE40" s="97">
        <f t="shared" si="5"/>
        <v>0</v>
      </c>
      <c r="AF40" s="97"/>
      <c r="AG40" s="97"/>
    </row>
    <row r="41" spans="1:33" ht="14.1" customHeight="1">
      <c r="A41" s="110"/>
      <c r="B41" s="117" t="s">
        <v>299</v>
      </c>
      <c r="C41" s="99"/>
      <c r="D41" s="357"/>
      <c r="E41" s="358"/>
      <c r="F41" s="200"/>
      <c r="G41" s="201"/>
      <c r="H41" s="268"/>
      <c r="I41" s="269"/>
      <c r="J41" s="270"/>
      <c r="K41" s="271"/>
      <c r="L41" s="272"/>
      <c r="M41" s="273"/>
      <c r="N41" s="136"/>
      <c r="O41" s="374"/>
      <c r="P41" s="279"/>
      <c r="Q41" s="280"/>
      <c r="R41" s="282"/>
      <c r="S41" s="283"/>
      <c r="T41" s="275"/>
      <c r="U41" s="276"/>
      <c r="V41" s="285"/>
      <c r="W41" s="286"/>
      <c r="X41" s="277"/>
      <c r="Y41" s="278"/>
      <c r="Z41" s="201"/>
      <c r="AA41" s="201"/>
      <c r="AB41" s="215"/>
      <c r="AC41" s="71" t="str">
        <f t="shared" si="3"/>
        <v/>
      </c>
      <c r="AD41" s="98">
        <f t="shared" si="4"/>
        <v>0</v>
      </c>
      <c r="AE41" s="97">
        <f t="shared" si="5"/>
        <v>0</v>
      </c>
      <c r="AF41" s="97"/>
      <c r="AG41" s="97"/>
    </row>
    <row r="42" spans="1:33" ht="14.1" customHeight="1">
      <c r="A42" s="109">
        <v>40200</v>
      </c>
      <c r="B42" s="115" t="s">
        <v>300</v>
      </c>
      <c r="C42" s="353" t="s">
        <v>301</v>
      </c>
      <c r="D42" s="357">
        <v>3.6</v>
      </c>
      <c r="E42" s="352"/>
      <c r="F42" s="200"/>
      <c r="G42" s="201"/>
      <c r="H42" s="209"/>
      <c r="I42" s="210"/>
      <c r="J42" s="270"/>
      <c r="K42" s="209"/>
      <c r="L42" s="210"/>
      <c r="M42" s="273"/>
      <c r="N42" s="215"/>
      <c r="O42" s="374"/>
      <c r="P42" s="375">
        <f>'Productie elektriciteit'!T23</f>
        <v>0</v>
      </c>
      <c r="Q42" s="199"/>
      <c r="R42" s="220"/>
      <c r="S42" s="283"/>
      <c r="T42" s="275"/>
      <c r="U42" s="276"/>
      <c r="V42" s="285"/>
      <c r="W42" s="286"/>
      <c r="X42" s="209"/>
      <c r="Y42" s="199"/>
      <c r="Z42" s="201">
        <f>F42-G42+SUM(H42:J42)-SUM(K42:M42)+N42+P42+S42+U42+W42</f>
        <v>0</v>
      </c>
      <c r="AA42" s="201">
        <f>O42+Q42+R42+T42+V42+X42+Y42</f>
        <v>0</v>
      </c>
      <c r="AB42" s="215">
        <f>Z42-AA42</f>
        <v>0</v>
      </c>
      <c r="AC42" s="71" t="str">
        <f t="shared" si="3"/>
        <v/>
      </c>
      <c r="AD42" s="98">
        <f t="shared" si="4"/>
        <v>3.6</v>
      </c>
      <c r="AE42" s="97">
        <f t="shared" si="5"/>
        <v>0</v>
      </c>
      <c r="AF42" s="97"/>
      <c r="AG42" s="97"/>
    </row>
    <row r="43" spans="1:33" ht="14.1" customHeight="1">
      <c r="A43" s="109">
        <v>40310</v>
      </c>
      <c r="B43" s="114" t="s">
        <v>302</v>
      </c>
      <c r="C43" s="354" t="s">
        <v>158</v>
      </c>
      <c r="D43" s="357">
        <v>1</v>
      </c>
      <c r="E43" s="352"/>
      <c r="F43" s="200"/>
      <c r="G43" s="201"/>
      <c r="H43" s="268"/>
      <c r="I43" s="269"/>
      <c r="J43" s="199"/>
      <c r="K43" s="271"/>
      <c r="L43" s="272"/>
      <c r="M43" s="199"/>
      <c r="N43" s="216"/>
      <c r="O43" s="374">
        <f>SUMIF('Productie elektriciteit'!$K$5:$R$5,$B43&amp;" ("&amp;$C43&amp;")",'Productie elektriciteit'!$K$23:$R$23)</f>
        <v>0</v>
      </c>
      <c r="P43" s="375">
        <f>'Productie elektriciteit'!V23</f>
        <v>0</v>
      </c>
      <c r="Q43" s="280"/>
      <c r="R43" s="284"/>
      <c r="S43" s="199"/>
      <c r="T43" s="275"/>
      <c r="U43" s="276"/>
      <c r="V43" s="285"/>
      <c r="W43" s="286"/>
      <c r="X43" s="209"/>
      <c r="Y43" s="278"/>
      <c r="Z43" s="201">
        <f>F43-G43+SUM(H43:J43)-SUM(K43:M43)+N43+P43+S43+U43+W43</f>
        <v>0</v>
      </c>
      <c r="AA43" s="201">
        <f>O43+Q43+R43+T43+V43+X43+Y43</f>
        <v>0</v>
      </c>
      <c r="AB43" s="215">
        <f>Z43-AA43</f>
        <v>0</v>
      </c>
      <c r="AC43" s="71" t="str">
        <f t="shared" si="3"/>
        <v/>
      </c>
      <c r="AD43" s="98">
        <f t="shared" si="4"/>
        <v>1</v>
      </c>
      <c r="AE43" s="97">
        <f>S43*AD43</f>
        <v>0</v>
      </c>
      <c r="AF43" s="97"/>
      <c r="AG43" s="97"/>
    </row>
    <row r="44" spans="1:33" ht="14.1" customHeight="1" thickBot="1">
      <c r="A44" s="111">
        <v>40320</v>
      </c>
      <c r="B44" s="118" t="s">
        <v>303</v>
      </c>
      <c r="C44" s="355" t="s">
        <v>158</v>
      </c>
      <c r="D44" s="359">
        <v>1</v>
      </c>
      <c r="E44" s="360"/>
      <c r="F44" s="298"/>
      <c r="G44" s="299"/>
      <c r="H44" s="297"/>
      <c r="I44" s="296"/>
      <c r="J44" s="211"/>
      <c r="K44" s="301"/>
      <c r="L44" s="300"/>
      <c r="M44" s="211"/>
      <c r="N44" s="217"/>
      <c r="O44" s="376">
        <f>SUMIF('Productie elektriciteit'!$K$5:$R$5,$B44&amp;" ("&amp;$C44&amp;")",'Productie elektriciteit'!$K$23:$R$23)</f>
        <v>0</v>
      </c>
      <c r="P44" s="377">
        <f>'Productie elektriciteit'!W23</f>
        <v>0</v>
      </c>
      <c r="Q44" s="305"/>
      <c r="R44" s="311"/>
      <c r="S44" s="211"/>
      <c r="T44" s="295"/>
      <c r="U44" s="314"/>
      <c r="V44" s="309"/>
      <c r="W44" s="316"/>
      <c r="X44" s="224"/>
      <c r="Y44" s="317"/>
      <c r="Z44" s="299">
        <f>F44-G44+SUM(H44:J44)-SUM(K44:M44)+N44+P44+S44+U44+W44</f>
        <v>0</v>
      </c>
      <c r="AA44" s="299">
        <f>O44+Q44+R44+T44+V44+X44+Y44</f>
        <v>0</v>
      </c>
      <c r="AB44" s="226">
        <f>Z44-AA44</f>
        <v>0</v>
      </c>
      <c r="AC44" s="71" t="str">
        <f t="shared" si="3"/>
        <v/>
      </c>
      <c r="AD44" s="98">
        <f t="shared" si="4"/>
        <v>1</v>
      </c>
      <c r="AE44" s="97">
        <f>S44*AD44</f>
        <v>0</v>
      </c>
      <c r="AF44" s="97"/>
      <c r="AG44" s="97"/>
    </row>
    <row r="45" spans="1:28" ht="14.1" customHeight="1" thickBot="1">
      <c r="A45" s="326"/>
      <c r="D45" s="329"/>
      <c r="E45" s="329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323" t="s">
        <v>304</v>
      </c>
      <c r="S45" s="453"/>
      <c r="T45" s="324" t="s">
        <v>305</v>
      </c>
      <c r="U45" s="454"/>
      <c r="V45" s="325" t="s">
        <v>306</v>
      </c>
      <c r="W45" s="455"/>
      <c r="X45" s="274"/>
      <c r="Y45" s="274"/>
      <c r="Z45" s="274"/>
      <c r="AA45" s="274"/>
      <c r="AB45" s="330"/>
    </row>
    <row r="46" spans="1:28" ht="14.1" customHeight="1" thickBot="1">
      <c r="A46" s="326"/>
      <c r="D46" s="343"/>
      <c r="E46" s="344"/>
      <c r="F46" s="290"/>
      <c r="G46" s="290"/>
      <c r="H46" s="290"/>
      <c r="I46" s="307"/>
      <c r="J46" s="274"/>
      <c r="K46" s="274"/>
      <c r="L46" s="274"/>
      <c r="M46" s="274"/>
      <c r="N46" s="274"/>
      <c r="O46" s="274"/>
      <c r="P46" s="274"/>
      <c r="Q46" s="274"/>
      <c r="R46" s="287" t="str">
        <f>IF(SUM(AE16:AE42)=0,"-",SUM(AE43:AE44)/SUM(AE16:AE42))</f>
        <v>-</v>
      </c>
      <c r="S46" s="456"/>
      <c r="T46" s="288" t="str">
        <f>IF(AF17=0,"-",SUM(AF20:AF23)/AF17)</f>
        <v>-</v>
      </c>
      <c r="U46" s="457"/>
      <c r="V46" s="289" t="str">
        <f>IF(SUM(AG17:AG20)=0,"-",AG22/SUM(AG17:AG20))</f>
        <v>-</v>
      </c>
      <c r="W46" s="458"/>
      <c r="X46" s="274"/>
      <c r="Y46" s="274"/>
      <c r="Z46" s="274"/>
      <c r="AA46" s="274"/>
      <c r="AB46" s="274"/>
    </row>
    <row r="47" spans="1:28" ht="14.1" customHeight="1">
      <c r="A47" s="326"/>
      <c r="D47" s="345"/>
      <c r="E47" s="369" t="s">
        <v>163</v>
      </c>
      <c r="G47" s="274"/>
      <c r="H47" s="274"/>
      <c r="I47" s="221"/>
      <c r="J47" s="274"/>
      <c r="K47" s="274"/>
      <c r="L47" s="274"/>
      <c r="M47" s="274"/>
      <c r="N47" s="274"/>
      <c r="O47" s="274"/>
      <c r="P47" s="274"/>
      <c r="Q47" s="274"/>
      <c r="R47" s="323" t="s">
        <v>13</v>
      </c>
      <c r="S47" s="459"/>
      <c r="T47" s="324" t="s">
        <v>13</v>
      </c>
      <c r="U47" s="460"/>
      <c r="V47" s="334" t="s">
        <v>13</v>
      </c>
      <c r="W47" s="461"/>
      <c r="X47" s="274"/>
      <c r="Y47" s="274"/>
      <c r="Z47" s="274"/>
      <c r="AA47" s="274"/>
      <c r="AB47" s="274"/>
    </row>
    <row r="48" spans="1:30" ht="34.5" customHeight="1">
      <c r="A48" s="327"/>
      <c r="D48" s="281"/>
      <c r="E48" s="81"/>
      <c r="F48" s="328" t="s">
        <v>164</v>
      </c>
      <c r="I48" s="346"/>
      <c r="R48" s="332" t="str">
        <f>IF(AND(SUM(S16:S44)&gt;0,SUM(R16:R44)=0),"Geef aub ook inzet voor productie op","")</f>
        <v/>
      </c>
      <c r="S48" s="333" t="str">
        <f>IF(R46="-","",IF(R46&gt;100%,"Het rendement kan niet hoger zijn dan 100%",""))</f>
        <v/>
      </c>
      <c r="T48" s="387" t="str">
        <f>IF(AND(SUM(U16:U44)&gt;0,SUM(T16:T44)=0),"Geef aub ook inzet voor productie op","")</f>
        <v/>
      </c>
      <c r="U48" s="387" t="str">
        <f>IF(T46="-","",IF(T46&gt;100%,"Het rendement kan niet hoger zijn dan 100%",""))</f>
        <v/>
      </c>
      <c r="V48" s="335" t="str">
        <f>IF(AND(SUM(W16:W44)&gt;0,SUM(V16:V44)=0),"Geef aub ook inzet voor productie op","")</f>
        <v/>
      </c>
      <c r="W48" s="336" t="str">
        <f>IF(V46="-","",IF(V46&gt;100%,"Het rendement kan niet hoger zijn dan 100%",""))</f>
        <v/>
      </c>
      <c r="AD48" s="84"/>
    </row>
    <row r="49" spans="1:23" ht="34.5" customHeight="1">
      <c r="A49" s="327"/>
      <c r="D49" s="281"/>
      <c r="E49" s="331" t="s">
        <v>307</v>
      </c>
      <c r="F49" s="328" t="s">
        <v>165</v>
      </c>
      <c r="I49" s="346"/>
      <c r="R49" s="491" t="str">
        <f>IF(S43&gt;M43,"Geef bij productie stoom uit warmteketels alleen de afgeleverde stoom op","")</f>
        <v/>
      </c>
      <c r="S49" s="492"/>
      <c r="T49" s="384"/>
      <c r="U49" s="384"/>
      <c r="V49" s="337"/>
      <c r="W49" s="338"/>
    </row>
    <row r="50" spans="1:23" ht="34.5" customHeight="1">
      <c r="A50" s="327"/>
      <c r="D50" s="368"/>
      <c r="E50" s="378"/>
      <c r="F50" s="328" t="s">
        <v>308</v>
      </c>
      <c r="I50" s="346"/>
      <c r="R50" s="491" t="str">
        <f>IF(S44&gt;M44,"Geef bij productie warm water uit warmteketels alleen het afgeleverde warme water op","")</f>
        <v/>
      </c>
      <c r="S50" s="492"/>
      <c r="T50" s="384"/>
      <c r="U50" s="384"/>
      <c r="V50" s="337"/>
      <c r="W50" s="338"/>
    </row>
    <row r="51" spans="1:23" ht="34.5" customHeight="1" thickBot="1">
      <c r="A51" s="327"/>
      <c r="D51" s="368"/>
      <c r="E51" s="385" t="s">
        <v>309</v>
      </c>
      <c r="F51" s="328" t="s">
        <v>310</v>
      </c>
      <c r="I51" s="346"/>
      <c r="R51" s="371"/>
      <c r="S51" s="372"/>
      <c r="T51" s="386"/>
      <c r="U51" s="386"/>
      <c r="V51" s="339"/>
      <c r="W51" s="340"/>
    </row>
    <row r="52" spans="1:9" ht="14.1" customHeight="1" thickBot="1">
      <c r="A52" s="327"/>
      <c r="D52" s="347"/>
      <c r="E52" s="348"/>
      <c r="F52" s="349"/>
      <c r="G52" s="349"/>
      <c r="H52" s="349"/>
      <c r="I52" s="350"/>
    </row>
    <row r="53" spans="1:5" ht="14.1" customHeight="1">
      <c r="A53" s="327"/>
      <c r="D53" s="328"/>
      <c r="E53" s="328"/>
    </row>
    <row r="54" spans="1:5" ht="14.1" customHeight="1">
      <c r="A54" s="327"/>
      <c r="B54" s="328"/>
      <c r="C54" s="328"/>
      <c r="D54" s="328"/>
      <c r="E54" s="328"/>
    </row>
    <row r="55" spans="1:19" ht="12.75">
      <c r="A55" s="327"/>
      <c r="B55" s="328"/>
      <c r="C55" s="328"/>
      <c r="D55" s="328"/>
      <c r="E55" s="328"/>
      <c r="S55" s="341"/>
    </row>
    <row r="56" spans="1:5" ht="12.75">
      <c r="A56" s="327"/>
      <c r="B56" s="328"/>
      <c r="C56" s="328"/>
      <c r="D56" s="328"/>
      <c r="E56" s="328"/>
    </row>
    <row r="57" spans="1:5" ht="12.75">
      <c r="A57" s="327"/>
      <c r="B57" s="328"/>
      <c r="C57" s="328"/>
      <c r="D57" s="328"/>
      <c r="E57" s="328"/>
    </row>
    <row r="58" spans="1:5" ht="12.75">
      <c r="A58" s="327"/>
      <c r="B58" s="328"/>
      <c r="C58" s="328"/>
      <c r="D58" s="328"/>
      <c r="E58" s="328"/>
    </row>
    <row r="59" spans="1:5" ht="12.75">
      <c r="A59" s="327"/>
      <c r="B59" s="328"/>
      <c r="D59" s="328"/>
      <c r="E59" s="328"/>
    </row>
    <row r="60" spans="1:2" ht="12.75">
      <c r="A60" s="327"/>
      <c r="B60" s="328"/>
    </row>
    <row r="61" spans="1:2" ht="12.75">
      <c r="A61" s="327"/>
      <c r="B61" s="328"/>
    </row>
    <row r="62" spans="1:2" ht="12.75">
      <c r="A62" s="327"/>
      <c r="B62" s="328"/>
    </row>
    <row r="63" spans="1:2" ht="12.75">
      <c r="A63" s="327"/>
      <c r="B63" s="328"/>
    </row>
    <row r="64" spans="1:2" ht="12.75">
      <c r="A64" s="327"/>
      <c r="B64" s="328"/>
    </row>
    <row r="65" spans="1:2" ht="12.75">
      <c r="A65" s="327"/>
      <c r="B65" s="328"/>
    </row>
    <row r="66" spans="1:2" ht="12.75">
      <c r="A66" s="327"/>
      <c r="B66" s="328"/>
    </row>
    <row r="67" spans="1:2" ht="12.75">
      <c r="A67" s="327"/>
      <c r="B67" s="328"/>
    </row>
    <row r="68" spans="1:2" ht="12.75">
      <c r="A68" s="327"/>
      <c r="B68" s="328"/>
    </row>
    <row r="69" spans="1:2" ht="12.75">
      <c r="A69" s="327"/>
      <c r="B69" s="328"/>
    </row>
    <row r="70" spans="1:2" ht="12.75">
      <c r="A70" s="327"/>
      <c r="B70" s="328"/>
    </row>
    <row r="71" spans="1:2" ht="12.75">
      <c r="A71" s="327"/>
      <c r="B71" s="328"/>
    </row>
    <row r="72" spans="1:2" ht="12.75">
      <c r="A72" s="327"/>
      <c r="B72" s="328"/>
    </row>
    <row r="73" spans="1:2" ht="12.75">
      <c r="A73" s="327"/>
      <c r="B73" s="328"/>
    </row>
    <row r="74" spans="1:2" ht="12.75">
      <c r="A74" s="327"/>
      <c r="B74" s="328"/>
    </row>
    <row r="75" spans="1:2" ht="12.75">
      <c r="A75" s="327"/>
      <c r="B75" s="328"/>
    </row>
    <row r="76" spans="1:2" ht="12.75">
      <c r="A76" s="327"/>
      <c r="B76" s="328"/>
    </row>
    <row r="77" spans="1:2" ht="12.75">
      <c r="A77" s="327"/>
      <c r="B77" s="328"/>
    </row>
    <row r="78" spans="1:2" ht="12.75">
      <c r="A78" s="327"/>
      <c r="B78" s="328"/>
    </row>
    <row r="79" spans="1:2" ht="12.75">
      <c r="A79" s="327"/>
      <c r="B79" s="328"/>
    </row>
    <row r="80" spans="1:2" ht="12.75">
      <c r="A80" s="327"/>
      <c r="B80" s="328"/>
    </row>
    <row r="81" spans="1:2" ht="12.75">
      <c r="A81" s="327"/>
      <c r="B81" s="328"/>
    </row>
    <row r="82" spans="1:2" ht="12.75">
      <c r="A82" s="327"/>
      <c r="B82" s="328"/>
    </row>
    <row r="83" ht="12.75">
      <c r="A83" s="327"/>
    </row>
    <row r="84" ht="12.75">
      <c r="A84" s="327"/>
    </row>
    <row r="85" ht="12.75">
      <c r="A85" s="327"/>
    </row>
    <row r="86" ht="12.75">
      <c r="A86" s="327"/>
    </row>
    <row r="87" ht="12.75">
      <c r="A87" s="327"/>
    </row>
    <row r="88" ht="12.75">
      <c r="A88" s="327"/>
    </row>
    <row r="89" ht="12.75">
      <c r="A89" s="327"/>
    </row>
    <row r="90" ht="12.75">
      <c r="A90" s="327"/>
    </row>
    <row r="91" ht="12.75">
      <c r="A91" s="327"/>
    </row>
    <row r="92" ht="12.75">
      <c r="A92" s="327"/>
    </row>
    <row r="93" ht="12.75">
      <c r="A93" s="327"/>
    </row>
    <row r="94" ht="12.75">
      <c r="A94" s="327"/>
    </row>
    <row r="95" ht="12.75">
      <c r="A95" s="327"/>
    </row>
    <row r="96" ht="12.75">
      <c r="A96" s="327"/>
    </row>
    <row r="97" ht="12.75">
      <c r="A97" s="327"/>
    </row>
    <row r="98" ht="12.75">
      <c r="A98" s="327"/>
    </row>
    <row r="99" ht="12.75">
      <c r="A99" s="327"/>
    </row>
    <row r="100" ht="12.75">
      <c r="A100" s="327"/>
    </row>
    <row r="101" ht="12.75">
      <c r="A101" s="327"/>
    </row>
    <row r="102" ht="12.75">
      <c r="A102" s="327"/>
    </row>
    <row r="103" ht="12.75">
      <c r="A103" s="327"/>
    </row>
    <row r="104" ht="12.75">
      <c r="A104" s="327"/>
    </row>
    <row r="105" ht="12.75">
      <c r="A105" s="327"/>
    </row>
    <row r="106" ht="12.75">
      <c r="A106" s="327"/>
    </row>
    <row r="107" ht="12.75">
      <c r="A107" s="327"/>
    </row>
    <row r="108" ht="12.75">
      <c r="A108" s="327"/>
    </row>
    <row r="109" ht="12.75">
      <c r="A109" s="327"/>
    </row>
    <row r="110" ht="12.75">
      <c r="A110" s="327"/>
    </row>
    <row r="111" ht="12.75">
      <c r="A111" s="327"/>
    </row>
    <row r="112" ht="12.75">
      <c r="A112" s="327"/>
    </row>
    <row r="113" ht="12.75">
      <c r="A113" s="327"/>
    </row>
    <row r="114" ht="12.75">
      <c r="A114" s="327"/>
    </row>
    <row r="115" ht="12.75">
      <c r="A115" s="327"/>
    </row>
    <row r="116" ht="12.75">
      <c r="A116" s="327"/>
    </row>
    <row r="117" ht="12.75">
      <c r="A117" s="327"/>
    </row>
    <row r="118" ht="12.75">
      <c r="A118" s="327"/>
    </row>
    <row r="119" ht="12.75">
      <c r="A119" s="327"/>
    </row>
    <row r="120" ht="12.75">
      <c r="A120" s="327"/>
    </row>
    <row r="121" ht="12.75">
      <c r="A121" s="327"/>
    </row>
    <row r="122" ht="12.75">
      <c r="A122" s="327"/>
    </row>
    <row r="123" ht="12.75">
      <c r="A123" s="327"/>
    </row>
    <row r="124" ht="12.75">
      <c r="A124" s="327"/>
    </row>
    <row r="125" ht="12.75">
      <c r="A125" s="327"/>
    </row>
    <row r="126" ht="12.75">
      <c r="A126" s="327"/>
    </row>
    <row r="127" ht="12.75">
      <c r="A127" s="327"/>
    </row>
    <row r="128" ht="12.75">
      <c r="A128" s="327"/>
    </row>
    <row r="129" ht="12.75">
      <c r="A129" s="327"/>
    </row>
    <row r="130" ht="12.75">
      <c r="A130" s="327"/>
    </row>
    <row r="131" ht="12.75">
      <c r="A131" s="327"/>
    </row>
    <row r="132" ht="12.75">
      <c r="A132" s="327"/>
    </row>
    <row r="133" ht="12.75">
      <c r="A133" s="327"/>
    </row>
    <row r="134" ht="12.75">
      <c r="A134" s="327"/>
    </row>
    <row r="135" ht="12.75">
      <c r="A135" s="327"/>
    </row>
    <row r="136" ht="12.75">
      <c r="A136" s="327"/>
    </row>
    <row r="137" ht="12.75">
      <c r="A137" s="327"/>
    </row>
    <row r="138" ht="12.75">
      <c r="A138" s="327"/>
    </row>
    <row r="139" ht="12.75">
      <c r="A139" s="327"/>
    </row>
    <row r="140" ht="12.75">
      <c r="A140" s="327"/>
    </row>
    <row r="141" ht="12.75">
      <c r="A141" s="327"/>
    </row>
    <row r="142" ht="12.75">
      <c r="A142" s="327"/>
    </row>
    <row r="143" ht="12.75">
      <c r="A143" s="327"/>
    </row>
    <row r="144" ht="12.75">
      <c r="A144" s="327"/>
    </row>
    <row r="145" ht="12.75">
      <c r="A145" s="327"/>
    </row>
    <row r="146" ht="12.75">
      <c r="A146" s="327"/>
    </row>
    <row r="147" ht="12.75">
      <c r="A147" s="327"/>
    </row>
    <row r="148" ht="12.75">
      <c r="A148" s="327"/>
    </row>
    <row r="149" ht="12.75">
      <c r="A149" s="327"/>
    </row>
    <row r="150" ht="12.75">
      <c r="A150" s="327"/>
    </row>
    <row r="151" ht="12.75">
      <c r="A151" s="327"/>
    </row>
    <row r="152" ht="12.75">
      <c r="A152" s="327"/>
    </row>
    <row r="153" ht="12.75">
      <c r="A153" s="327"/>
    </row>
    <row r="154" ht="12.75">
      <c r="A154" s="327"/>
    </row>
    <row r="155" ht="12.75">
      <c r="A155" s="327"/>
    </row>
    <row r="156" ht="12.75">
      <c r="A156" s="327"/>
    </row>
    <row r="157" ht="12.75">
      <c r="A157" s="327"/>
    </row>
    <row r="158" ht="12.75">
      <c r="A158" s="327"/>
    </row>
    <row r="159" ht="12.75">
      <c r="A159" s="327"/>
    </row>
    <row r="160" ht="12.75">
      <c r="A160" s="327"/>
    </row>
    <row r="161" ht="12.75">
      <c r="A161" s="327"/>
    </row>
    <row r="162" ht="12.75">
      <c r="A162" s="327"/>
    </row>
    <row r="163" ht="12.75">
      <c r="A163" s="327"/>
    </row>
    <row r="164" ht="12.75">
      <c r="A164" s="327"/>
    </row>
    <row r="165" ht="12.75">
      <c r="A165" s="327"/>
    </row>
    <row r="166" ht="12.75">
      <c r="A166" s="327"/>
    </row>
    <row r="167" ht="12.75">
      <c r="A167" s="327"/>
    </row>
    <row r="168" ht="12.75">
      <c r="A168" s="327"/>
    </row>
    <row r="169" ht="12.75">
      <c r="A169" s="327"/>
    </row>
    <row r="170" ht="12.75">
      <c r="A170" s="327"/>
    </row>
    <row r="171" ht="12.75">
      <c r="A171" s="327"/>
    </row>
    <row r="172" ht="12.75">
      <c r="A172" s="327"/>
    </row>
    <row r="173" ht="12.75">
      <c r="A173" s="327"/>
    </row>
    <row r="174" ht="12.75">
      <c r="A174" s="327"/>
    </row>
    <row r="175" ht="12.75">
      <c r="A175" s="327"/>
    </row>
    <row r="176" ht="12.75">
      <c r="A176" s="327"/>
    </row>
    <row r="177" ht="12.75">
      <c r="A177" s="327"/>
    </row>
    <row r="178" ht="12.75">
      <c r="A178" s="327"/>
    </row>
    <row r="179" ht="12.75">
      <c r="A179" s="327"/>
    </row>
    <row r="180" ht="12.75">
      <c r="A180" s="327"/>
    </row>
    <row r="181" ht="12.75">
      <c r="A181" s="327"/>
    </row>
    <row r="182" ht="12.75">
      <c r="A182" s="327"/>
    </row>
    <row r="183" ht="12.75">
      <c r="A183" s="327"/>
    </row>
    <row r="184" ht="12.75">
      <c r="A184" s="327"/>
    </row>
    <row r="185" ht="12.75">
      <c r="A185" s="327"/>
    </row>
    <row r="186" ht="12.75">
      <c r="A186" s="327"/>
    </row>
    <row r="187" ht="12.75">
      <c r="A187" s="327"/>
    </row>
    <row r="188" ht="12.75">
      <c r="A188" s="327"/>
    </row>
    <row r="189" ht="12.75">
      <c r="A189" s="327"/>
    </row>
    <row r="190" ht="12.75">
      <c r="A190" s="327"/>
    </row>
    <row r="191" ht="12.75">
      <c r="A191" s="327"/>
    </row>
    <row r="192" ht="12.75">
      <c r="A192" s="327"/>
    </row>
    <row r="193" ht="12.75">
      <c r="A193" s="327"/>
    </row>
    <row r="194" ht="12.75">
      <c r="A194" s="327"/>
    </row>
    <row r="195" ht="12.75">
      <c r="A195" s="327"/>
    </row>
    <row r="196" ht="12.75">
      <c r="A196" s="327"/>
    </row>
    <row r="197" ht="12.75">
      <c r="A197" s="327"/>
    </row>
    <row r="198" ht="12.75">
      <c r="A198" s="327"/>
    </row>
    <row r="199" ht="12.75">
      <c r="A199" s="327"/>
    </row>
    <row r="200" ht="12.75">
      <c r="A200" s="327"/>
    </row>
    <row r="201" ht="12.75">
      <c r="A201" s="327"/>
    </row>
    <row r="202" ht="12.75">
      <c r="A202" s="327"/>
    </row>
    <row r="203" ht="12.75">
      <c r="A203" s="327"/>
    </row>
    <row r="204" ht="12.75">
      <c r="A204" s="327"/>
    </row>
    <row r="205" ht="12.75">
      <c r="A205" s="327"/>
    </row>
    <row r="206" ht="12.75">
      <c r="A206" s="327"/>
    </row>
    <row r="207" ht="12.75">
      <c r="A207" s="327"/>
    </row>
    <row r="208" ht="12.75">
      <c r="A208" s="327"/>
    </row>
    <row r="209" ht="12.75">
      <c r="A209" s="327"/>
    </row>
    <row r="210" ht="12.75">
      <c r="A210" s="327"/>
    </row>
    <row r="211" ht="12.75">
      <c r="A211" s="327"/>
    </row>
    <row r="212" ht="12.75">
      <c r="A212" s="327"/>
    </row>
    <row r="213" ht="12.75">
      <c r="A213" s="327"/>
    </row>
    <row r="214" ht="12.75">
      <c r="A214" s="327"/>
    </row>
    <row r="215" ht="12.75">
      <c r="A215" s="327"/>
    </row>
    <row r="216" ht="12.75">
      <c r="A216" s="327"/>
    </row>
    <row r="217" ht="12.75">
      <c r="A217" s="327"/>
    </row>
    <row r="218" ht="12.75">
      <c r="A218" s="327"/>
    </row>
    <row r="219" ht="12.75">
      <c r="A219" s="327"/>
    </row>
    <row r="220" ht="12.75">
      <c r="A220" s="327"/>
    </row>
    <row r="221" ht="12.75">
      <c r="A221" s="327"/>
    </row>
    <row r="222" ht="12.75">
      <c r="A222" s="327"/>
    </row>
    <row r="223" ht="12.75">
      <c r="A223" s="327"/>
    </row>
    <row r="224" ht="12.75">
      <c r="A224" s="327"/>
    </row>
    <row r="225" ht="12.75">
      <c r="A225" s="327"/>
    </row>
    <row r="226" ht="12.75">
      <c r="A226" s="327"/>
    </row>
    <row r="227" ht="12.75">
      <c r="A227" s="327"/>
    </row>
    <row r="228" ht="12.75">
      <c r="A228" s="327"/>
    </row>
    <row r="229" ht="12.75">
      <c r="A229" s="327"/>
    </row>
    <row r="230" ht="12.75">
      <c r="A230" s="327"/>
    </row>
    <row r="231" ht="12.75">
      <c r="A231" s="327"/>
    </row>
    <row r="232" ht="12.75">
      <c r="A232" s="327"/>
    </row>
    <row r="233" ht="12.75">
      <c r="A233" s="327"/>
    </row>
    <row r="234" ht="12.75">
      <c r="A234" s="327"/>
    </row>
    <row r="235" ht="12.75">
      <c r="A235" s="327"/>
    </row>
    <row r="236" ht="12.75">
      <c r="A236" s="327"/>
    </row>
    <row r="237" ht="12.75">
      <c r="A237" s="327"/>
    </row>
    <row r="238" ht="12.75">
      <c r="A238" s="327"/>
    </row>
    <row r="239" ht="12.75">
      <c r="A239" s="327"/>
    </row>
    <row r="240" ht="12.75">
      <c r="A240" s="327"/>
    </row>
    <row r="241" ht="12.75">
      <c r="A241" s="327"/>
    </row>
    <row r="242" ht="12.75">
      <c r="A242" s="327"/>
    </row>
    <row r="243" ht="12.75">
      <c r="A243" s="327"/>
    </row>
    <row r="244" ht="12.75">
      <c r="A244" s="327"/>
    </row>
    <row r="245" ht="12.75">
      <c r="A245" s="327"/>
    </row>
    <row r="246" ht="12.75">
      <c r="A246" s="327"/>
    </row>
    <row r="247" ht="12.75">
      <c r="A247" s="327"/>
    </row>
    <row r="248" ht="12.75">
      <c r="A248" s="327"/>
    </row>
    <row r="249" ht="12.75">
      <c r="A249" s="327"/>
    </row>
    <row r="250" ht="12.75">
      <c r="A250" s="327"/>
    </row>
    <row r="251" ht="12.75">
      <c r="A251" s="327"/>
    </row>
    <row r="252" ht="12.75">
      <c r="A252" s="327"/>
    </row>
    <row r="253" ht="12.75">
      <c r="A253" s="327"/>
    </row>
    <row r="254" ht="12.75">
      <c r="A254" s="327"/>
    </row>
    <row r="255" ht="12.75">
      <c r="A255" s="327"/>
    </row>
    <row r="256" ht="12.75">
      <c r="A256" s="327"/>
    </row>
    <row r="257" ht="12.75">
      <c r="A257" s="327"/>
    </row>
    <row r="258" ht="12.75">
      <c r="A258" s="327"/>
    </row>
    <row r="259" ht="12.75">
      <c r="A259" s="327"/>
    </row>
    <row r="260" ht="12.75">
      <c r="A260" s="327"/>
    </row>
    <row r="261" ht="12.75">
      <c r="A261" s="327"/>
    </row>
    <row r="262" ht="12.75">
      <c r="A262" s="327"/>
    </row>
    <row r="263" ht="12.75">
      <c r="A263" s="327"/>
    </row>
    <row r="264" ht="12.75">
      <c r="A264" s="327"/>
    </row>
    <row r="265" ht="12.75">
      <c r="A265" s="327"/>
    </row>
    <row r="266" ht="12.75">
      <c r="A266" s="327"/>
    </row>
    <row r="267" ht="12.75">
      <c r="A267" s="327"/>
    </row>
    <row r="268" ht="12.75">
      <c r="A268" s="327"/>
    </row>
    <row r="269" ht="12.75">
      <c r="A269" s="327"/>
    </row>
    <row r="270" ht="12.75">
      <c r="A270" s="327"/>
    </row>
    <row r="271" ht="12.75">
      <c r="A271" s="327"/>
    </row>
    <row r="272" ht="12.75">
      <c r="A272" s="327"/>
    </row>
    <row r="273" ht="12.75">
      <c r="A273" s="327"/>
    </row>
    <row r="274" ht="12.75">
      <c r="A274" s="327"/>
    </row>
    <row r="275" ht="12.75">
      <c r="A275" s="327"/>
    </row>
    <row r="276" ht="12.75">
      <c r="A276" s="327"/>
    </row>
    <row r="277" ht="12.75">
      <c r="A277" s="327"/>
    </row>
    <row r="278" ht="12.75">
      <c r="A278" s="327"/>
    </row>
    <row r="279" ht="12.75">
      <c r="A279" s="327"/>
    </row>
    <row r="280" ht="12.75">
      <c r="A280" s="327"/>
    </row>
    <row r="281" ht="12.75">
      <c r="A281" s="327"/>
    </row>
    <row r="282" ht="12.75">
      <c r="A282" s="327"/>
    </row>
    <row r="283" ht="12.75">
      <c r="A283" s="327"/>
    </row>
    <row r="284" ht="12.75">
      <c r="A284" s="327"/>
    </row>
    <row r="285" ht="12.75">
      <c r="A285" s="327"/>
    </row>
    <row r="286" ht="12.75">
      <c r="A286" s="327"/>
    </row>
    <row r="287" ht="12.75">
      <c r="A287" s="327"/>
    </row>
    <row r="288" ht="12.75">
      <c r="A288" s="327"/>
    </row>
    <row r="289" ht="12.75">
      <c r="A289" s="327"/>
    </row>
    <row r="290" ht="12.75">
      <c r="A290" s="327"/>
    </row>
    <row r="291" ht="12.75">
      <c r="A291" s="327"/>
    </row>
    <row r="292" ht="12.75">
      <c r="A292" s="327"/>
    </row>
    <row r="293" ht="12.75">
      <c r="A293" s="327"/>
    </row>
    <row r="294" ht="12.75">
      <c r="A294" s="327"/>
    </row>
    <row r="295" ht="12.75">
      <c r="A295" s="327"/>
    </row>
    <row r="296" ht="12.75">
      <c r="A296" s="327"/>
    </row>
    <row r="297" ht="12.75">
      <c r="A297" s="327"/>
    </row>
    <row r="298" ht="12.75">
      <c r="A298" s="327"/>
    </row>
    <row r="299" ht="12.75">
      <c r="A299" s="327"/>
    </row>
    <row r="300" ht="12.75">
      <c r="A300" s="327"/>
    </row>
    <row r="301" ht="12.75">
      <c r="A301" s="327"/>
    </row>
    <row r="302" ht="12.75">
      <c r="A302" s="327"/>
    </row>
    <row r="303" ht="12.75">
      <c r="A303" s="327"/>
    </row>
    <row r="304" ht="12.75">
      <c r="A304" s="327"/>
    </row>
    <row r="305" ht="12.75">
      <c r="A305" s="327"/>
    </row>
    <row r="306" ht="12.75">
      <c r="A306" s="327"/>
    </row>
    <row r="307" ht="12.75">
      <c r="A307" s="327"/>
    </row>
    <row r="308" ht="12.75">
      <c r="A308" s="327"/>
    </row>
    <row r="309" ht="12.75">
      <c r="A309" s="327"/>
    </row>
    <row r="310" ht="12.75">
      <c r="A310" s="327"/>
    </row>
    <row r="311" ht="12.75">
      <c r="A311" s="327"/>
    </row>
    <row r="312" ht="12.75">
      <c r="A312" s="327"/>
    </row>
    <row r="313" ht="12.75">
      <c r="A313" s="327"/>
    </row>
    <row r="314" ht="12.75">
      <c r="A314" s="327"/>
    </row>
    <row r="315" ht="12.75">
      <c r="A315" s="327"/>
    </row>
    <row r="316" ht="12.75">
      <c r="A316" s="327"/>
    </row>
    <row r="317" ht="12.75">
      <c r="A317" s="327"/>
    </row>
    <row r="318" ht="12.75">
      <c r="A318" s="327"/>
    </row>
    <row r="319" ht="12.75">
      <c r="A319" s="327"/>
    </row>
    <row r="320" ht="12.75">
      <c r="A320" s="327"/>
    </row>
    <row r="321" ht="12.75">
      <c r="A321" s="327"/>
    </row>
    <row r="322" ht="12.75">
      <c r="A322" s="327"/>
    </row>
    <row r="323" ht="12.75">
      <c r="A323" s="327"/>
    </row>
    <row r="324" ht="12.75">
      <c r="A324" s="327"/>
    </row>
    <row r="325" ht="12.75">
      <c r="A325" s="327"/>
    </row>
    <row r="326" ht="12.75">
      <c r="A326" s="327"/>
    </row>
    <row r="327" ht="12.75">
      <c r="A327" s="327"/>
    </row>
    <row r="328" ht="12.75">
      <c r="A328" s="327"/>
    </row>
    <row r="329" ht="12.75">
      <c r="A329" s="327"/>
    </row>
    <row r="330" ht="12.75">
      <c r="A330" s="327"/>
    </row>
    <row r="331" ht="12.75">
      <c r="A331" s="327"/>
    </row>
    <row r="332" ht="12.75">
      <c r="A332" s="327"/>
    </row>
    <row r="333" ht="12.75">
      <c r="A333" s="327"/>
    </row>
    <row r="334" ht="12.75">
      <c r="A334" s="327"/>
    </row>
    <row r="335" ht="12.75">
      <c r="A335" s="327"/>
    </row>
    <row r="336" ht="12.75">
      <c r="A336" s="327"/>
    </row>
    <row r="337" ht="12.75">
      <c r="A337" s="327"/>
    </row>
    <row r="338" ht="12.75">
      <c r="A338" s="327"/>
    </row>
    <row r="339" ht="12.75">
      <c r="A339" s="327"/>
    </row>
    <row r="340" ht="12.75">
      <c r="A340" s="327"/>
    </row>
    <row r="341" ht="12.75">
      <c r="A341" s="327"/>
    </row>
    <row r="342" ht="12.75">
      <c r="A342" s="327"/>
    </row>
    <row r="343" ht="12.75">
      <c r="A343" s="327"/>
    </row>
    <row r="344" ht="12.75">
      <c r="A344" s="327"/>
    </row>
    <row r="345" ht="12.75">
      <c r="A345" s="327"/>
    </row>
    <row r="346" ht="12.75">
      <c r="A346" s="327"/>
    </row>
    <row r="347" ht="12.75">
      <c r="A347" s="327"/>
    </row>
    <row r="348" ht="12.75">
      <c r="A348" s="327"/>
    </row>
    <row r="349" ht="12.75">
      <c r="A349" s="327"/>
    </row>
    <row r="350" ht="12.75">
      <c r="A350" s="327"/>
    </row>
    <row r="351" ht="12.75">
      <c r="A351" s="327"/>
    </row>
    <row r="352" ht="12.75">
      <c r="A352" s="327"/>
    </row>
    <row r="353" ht="12.75">
      <c r="A353" s="327"/>
    </row>
    <row r="354" ht="12.75">
      <c r="A354" s="327"/>
    </row>
    <row r="355" ht="12.75">
      <c r="A355" s="327"/>
    </row>
    <row r="356" ht="12.75">
      <c r="A356" s="327"/>
    </row>
    <row r="357" ht="12.75">
      <c r="A357" s="327"/>
    </row>
    <row r="358" ht="12.75">
      <c r="A358" s="327"/>
    </row>
    <row r="359" ht="12.75">
      <c r="A359" s="327"/>
    </row>
    <row r="360" ht="12.75">
      <c r="A360" s="327"/>
    </row>
    <row r="361" ht="12.75">
      <c r="A361" s="327"/>
    </row>
    <row r="362" ht="12.75">
      <c r="A362" s="327"/>
    </row>
    <row r="363" ht="12.75">
      <c r="A363" s="327"/>
    </row>
    <row r="364" ht="12.75">
      <c r="A364" s="327"/>
    </row>
    <row r="365" ht="12.75">
      <c r="A365" s="327"/>
    </row>
    <row r="366" ht="12.75">
      <c r="A366" s="327"/>
    </row>
    <row r="367" ht="12.75">
      <c r="A367" s="327"/>
    </row>
    <row r="368" ht="12.75">
      <c r="A368" s="327"/>
    </row>
    <row r="369" ht="12.75">
      <c r="A369" s="327"/>
    </row>
    <row r="370" ht="12.75">
      <c r="A370" s="327"/>
    </row>
    <row r="371" ht="12.75">
      <c r="A371" s="327"/>
    </row>
    <row r="372" ht="12.75">
      <c r="A372" s="327"/>
    </row>
    <row r="373" ht="12.75">
      <c r="A373" s="327"/>
    </row>
    <row r="374" ht="12.75">
      <c r="A374" s="327"/>
    </row>
    <row r="375" ht="12.75">
      <c r="A375" s="327"/>
    </row>
    <row r="376" ht="12.75">
      <c r="A376" s="327"/>
    </row>
    <row r="377" ht="12.75">
      <c r="A377" s="327"/>
    </row>
    <row r="378" ht="12.75">
      <c r="A378" s="327"/>
    </row>
    <row r="379" ht="12.75">
      <c r="A379" s="327"/>
    </row>
    <row r="380" ht="12.75">
      <c r="A380" s="327"/>
    </row>
    <row r="381" ht="12.75">
      <c r="A381" s="327"/>
    </row>
    <row r="382" ht="12.75">
      <c r="A382" s="327"/>
    </row>
    <row r="383" ht="12.75">
      <c r="A383" s="327"/>
    </row>
    <row r="384" ht="12.75">
      <c r="A384" s="327"/>
    </row>
    <row r="385" ht="12.75">
      <c r="A385" s="327"/>
    </row>
    <row r="386" ht="12.75">
      <c r="A386" s="327"/>
    </row>
    <row r="387" ht="12.75">
      <c r="A387" s="327"/>
    </row>
    <row r="388" ht="12.75">
      <c r="A388" s="327"/>
    </row>
    <row r="389" ht="12.75">
      <c r="A389" s="327"/>
    </row>
    <row r="390" ht="12.75">
      <c r="A390" s="327"/>
    </row>
    <row r="391" ht="12.75">
      <c r="A391" s="327"/>
    </row>
    <row r="392" ht="12.75">
      <c r="A392" s="327"/>
    </row>
    <row r="393" ht="12.75">
      <c r="A393" s="327"/>
    </row>
    <row r="394" ht="12.75">
      <c r="A394" s="327"/>
    </row>
    <row r="395" ht="12.75">
      <c r="A395" s="327"/>
    </row>
    <row r="396" ht="12.75">
      <c r="A396" s="327"/>
    </row>
    <row r="397" ht="12.75">
      <c r="A397" s="327"/>
    </row>
    <row r="398" ht="12.75">
      <c r="A398" s="327"/>
    </row>
    <row r="399" ht="12.75">
      <c r="A399" s="327"/>
    </row>
    <row r="400" ht="12.75">
      <c r="A400" s="327"/>
    </row>
    <row r="401" ht="12.75">
      <c r="A401" s="327"/>
    </row>
    <row r="402" ht="12.75">
      <c r="A402" s="327"/>
    </row>
    <row r="403" ht="12.75">
      <c r="A403" s="327"/>
    </row>
    <row r="404" ht="12.75">
      <c r="A404" s="327"/>
    </row>
    <row r="405" ht="12.75">
      <c r="A405" s="327"/>
    </row>
    <row r="406" ht="12.75">
      <c r="A406" s="327"/>
    </row>
    <row r="407" ht="12.75">
      <c r="A407" s="327"/>
    </row>
    <row r="408" ht="12.75">
      <c r="A408" s="327"/>
    </row>
    <row r="409" ht="12.75">
      <c r="A409" s="327"/>
    </row>
    <row r="410" ht="12.75">
      <c r="A410" s="327"/>
    </row>
    <row r="411" ht="12.75">
      <c r="A411" s="327"/>
    </row>
    <row r="412" ht="12.75">
      <c r="A412" s="327"/>
    </row>
    <row r="413" ht="12.75">
      <c r="A413" s="327"/>
    </row>
    <row r="414" ht="12.75">
      <c r="A414" s="327"/>
    </row>
    <row r="415" ht="12.75">
      <c r="A415" s="327"/>
    </row>
    <row r="416" ht="12.75">
      <c r="A416" s="327"/>
    </row>
    <row r="417" ht="12.75">
      <c r="A417" s="327"/>
    </row>
    <row r="418" ht="12.75">
      <c r="A418" s="327"/>
    </row>
    <row r="419" ht="12.75">
      <c r="A419" s="327"/>
    </row>
    <row r="420" ht="12.75">
      <c r="A420" s="327"/>
    </row>
    <row r="421" ht="12.75">
      <c r="A421" s="327"/>
    </row>
    <row r="422" ht="12.75">
      <c r="A422" s="327"/>
    </row>
    <row r="423" ht="12.75">
      <c r="A423" s="327"/>
    </row>
    <row r="424" ht="12.75">
      <c r="A424" s="327"/>
    </row>
    <row r="425" ht="12.75">
      <c r="A425" s="327"/>
    </row>
    <row r="426" ht="12.75">
      <c r="A426" s="327"/>
    </row>
    <row r="427" ht="12.75">
      <c r="A427" s="327"/>
    </row>
    <row r="428" ht="12.75">
      <c r="A428" s="327"/>
    </row>
    <row r="429" ht="12.75">
      <c r="A429" s="327"/>
    </row>
    <row r="430" ht="12.75">
      <c r="A430" s="327"/>
    </row>
    <row r="431" ht="12.75">
      <c r="A431" s="327"/>
    </row>
    <row r="432" ht="12.75">
      <c r="A432" s="327"/>
    </row>
    <row r="433" ht="12.75">
      <c r="A433" s="327"/>
    </row>
    <row r="434" ht="12.75">
      <c r="A434" s="327"/>
    </row>
    <row r="435" ht="12.75">
      <c r="A435" s="327"/>
    </row>
    <row r="436" ht="12.75">
      <c r="A436" s="327"/>
    </row>
    <row r="437" ht="12.75">
      <c r="A437" s="327"/>
    </row>
    <row r="438" ht="12.75">
      <c r="A438" s="327"/>
    </row>
    <row r="439" ht="12.75">
      <c r="A439" s="327"/>
    </row>
    <row r="440" ht="12.75">
      <c r="A440" s="327"/>
    </row>
    <row r="441" ht="12.75">
      <c r="A441" s="327"/>
    </row>
    <row r="442" ht="12.75">
      <c r="A442" s="327"/>
    </row>
    <row r="443" ht="12.75">
      <c r="A443" s="327"/>
    </row>
    <row r="444" ht="12.75">
      <c r="A444" s="327"/>
    </row>
    <row r="445" ht="12.75">
      <c r="A445" s="327"/>
    </row>
    <row r="446" ht="12.75">
      <c r="A446" s="327"/>
    </row>
    <row r="447" ht="12.75">
      <c r="A447" s="327"/>
    </row>
    <row r="448" ht="12.75">
      <c r="A448" s="327"/>
    </row>
    <row r="449" ht="12.75">
      <c r="A449" s="327"/>
    </row>
    <row r="450" ht="12.75">
      <c r="A450" s="327"/>
    </row>
    <row r="451" ht="12.75">
      <c r="A451" s="327"/>
    </row>
    <row r="452" ht="12.75">
      <c r="A452" s="327"/>
    </row>
    <row r="453" ht="12.75">
      <c r="A453" s="327"/>
    </row>
    <row r="454" ht="12.75">
      <c r="A454" s="327"/>
    </row>
    <row r="455" ht="12.75">
      <c r="A455" s="327"/>
    </row>
    <row r="456" ht="12.75">
      <c r="A456" s="327"/>
    </row>
    <row r="457" ht="12.75">
      <c r="A457" s="327"/>
    </row>
    <row r="458" ht="12.75">
      <c r="A458" s="327"/>
    </row>
    <row r="459" ht="12.75">
      <c r="A459" s="327"/>
    </row>
    <row r="460" ht="12.75">
      <c r="A460" s="327"/>
    </row>
    <row r="461" ht="12.75">
      <c r="A461" s="327"/>
    </row>
    <row r="462" ht="12.75">
      <c r="A462" s="327"/>
    </row>
    <row r="463" ht="12.75">
      <c r="A463" s="327"/>
    </row>
    <row r="464" ht="12.75">
      <c r="A464" s="327"/>
    </row>
    <row r="465" ht="12.75">
      <c r="A465" s="327"/>
    </row>
    <row r="466" ht="12.75">
      <c r="A466" s="327"/>
    </row>
    <row r="467" ht="12.75">
      <c r="A467" s="327"/>
    </row>
    <row r="468" ht="12.75">
      <c r="A468" s="327"/>
    </row>
    <row r="469" ht="12.75">
      <c r="A469" s="327"/>
    </row>
    <row r="470" ht="12.75">
      <c r="A470" s="327"/>
    </row>
    <row r="471" ht="12.75">
      <c r="A471" s="327"/>
    </row>
    <row r="472" ht="12.75">
      <c r="A472" s="327"/>
    </row>
    <row r="473" ht="12.75">
      <c r="A473" s="327"/>
    </row>
    <row r="474" ht="12.75">
      <c r="A474" s="327"/>
    </row>
    <row r="475" ht="12.75">
      <c r="A475" s="327"/>
    </row>
    <row r="476" ht="12.75">
      <c r="A476" s="327"/>
    </row>
    <row r="477" ht="12.75">
      <c r="A477" s="327"/>
    </row>
    <row r="478" ht="12.75">
      <c r="A478" s="327"/>
    </row>
    <row r="479" ht="12.75">
      <c r="A479" s="327"/>
    </row>
    <row r="480" ht="12.75">
      <c r="A480" s="327"/>
    </row>
    <row r="481" ht="12.75">
      <c r="A481" s="327"/>
    </row>
    <row r="482" ht="12.75">
      <c r="A482" s="327"/>
    </row>
    <row r="483" ht="12.75">
      <c r="A483" s="327"/>
    </row>
    <row r="484" ht="12.75">
      <c r="A484" s="327"/>
    </row>
    <row r="485" ht="12.75">
      <c r="A485" s="327"/>
    </row>
    <row r="486" ht="12.75">
      <c r="A486" s="327"/>
    </row>
    <row r="487" ht="12.75">
      <c r="A487" s="327"/>
    </row>
    <row r="488" ht="12.75">
      <c r="A488" s="327"/>
    </row>
    <row r="489" ht="12.75">
      <c r="A489" s="327"/>
    </row>
    <row r="490" ht="12.75">
      <c r="A490" s="327"/>
    </row>
    <row r="491" ht="12.75">
      <c r="A491" s="327"/>
    </row>
    <row r="492" ht="12.75">
      <c r="A492" s="327"/>
    </row>
    <row r="493" ht="12.75">
      <c r="A493" s="327"/>
    </row>
    <row r="494" ht="12.75">
      <c r="A494" s="327"/>
    </row>
    <row r="495" ht="12.75">
      <c r="A495" s="327"/>
    </row>
    <row r="496" ht="12.75">
      <c r="A496" s="327"/>
    </row>
    <row r="497" ht="12.75">
      <c r="A497" s="327"/>
    </row>
    <row r="498" ht="12.75">
      <c r="A498" s="327"/>
    </row>
    <row r="499" ht="12.75">
      <c r="A499" s="327"/>
    </row>
    <row r="500" ht="12.75">
      <c r="A500" s="327"/>
    </row>
    <row r="501" ht="12.75">
      <c r="A501" s="327"/>
    </row>
    <row r="502" ht="12.75">
      <c r="A502" s="327"/>
    </row>
    <row r="503" ht="12.75">
      <c r="A503" s="327"/>
    </row>
    <row r="504" ht="12.75">
      <c r="A504" s="327"/>
    </row>
    <row r="505" ht="12.75">
      <c r="A505" s="327"/>
    </row>
    <row r="506" ht="12.75">
      <c r="A506" s="327"/>
    </row>
    <row r="507" ht="12.75">
      <c r="A507" s="327"/>
    </row>
    <row r="508" ht="12.75">
      <c r="A508" s="327"/>
    </row>
    <row r="509" ht="12.75">
      <c r="A509" s="327"/>
    </row>
    <row r="510" ht="12.75">
      <c r="A510" s="327"/>
    </row>
    <row r="511" ht="12.75">
      <c r="A511" s="327"/>
    </row>
    <row r="512" ht="12.75">
      <c r="A512" s="327"/>
    </row>
    <row r="513" ht="12.75">
      <c r="A513" s="327"/>
    </row>
    <row r="514" ht="12.75">
      <c r="A514" s="327"/>
    </row>
    <row r="515" ht="12.75">
      <c r="A515" s="327"/>
    </row>
    <row r="516" ht="12.75">
      <c r="A516" s="327"/>
    </row>
    <row r="517" ht="12.75">
      <c r="A517" s="327"/>
    </row>
    <row r="518" ht="12.75">
      <c r="A518" s="327"/>
    </row>
    <row r="519" ht="12.75">
      <c r="A519" s="327"/>
    </row>
    <row r="520" ht="12.75">
      <c r="A520" s="327"/>
    </row>
    <row r="521" ht="12.75">
      <c r="A521" s="327"/>
    </row>
    <row r="522" ht="12.75">
      <c r="A522" s="327"/>
    </row>
    <row r="523" ht="12.75">
      <c r="A523" s="327"/>
    </row>
    <row r="524" ht="12.75">
      <c r="A524" s="327"/>
    </row>
    <row r="525" ht="12.75">
      <c r="A525" s="327"/>
    </row>
    <row r="526" ht="12.75">
      <c r="A526" s="327"/>
    </row>
    <row r="527" ht="12.75">
      <c r="A527" s="327"/>
    </row>
    <row r="528" ht="12.75">
      <c r="A528" s="327"/>
    </row>
    <row r="529" ht="12.75">
      <c r="A529" s="327"/>
    </row>
    <row r="530" ht="12.75">
      <c r="A530" s="327"/>
    </row>
    <row r="531" ht="12.75">
      <c r="A531" s="327"/>
    </row>
    <row r="532" ht="12.75">
      <c r="A532" s="327"/>
    </row>
    <row r="533" ht="12.75">
      <c r="A533" s="327"/>
    </row>
    <row r="534" ht="12.75">
      <c r="A534" s="327"/>
    </row>
    <row r="535" ht="12.75">
      <c r="A535" s="327"/>
    </row>
    <row r="536" ht="12.75">
      <c r="A536" s="327"/>
    </row>
    <row r="537" ht="12.75">
      <c r="A537" s="327"/>
    </row>
    <row r="538" ht="12.75">
      <c r="A538" s="327"/>
    </row>
    <row r="539" ht="12.75">
      <c r="A539" s="327"/>
    </row>
    <row r="540" ht="12.75">
      <c r="A540" s="327"/>
    </row>
    <row r="541" ht="12.75">
      <c r="A541" s="327"/>
    </row>
    <row r="542" ht="12.75">
      <c r="A542" s="327"/>
    </row>
    <row r="543" ht="12.75">
      <c r="A543" s="327"/>
    </row>
    <row r="544" ht="12.75">
      <c r="A544" s="327"/>
    </row>
    <row r="545" ht="12.75">
      <c r="A545" s="327"/>
    </row>
    <row r="546" ht="12.75">
      <c r="A546" s="327"/>
    </row>
    <row r="547" ht="12.75">
      <c r="A547" s="327"/>
    </row>
    <row r="548" ht="12.75">
      <c r="A548" s="327"/>
    </row>
    <row r="549" ht="12.75">
      <c r="A549" s="327"/>
    </row>
    <row r="550" ht="12.75">
      <c r="A550" s="327"/>
    </row>
    <row r="551" ht="12.75">
      <c r="A551" s="327"/>
    </row>
    <row r="552" ht="12.75">
      <c r="A552" s="327"/>
    </row>
    <row r="553" ht="12.75">
      <c r="A553" s="327"/>
    </row>
    <row r="554" ht="12.75">
      <c r="A554" s="327"/>
    </row>
    <row r="555" ht="12.75">
      <c r="A555" s="327"/>
    </row>
    <row r="556" ht="12.75">
      <c r="A556" s="327"/>
    </row>
    <row r="557" ht="12.75">
      <c r="A557" s="327"/>
    </row>
    <row r="558" ht="12.75">
      <c r="A558" s="327"/>
    </row>
    <row r="559" ht="12.75">
      <c r="A559" s="327"/>
    </row>
    <row r="560" ht="12.75">
      <c r="A560" s="327"/>
    </row>
    <row r="561" ht="12.75">
      <c r="A561" s="327"/>
    </row>
    <row r="562" ht="12.75">
      <c r="A562" s="327"/>
    </row>
    <row r="563" ht="12.75">
      <c r="A563" s="327"/>
    </row>
    <row r="564" ht="12.75">
      <c r="A564" s="327"/>
    </row>
    <row r="565" ht="12.75">
      <c r="A565" s="327"/>
    </row>
    <row r="566" ht="12.75">
      <c r="A566" s="327"/>
    </row>
    <row r="567" ht="12.75">
      <c r="A567" s="327"/>
    </row>
    <row r="568" ht="12.75">
      <c r="A568" s="327"/>
    </row>
    <row r="569" ht="12.75">
      <c r="A569" s="327"/>
    </row>
    <row r="570" ht="12.75">
      <c r="A570" s="327"/>
    </row>
    <row r="571" ht="12.75">
      <c r="A571" s="327"/>
    </row>
    <row r="572" ht="12.75">
      <c r="A572" s="327"/>
    </row>
    <row r="573" ht="12.75">
      <c r="A573" s="327"/>
    </row>
    <row r="574" ht="12.75">
      <c r="A574" s="327"/>
    </row>
    <row r="575" ht="12.75">
      <c r="A575" s="327"/>
    </row>
    <row r="576" ht="12.75">
      <c r="A576" s="327"/>
    </row>
    <row r="577" ht="12.75">
      <c r="A577" s="327"/>
    </row>
    <row r="578" ht="12.75">
      <c r="A578" s="327"/>
    </row>
    <row r="579" ht="12.75">
      <c r="A579" s="327"/>
    </row>
    <row r="580" ht="12.75">
      <c r="A580" s="327"/>
    </row>
    <row r="581" ht="12.75">
      <c r="A581" s="327"/>
    </row>
    <row r="582" ht="12.75">
      <c r="A582" s="327"/>
    </row>
    <row r="583" ht="12.75">
      <c r="A583" s="327"/>
    </row>
    <row r="584" ht="12.75">
      <c r="A584" s="327"/>
    </row>
    <row r="585" ht="12.75">
      <c r="A585" s="327"/>
    </row>
    <row r="586" ht="12.75">
      <c r="A586" s="327"/>
    </row>
    <row r="587" ht="12.75">
      <c r="A587" s="327"/>
    </row>
    <row r="588" ht="12.75">
      <c r="A588" s="327"/>
    </row>
    <row r="589" ht="12.75">
      <c r="A589" s="327"/>
    </row>
    <row r="590" ht="12.75">
      <c r="A590" s="327"/>
    </row>
    <row r="591" ht="12.75">
      <c r="A591" s="327"/>
    </row>
    <row r="592" ht="12.75">
      <c r="A592" s="327"/>
    </row>
    <row r="593" ht="12.75">
      <c r="A593" s="327"/>
    </row>
    <row r="594" ht="12.75">
      <c r="A594" s="327"/>
    </row>
    <row r="595" ht="12.75">
      <c r="A595" s="327"/>
    </row>
    <row r="596" ht="12.75">
      <c r="A596" s="327"/>
    </row>
    <row r="597" ht="12.75">
      <c r="A597" s="327"/>
    </row>
    <row r="598" ht="12.75">
      <c r="A598" s="327"/>
    </row>
    <row r="599" ht="12.75">
      <c r="A599" s="327"/>
    </row>
    <row r="600" ht="12.75">
      <c r="A600" s="327"/>
    </row>
    <row r="601" ht="12.75">
      <c r="A601" s="327"/>
    </row>
    <row r="602" ht="12.75">
      <c r="A602" s="327"/>
    </row>
    <row r="603" ht="12.75">
      <c r="A603" s="327"/>
    </row>
    <row r="604" ht="12.75">
      <c r="A604" s="327"/>
    </row>
    <row r="605" ht="12.75">
      <c r="A605" s="327"/>
    </row>
    <row r="606" ht="12.75">
      <c r="A606" s="327"/>
    </row>
    <row r="607" ht="12.75">
      <c r="A607" s="327"/>
    </row>
    <row r="608" ht="12.75">
      <c r="A608" s="327"/>
    </row>
    <row r="609" ht="12.75">
      <c r="A609" s="327"/>
    </row>
    <row r="610" ht="12.75">
      <c r="A610" s="327"/>
    </row>
    <row r="611" ht="12.75">
      <c r="A611" s="327"/>
    </row>
    <row r="612" ht="12.75">
      <c r="A612" s="327"/>
    </row>
    <row r="613" ht="12.75">
      <c r="A613" s="327"/>
    </row>
    <row r="614" ht="12.75">
      <c r="A614" s="327"/>
    </row>
    <row r="615" ht="12.75">
      <c r="A615" s="327"/>
    </row>
    <row r="616" ht="12.75">
      <c r="A616" s="327"/>
    </row>
    <row r="617" ht="12.75">
      <c r="A617" s="327"/>
    </row>
    <row r="618" ht="12.75">
      <c r="A618" s="327"/>
    </row>
    <row r="619" ht="12.75">
      <c r="A619" s="327"/>
    </row>
    <row r="620" ht="12.75">
      <c r="A620" s="327"/>
    </row>
    <row r="621" ht="12.75">
      <c r="A621" s="327"/>
    </row>
    <row r="622" ht="12.75">
      <c r="A622" s="327"/>
    </row>
    <row r="623" ht="12.75">
      <c r="A623" s="327"/>
    </row>
    <row r="624" ht="12.75">
      <c r="A624" s="327"/>
    </row>
    <row r="625" ht="12.75">
      <c r="A625" s="327"/>
    </row>
    <row r="626" ht="12.75">
      <c r="A626" s="327"/>
    </row>
    <row r="627" ht="12.75">
      <c r="A627" s="327"/>
    </row>
    <row r="628" ht="12.75">
      <c r="A628" s="327"/>
    </row>
    <row r="629" ht="12.75">
      <c r="A629" s="327"/>
    </row>
    <row r="630" ht="12.75">
      <c r="A630" s="327"/>
    </row>
    <row r="631" ht="12.75">
      <c r="A631" s="327"/>
    </row>
    <row r="632" ht="12.75">
      <c r="A632" s="327"/>
    </row>
    <row r="633" ht="12.75">
      <c r="A633" s="327"/>
    </row>
    <row r="634" ht="12.75">
      <c r="A634" s="327"/>
    </row>
    <row r="635" ht="12.75">
      <c r="A635" s="327"/>
    </row>
  </sheetData>
  <mergeCells count="6">
    <mergeCell ref="R50:S50"/>
    <mergeCell ref="D3:E3"/>
    <mergeCell ref="H3:J3"/>
    <mergeCell ref="K3:M3"/>
    <mergeCell ref="B2:E2"/>
    <mergeCell ref="R49:S49"/>
  </mergeCells>
  <conditionalFormatting sqref="AB16:AB44">
    <cfRule type="cellIs" priority="5" dxfId="1" operator="lessThan" stopIfTrue="1">
      <formula>-2</formula>
    </cfRule>
    <cfRule type="cellIs" priority="6" dxfId="1" operator="greaterThan" stopIfTrue="1">
      <formula>2</formula>
    </cfRule>
  </conditionalFormatting>
  <conditionalFormatting sqref="B2">
    <cfRule type="containsText" priority="1" dxfId="0" operator="containsText" stopIfTrue="1" text="fouten">
      <formula>NOT(ISERROR(SEARCH("fouten",B2)))</formula>
    </cfRule>
  </conditionalFormatting>
  <printOptions gridLines="1"/>
  <pageMargins left="0.25" right="0.25" top="0.75" bottom="0.75" header="0.3" footer="0.3"/>
  <pageSetup fitToHeight="1" fitToWidth="1" horizontalDpi="600" verticalDpi="600" orientation="landscape" paperSize="8" scale="39" r:id="rId1"/>
  <headerFooter>
    <oddHeader>&amp;L&amp;"SABIC Typeface Headline Light"&amp;10&amp;K009fdfClassification: Internal Use&amp;1#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bwel</dc:creator>
  <cp:keywords/>
  <dc:description/>
  <cp:lastModifiedBy>Wezel, B.M.H. van (Bart)</cp:lastModifiedBy>
  <cp:lastPrinted>2019-09-10T07:47:11Z</cp:lastPrinted>
  <dcterms:created xsi:type="dcterms:W3CDTF">2005-10-13T07:07:26Z</dcterms:created>
  <dcterms:modified xsi:type="dcterms:W3CDTF">2022-06-14T13:08:51Z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d50848-5462-4933-a6ae-3f5aa423884b_Enabled">
    <vt:lpwstr>True</vt:lpwstr>
  </property>
  <property fmtid="{D5CDD505-2E9C-101B-9397-08002B2CF9AE}" pid="3" name="MSIP_Label_a7d50848-5462-4933-a6ae-3f5aa423884b_SiteId">
    <vt:lpwstr>a77c517c-e95e-435b-bbb4-cb17e462491f</vt:lpwstr>
  </property>
  <property fmtid="{D5CDD505-2E9C-101B-9397-08002B2CF9AE}" pid="4" name="MSIP_Label_a7d50848-5462-4933-a6ae-3f5aa423884b_Owner">
    <vt:lpwstr>102011157@SABICCORP.SABIC.com</vt:lpwstr>
  </property>
  <property fmtid="{D5CDD505-2E9C-101B-9397-08002B2CF9AE}" pid="5" name="MSIP_Label_a7d50848-5462-4933-a6ae-3f5aa423884b_SetDate">
    <vt:lpwstr>2020-07-10T08:56:41.3545390Z</vt:lpwstr>
  </property>
  <property fmtid="{D5CDD505-2E9C-101B-9397-08002B2CF9AE}" pid="6" name="MSIP_Label_a7d50848-5462-4933-a6ae-3f5aa423884b_Name">
    <vt:lpwstr>Internal Use</vt:lpwstr>
  </property>
  <property fmtid="{D5CDD505-2E9C-101B-9397-08002B2CF9AE}" pid="7" name="MSIP_Label_a7d50848-5462-4933-a6ae-3f5aa423884b_Application">
    <vt:lpwstr>Microsoft Azure Information Protection</vt:lpwstr>
  </property>
  <property fmtid="{D5CDD505-2E9C-101B-9397-08002B2CF9AE}" pid="8" name="MSIP_Label_a7d50848-5462-4933-a6ae-3f5aa423884b_ActionId">
    <vt:lpwstr>578a4b61-db08-4021-a961-06cb477950c0</vt:lpwstr>
  </property>
  <property fmtid="{D5CDD505-2E9C-101B-9397-08002B2CF9AE}" pid="9" name="MSIP_Label_a7d50848-5462-4933-a6ae-3f5aa423884b_Extended_MSFT_Method">
    <vt:lpwstr>Automatic</vt:lpwstr>
  </property>
  <property fmtid="{D5CDD505-2E9C-101B-9397-08002B2CF9AE}" pid="10" name="Sensitivity">
    <vt:lpwstr>Internal Use</vt:lpwstr>
  </property>
</Properties>
</file>