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8835" tabRatio="935" firstSheet="4" activeTab="9"/>
  </bookViews>
  <sheets>
    <sheet name="ANNEXI_Reference_Year" sheetId="19" r:id="rId1"/>
    <sheet name="ANNEXI_Previous_Year" sheetId="20" r:id="rId2"/>
    <sheet name="ANNEXII_Reference_Year" sheetId="21" r:id="rId3"/>
    <sheet name="ANNEXII_Previous_Year" sheetId="22" r:id="rId4"/>
    <sheet name="1b) Gen_haz_share" sheetId="4" r:id="rId5"/>
    <sheet name="1c)Treat_total" sheetId="6" r:id="rId6"/>
    <sheet name="1d) Gen_Total_Waste" sheetId="1" r:id="rId7"/>
    <sheet name="1d)Treat_total_waste" sheetId="8" r:id="rId8"/>
    <sheet name="1e)Rel_Treat_Gen_Waste" sheetId="3" r:id="rId9"/>
    <sheet name="1f)Largest_dif_generation" sheetId="23" r:id="rId10"/>
    <sheet name="1f)Largest_dif_tretment" sheetId="24" r:id="rId11"/>
    <sheet name="2) Treat_Gen_Totals" sheetId="2" r:id="rId12"/>
    <sheet name="3)implausible_combinations" sheetId="12" r:id="rId13"/>
    <sheet name="4)treated_vs_capacity" sheetId="13" r:id="rId14"/>
  </sheets>
  <definedNames>
    <definedName name="Table1AllRegions">#REF!</definedName>
    <definedName name="Table2AllRegions">#REF!</definedName>
  </definedNames>
  <calcPr calcId="152511"/>
</workbook>
</file>

<file path=xl/comments10.xml><?xml version="1.0" encoding="utf-8"?>
<comments xmlns="http://schemas.openxmlformats.org/spreadsheetml/2006/main">
  <authors>
    <author>Sulik Joanna</author>
  </authors>
  <commentList>
    <comment ref="E88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change of mining law</t>
        </r>
      </text>
    </comment>
  </commentList>
</comments>
</file>

<file path=xl/comments11.xml><?xml version="1.0" encoding="utf-8"?>
<comments xmlns="http://schemas.openxmlformats.org/spreadsheetml/2006/main">
  <authors>
    <author>Sulik Joanna</author>
  </authors>
  <commentList>
    <comment ref="I17" authorId="0">
      <text>
        <r>
          <rPr>
            <b/>
            <sz val="9"/>
            <rFont val="Tahoma"/>
            <family val="2"/>
          </rPr>
          <t>Sulik Jo</t>
        </r>
      </text>
    </comment>
    <comment ref="I28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increase of metallic products  production</t>
        </r>
      </text>
    </comment>
    <comment ref="I31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increase of metallic products manufactred</t>
        </r>
      </text>
    </comment>
    <comment ref="I33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</t>
        </r>
      </text>
    </comment>
    <comment ref="I88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chanfe of mining waste and Act of Waste which change possible R process to report (removed R14 process)</t>
        </r>
      </text>
    </comment>
  </commentList>
</comments>
</file>

<file path=xl/comments14.xml><?xml version="1.0" encoding="utf-8"?>
<comments xmlns="http://schemas.openxmlformats.org/spreadsheetml/2006/main">
  <authors>
    <author>Sulik Joanna</author>
  </authors>
  <commentList>
    <comment ref="D3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not all facilities included</t>
        </r>
      </text>
    </comment>
  </commentList>
</comments>
</file>

<file path=xl/comments5.xml><?xml version="1.0" encoding="utf-8"?>
<comments xmlns="http://schemas.openxmlformats.org/spreadsheetml/2006/main">
  <authors>
    <author>Sulik Joanna</author>
  </authors>
  <commentList>
    <comment ref="G1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higher awareness of waste genaretor regarding hazardous waste</t>
        </r>
      </text>
    </comment>
  </commentList>
</comments>
</file>

<file path=xl/comments7.xml><?xml version="1.0" encoding="utf-8"?>
<comments xmlns="http://schemas.openxmlformats.org/spreadsheetml/2006/main">
  <authors>
    <author>Sulik Joanna</author>
  </authors>
  <commentList>
    <comment ref="G12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higher awareness of those conducting private medical practices regarding reporting obligations</t>
        </r>
      </text>
    </comment>
    <comment ref="H14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increase in the manufactre of metal products</t>
        </r>
      </text>
    </comment>
    <comment ref="H43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change of mining law</t>
        </r>
      </text>
    </comment>
  </commentList>
</comments>
</file>

<file path=xl/comments8.xml><?xml version="1.0" encoding="utf-8"?>
<comments xmlns="http://schemas.openxmlformats.org/spreadsheetml/2006/main">
  <authors>
    <author>Sulik Joanna</author>
  </authors>
  <commentList>
    <comment ref="F52" authorId="0">
      <text>
        <r>
          <rPr>
            <b/>
            <sz val="9"/>
            <rFont val="Tahoma"/>
            <family val="2"/>
          </rPr>
          <t>Sulik Joanna:</t>
        </r>
        <r>
          <rPr>
            <sz val="9"/>
            <rFont val="Tahoma"/>
            <family val="2"/>
          </rPr>
          <t xml:space="preserve">
irrelevant</t>
        </r>
      </text>
    </comment>
  </commentList>
</comments>
</file>

<file path=xl/sharedStrings.xml><?xml version="1.0" encoding="utf-8"?>
<sst xmlns="http://schemas.openxmlformats.org/spreadsheetml/2006/main" count="1707" uniqueCount="254">
  <si>
    <t>rec
nr</t>
  </si>
  <si>
    <t>Ge-
fahr</t>
  </si>
  <si>
    <t xml:space="preserve">
Bezeichnung</t>
  </si>
  <si>
    <t>1</t>
  </si>
  <si>
    <t>H</t>
  </si>
  <si>
    <t xml:space="preserve">1.1                       | W011     | Spent solvents                                | </t>
  </si>
  <si>
    <t>2</t>
  </si>
  <si>
    <t xml:space="preserve"> </t>
  </si>
  <si>
    <t xml:space="preserve">1.2                       | W012     | Acid, alkaline or saline wastes               | </t>
  </si>
  <si>
    <t>3</t>
  </si>
  <si>
    <t>4</t>
  </si>
  <si>
    <t xml:space="preserve">1.3                       | W013     | Used oils                                     | </t>
  </si>
  <si>
    <t>5</t>
  </si>
  <si>
    <t xml:space="preserve">01.4, 02, 03.1            | CHEM_B   | Chemical wastes                               | </t>
  </si>
  <si>
    <t>6</t>
  </si>
  <si>
    <t>7</t>
  </si>
  <si>
    <t xml:space="preserve">3.2                       | W032     | Industrial effluent sludges                   | D </t>
  </si>
  <si>
    <t>8</t>
  </si>
  <si>
    <t>3.2                       | W032     | Industrial effluent sludges                   | D</t>
  </si>
  <si>
    <t>9</t>
  </si>
  <si>
    <t>3.3                       | W033     | Sludges &amp; liquid wastes from w. treatm.       | D</t>
  </si>
  <si>
    <t>10</t>
  </si>
  <si>
    <t>11</t>
  </si>
  <si>
    <t xml:space="preserve">05                        | W05      | Health care and biological wastes             | </t>
  </si>
  <si>
    <t>12</t>
  </si>
  <si>
    <t>13</t>
  </si>
  <si>
    <t xml:space="preserve">6.1                       | W061     | Metallic wastes, ferrous                      | </t>
  </si>
  <si>
    <t>14</t>
  </si>
  <si>
    <t xml:space="preserve">6.2                       | W062     | Metallic wastes, non-ferrous                  | </t>
  </si>
  <si>
    <t>15</t>
  </si>
  <si>
    <t xml:space="preserve">6.3                       | W063     | Metallic wastes, mixed                        | </t>
  </si>
  <si>
    <t>16</t>
  </si>
  <si>
    <t xml:space="preserve">7.1                       | W071     | Glass wastes                                  | </t>
  </si>
  <si>
    <t>17</t>
  </si>
  <si>
    <t>18</t>
  </si>
  <si>
    <t xml:space="preserve">7.2                       | W072     | Paper and cardboard wastes                    | </t>
  </si>
  <si>
    <t>19</t>
  </si>
  <si>
    <t xml:space="preserve">7.3                       | W073     | Rubber wastes                                 | </t>
  </si>
  <si>
    <t>20</t>
  </si>
  <si>
    <t xml:space="preserve">7.4                       | W074     | Plastic wastes                                | </t>
  </si>
  <si>
    <t>21</t>
  </si>
  <si>
    <t xml:space="preserve">7.5                       | W075     | Wood wastes                                   | </t>
  </si>
  <si>
    <t>22</t>
  </si>
  <si>
    <t>23</t>
  </si>
  <si>
    <t xml:space="preserve">7.6                       | W076     | Textile wastes                                | </t>
  </si>
  <si>
    <t>24</t>
  </si>
  <si>
    <t xml:space="preserve">7.7                       | W077     | Waste containing PCB                          | </t>
  </si>
  <si>
    <t>25</t>
  </si>
  <si>
    <t xml:space="preserve">08 (excl. 08.1, 08.41)    | W08A     | Discarded equipment*                          | </t>
  </si>
  <si>
    <t>26</t>
  </si>
  <si>
    <t>27</t>
  </si>
  <si>
    <t xml:space="preserve">8.1                       | W081     | Discarded vehicles                            | </t>
  </si>
  <si>
    <t>28</t>
  </si>
  <si>
    <t>29</t>
  </si>
  <si>
    <t xml:space="preserve">8.41                      | W0841    | Batteries and accumulators wastes             | </t>
  </si>
  <si>
    <t>30</t>
  </si>
  <si>
    <t>31</t>
  </si>
  <si>
    <t xml:space="preserve">9.1                       | W091     | Animal and mixed food waste                   | </t>
  </si>
  <si>
    <t>32</t>
  </si>
  <si>
    <t xml:space="preserve">9.2                       | W092     | Vegetal wastes                                | </t>
  </si>
  <si>
    <t>33</t>
  </si>
  <si>
    <t xml:space="preserve">9.3                       | W093     | Animal faeces, urine and manure               | </t>
  </si>
  <si>
    <t>34</t>
  </si>
  <si>
    <t xml:space="preserve">10.1                      | W101     | Household and similar wastes                  | </t>
  </si>
  <si>
    <t>35</t>
  </si>
  <si>
    <t xml:space="preserve">10.2                      | W102     | Mixed and undifferentiated materials          | </t>
  </si>
  <si>
    <t>36</t>
  </si>
  <si>
    <t>37</t>
  </si>
  <si>
    <t xml:space="preserve">10.3                      | W103     | Sorting residues                              | </t>
  </si>
  <si>
    <t>38</t>
  </si>
  <si>
    <t>39</t>
  </si>
  <si>
    <t>11                        | W11      | Common sludges                                | D</t>
  </si>
  <si>
    <t>40</t>
  </si>
  <si>
    <t xml:space="preserve">12.1                      | W121     | Mineral waste from constr. &amp; demol.           | </t>
  </si>
  <si>
    <t>41</t>
  </si>
  <si>
    <t>42</t>
  </si>
  <si>
    <t xml:space="preserve">12.2, 12.3, 12.5          | W12B     | Other mineral wastes                          | </t>
  </si>
  <si>
    <t>43</t>
  </si>
  <si>
    <t>44</t>
  </si>
  <si>
    <t xml:space="preserve">12.4                      | W124     | Combustion wastes                             | </t>
  </si>
  <si>
    <t>45</t>
  </si>
  <si>
    <t>46</t>
  </si>
  <si>
    <t xml:space="preserve">12.6                      | W126     | Soils                                         | </t>
  </si>
  <si>
    <t>47</t>
  </si>
  <si>
    <t>48</t>
  </si>
  <si>
    <t>12.7                      | W127     | Dredging spoils                               | D</t>
  </si>
  <si>
    <t>49</t>
  </si>
  <si>
    <t>50</t>
  </si>
  <si>
    <t xml:space="preserve">12.8, 13                  | W128_13  | Min. waste from w. treatm. &amp; stabilised w.    | </t>
  </si>
  <si>
    <t>51</t>
  </si>
  <si>
    <t>Ratio</t>
  </si>
  <si>
    <t>Activity item</t>
  </si>
  <si>
    <t xml:space="preserve">p 01 </t>
  </si>
  <si>
    <t xml:space="preserve">p 02 </t>
  </si>
  <si>
    <t xml:space="preserve">p 03 </t>
  </si>
  <si>
    <t xml:space="preserve">p 04 </t>
  </si>
  <si>
    <t xml:space="preserve">p 05 </t>
  </si>
  <si>
    <t xml:space="preserve">p 06 </t>
  </si>
  <si>
    <t>p 07</t>
  </si>
  <si>
    <t xml:space="preserve">p 08 </t>
  </si>
  <si>
    <t xml:space="preserve">p 09 </t>
  </si>
  <si>
    <t xml:space="preserve">p 10 </t>
  </si>
  <si>
    <t xml:space="preserve">p 11 </t>
  </si>
  <si>
    <t xml:space="preserve">p 12 </t>
  </si>
  <si>
    <t xml:space="preserve">p 13 </t>
  </si>
  <si>
    <t xml:space="preserve">p 14 </t>
  </si>
  <si>
    <t xml:space="preserve">p 15 </t>
  </si>
  <si>
    <t xml:space="preserve">p 16 </t>
  </si>
  <si>
    <t xml:space="preserve">p 17 </t>
  </si>
  <si>
    <t xml:space="preserve">p 18 </t>
  </si>
  <si>
    <t xml:space="preserve">HH </t>
  </si>
  <si>
    <t xml:space="preserve">
Abfallart</t>
  </si>
  <si>
    <t>T</t>
  </si>
  <si>
    <t>Total</t>
  </si>
  <si>
    <t>TNH</t>
  </si>
  <si>
    <t>Total, non-hazardous</t>
  </si>
  <si>
    <t>TH</t>
  </si>
  <si>
    <t>Total, hazardous</t>
  </si>
  <si>
    <t>reference year</t>
  </si>
  <si>
    <t>52</t>
  </si>
  <si>
    <t>53</t>
  </si>
  <si>
    <t>54</t>
  </si>
  <si>
    <t>Indicator</t>
  </si>
  <si>
    <t>Energy Recovery (R1)</t>
  </si>
  <si>
    <t>Incineration (D10)</t>
  </si>
  <si>
    <t>Landfilling (D1, D5, D12)</t>
  </si>
  <si>
    <t>Recycling (R2 - R11)</t>
  </si>
  <si>
    <t>Backfilling</t>
  </si>
  <si>
    <t>lower threshold: ratio current/previous &lt; 0.5</t>
  </si>
  <si>
    <t>upper threshold: ratio current/previous &gt; 2.0</t>
  </si>
  <si>
    <t>Total haz waste (t) in NACE XX / Total waste (t) in NACE XX</t>
  </si>
  <si>
    <t>lower threshold: ratio current/previous &lt; 0.8</t>
  </si>
  <si>
    <t>Total waste (HAZ + NHAZ) (ton) treated by WST_OPER xx, current year / Total waste (HAZ + NHAZ) (ton) treated by WST_OPER xx, previous year</t>
  </si>
  <si>
    <t>Indicator:</t>
  </si>
  <si>
    <t>Thresholds</t>
  </si>
  <si>
    <t>upper threshold: ratio current/previous &gt; 1.2</t>
  </si>
  <si>
    <t>Total waste (TRT1) (ton) treated by WASTE xx, current year / Total waste (TRT1) (ton) treated by WASTE xx, previous year</t>
  </si>
  <si>
    <t>Total waste (TOTAL) (ton) generated by WASTE xx, current year / Total waste (TOTAL) (ton) generated by WASTE xx, previous year</t>
  </si>
  <si>
    <t>Threshold</t>
  </si>
  <si>
    <t>Total waste (TRT) (ton) treated by WASTE xx / Total waste (TOTAL) (ton) generated by WASTE xx</t>
  </si>
  <si>
    <t xml:space="preserve">Current indicator WASTE xx / Previous indicator WASTE xx
</t>
  </si>
  <si>
    <t>SUMME</t>
  </si>
  <si>
    <t>Treatment 2012</t>
  </si>
  <si>
    <t>Generation 2012</t>
  </si>
  <si>
    <t>Ratio 2012</t>
  </si>
  <si>
    <t>Total waste (TRT) (ton) treated by HAZARD xx, current year / Total waste (TOTAL) (ton) generated by HAZARD xx, current year</t>
  </si>
  <si>
    <t>Total waste (TOTAL) (ton) treated by WST_OPER xx1, current year / Total capacity (TOTAL) (ton) by WST_OPER xx1, current year</t>
  </si>
  <si>
    <t>Treated total (t)</t>
  </si>
  <si>
    <t>Capacity (t)</t>
  </si>
  <si>
    <t>lower threshold: None</t>
  </si>
  <si>
    <t>upper threshold: ratio treatment/capacity &gt; 1.0</t>
  </si>
  <si>
    <t>Short description:</t>
  </si>
  <si>
    <t>- Assumption: Check the plausibility of treatment by waste types based on combinations of waste category and treatment operations which do not appear plausible.</t>
  </si>
  <si>
    <t>- Data level: Certain combinations of all waste item (51 items) and of all 6 treatment operations.</t>
  </si>
  <si>
    <t>- Calculations: None.</t>
  </si>
  <si>
    <t>- Thresholds: None. The validation will generate a list with all occurrences as defined in the black shaded cells in Table 2. The table is a first approach and should be revised and approved by the countries based on their experience.</t>
  </si>
  <si>
    <r>
      <t>Implausible or at least questionable combinations of waste categories and treatment operations</t>
    </r>
    <r>
      <rPr>
        <b/>
        <sz val="11"/>
        <color theme="1"/>
        <rFont val="Calibri"/>
        <family val="2"/>
        <scheme val="minor"/>
      </rPr>
      <t xml:space="preserve"> for amounts larger 1000 tons should be identified using this validation rule.</t>
    </r>
  </si>
  <si>
    <t>A</t>
  </si>
  <si>
    <t>B</t>
  </si>
  <si>
    <t>C10-C12</t>
  </si>
  <si>
    <t>C13-C15</t>
  </si>
  <si>
    <t>C16</t>
  </si>
  <si>
    <t>C17_C18</t>
  </si>
  <si>
    <t>C19</t>
  </si>
  <si>
    <t>C20-C22</t>
  </si>
  <si>
    <t>C23</t>
  </si>
  <si>
    <t>C24_C25</t>
  </si>
  <si>
    <t>C26-C30</t>
  </si>
  <si>
    <t>C31-C33</t>
  </si>
  <si>
    <t>D</t>
  </si>
  <si>
    <t>E36_E37_E39</t>
  </si>
  <si>
    <t>E38</t>
  </si>
  <si>
    <t>F</t>
  </si>
  <si>
    <t>G-U_X_G4677</t>
  </si>
  <si>
    <t>G4677</t>
  </si>
  <si>
    <t>EP_HH</t>
  </si>
  <si>
    <t>TOTAL_HH</t>
  </si>
  <si>
    <t>Spent solvents</t>
  </si>
  <si>
    <t>HAZ</t>
  </si>
  <si>
    <t>NHAZ</t>
  </si>
  <si>
    <t>Acid, alkaline or saline wastes</t>
  </si>
  <si>
    <t>Used oils</t>
  </si>
  <si>
    <t>Chemical wastes</t>
  </si>
  <si>
    <t>Industrial effluent sludges</t>
  </si>
  <si>
    <t>Sludges &amp; liquid wastes from w. treatm.</t>
  </si>
  <si>
    <t>Health care and biological wastes</t>
  </si>
  <si>
    <t>Metallic wastes, ferrous</t>
  </si>
  <si>
    <t>Metallic wastes, non-ferrous</t>
  </si>
  <si>
    <t>Metallic wastes, mixed</t>
  </si>
  <si>
    <t>Glass wastes</t>
  </si>
  <si>
    <t>Paper and cardboard wastes</t>
  </si>
  <si>
    <t>Rubber wastes</t>
  </si>
  <si>
    <t>Plastic wastes</t>
  </si>
  <si>
    <t>Wood wastes</t>
  </si>
  <si>
    <t>Textile wastes</t>
  </si>
  <si>
    <t>Waste containing PCB</t>
  </si>
  <si>
    <t>Discarded equipment</t>
  </si>
  <si>
    <t>Discarded vehicles</t>
  </si>
  <si>
    <t>Batteries and accumulators wastes</t>
  </si>
  <si>
    <t>Animal and mixed food waste</t>
  </si>
  <si>
    <t>Vegetal wastes</t>
  </si>
  <si>
    <t>Animal faeces, urine and manure</t>
  </si>
  <si>
    <t>Household and similar wastes</t>
  </si>
  <si>
    <t>Mixed and undifferentiated materials</t>
  </si>
  <si>
    <t>Sorting residues</t>
  </si>
  <si>
    <t>Common sludges</t>
  </si>
  <si>
    <t>Mineral waste from constr. &amp; demol.</t>
  </si>
  <si>
    <t>Other mineral wastes</t>
  </si>
  <si>
    <t>Combustion wastes</t>
  </si>
  <si>
    <t>Soils</t>
  </si>
  <si>
    <t>Dredging spoils</t>
  </si>
  <si>
    <t>Min. waste from w. treatm. &amp; stabilised w.</t>
  </si>
  <si>
    <t>Total Waste</t>
  </si>
  <si>
    <t>Haz</t>
  </si>
  <si>
    <t>Nhaz</t>
  </si>
  <si>
    <t>Energy recovery</t>
  </si>
  <si>
    <t>Incineration</t>
  </si>
  <si>
    <t>Recovery other than energy recovery - Except backfilling</t>
  </si>
  <si>
    <t>Recovery other than energy recovery - Backfilling</t>
  </si>
  <si>
    <t>Deposit onto or into land</t>
  </si>
  <si>
    <t>Land treatment and release into water bodies</t>
  </si>
  <si>
    <t>Total waste treatment</t>
  </si>
  <si>
    <t>Sum Total</t>
  </si>
  <si>
    <t>Discarded equipment*</t>
  </si>
  <si>
    <t>Sum total</t>
  </si>
  <si>
    <t>Sum haz</t>
  </si>
  <si>
    <t>Sum nonhaz</t>
  </si>
  <si>
    <t>Energy recovery
 (R1)</t>
  </si>
  <si>
    <t>Incineration
 (D10)</t>
  </si>
  <si>
    <t>Recovery other than energy recovery</t>
  </si>
  <si>
    <t>Total, non-hazardous=</t>
  </si>
  <si>
    <t xml:space="preserve">Total </t>
  </si>
  <si>
    <t>reference year /previous year</t>
  </si>
  <si>
    <t>Hazardous</t>
  </si>
  <si>
    <t>Non-Hazardous</t>
  </si>
  <si>
    <t>Haz. Indicator</t>
  </si>
  <si>
    <t xml:space="preserve">Haz. indicator ratio </t>
  </si>
  <si>
    <t>Ratio
reference year /previous year</t>
  </si>
  <si>
    <t xml:space="preserve">Ratio </t>
  </si>
  <si>
    <t>Ratio 
reference year /previous year</t>
  </si>
  <si>
    <t>Difference 
reference year - previous year</t>
  </si>
  <si>
    <t>Difference
Reference year - Previous year</t>
  </si>
  <si>
    <t xml:space="preserve">Treatment </t>
  </si>
  <si>
    <t xml:space="preserve">Generation </t>
  </si>
  <si>
    <t xml:space="preserve">Import </t>
  </si>
  <si>
    <t xml:space="preserve">Export </t>
  </si>
  <si>
    <t xml:space="preserve">
wyszczególnienie</t>
  </si>
  <si>
    <t>Całkowite przetworzenie</t>
  </si>
  <si>
    <t>Całkowite wytworzenie</t>
  </si>
  <si>
    <t>M</t>
  </si>
  <si>
    <t>GENER</t>
  </si>
  <si>
    <t>Kolejne kategorie</t>
  </si>
  <si>
    <t xml:space="preserve">
TREATMENT</t>
  </si>
  <si>
    <t>total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</si>
</sst>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0.000"/>
    <numFmt numFmtId="166" formatCode="#,###"/>
    <numFmt numFmtId="167" formatCode="#,##0.000"/>
    <numFmt numFmtId="168" formatCode="_-* #,##0.00_-;\-* #,##0.0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22"/>
      <name val="Calibri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indexed="22"/>
      <name val="Sakkal Majalla"/>
      <family val="2"/>
    </font>
    <font>
      <b/>
      <sz val="10"/>
      <color indexed="8"/>
      <name val="Calibri"/>
      <family val="2"/>
    </font>
    <font>
      <b/>
      <sz val="9"/>
      <color indexed="63"/>
      <name val="Calibri"/>
      <family val="2"/>
    </font>
    <font>
      <sz val="8"/>
      <color indexed="63"/>
      <name val="Consolas"/>
      <family val="3"/>
    </font>
    <font>
      <b/>
      <sz val="10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Tahoma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33"/>
        <bgColor indexed="64"/>
      </patternFill>
    </fill>
  </fills>
  <borders count="53">
    <border>
      <left/>
      <right/>
      <top/>
      <bottom/>
      <diagonal/>
    </border>
    <border>
      <left/>
      <right style="hair">
        <color indexed="23"/>
      </right>
      <top style="thin">
        <color indexed="8"/>
      </top>
      <bottom style="thin">
        <color indexed="8"/>
      </bottom>
    </border>
    <border>
      <left/>
      <right style="thin">
        <color indexed="23"/>
      </right>
      <top style="thin">
        <color indexed="8"/>
      </top>
      <bottom style="thin">
        <color indexed="8"/>
      </bottom>
    </border>
    <border>
      <left/>
      <right style="hair">
        <color indexed="23"/>
      </right>
      <top/>
      <bottom style="hair">
        <color indexed="23"/>
      </bottom>
    </border>
    <border>
      <left/>
      <right style="thin">
        <color indexed="23"/>
      </right>
      <top/>
      <bottom style="hair">
        <color indexed="23"/>
      </bottom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hair"/>
      <top style="hair"/>
      <bottom style="hair"/>
    </border>
    <border>
      <left style="thin"/>
      <right style="thin"/>
      <top style="thin">
        <color indexed="8"/>
      </top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>
        <color indexed="8"/>
      </right>
      <top style="medium"/>
      <bottom style="medium"/>
    </border>
    <border>
      <left/>
      <right style="hair">
        <color indexed="23"/>
      </right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23"/>
      </left>
      <right style="thin">
        <color indexed="23"/>
      </right>
      <top style="thin">
        <color indexed="8"/>
      </top>
      <bottom style="hair">
        <color indexed="23"/>
      </bottom>
    </border>
    <border>
      <left style="hair">
        <color indexed="23"/>
      </left>
      <right style="thin">
        <color indexed="23"/>
      </right>
      <top/>
      <bottom style="hair">
        <color indexed="23"/>
      </bottom>
    </border>
    <border>
      <left style="hair">
        <color indexed="23"/>
      </left>
      <right style="thin">
        <color indexed="23"/>
      </right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hair"/>
      <right style="hair"/>
      <top style="thin"/>
      <bottom style="hair"/>
    </border>
    <border>
      <left/>
      <right style="hair">
        <color indexed="23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hair">
        <color indexed="23"/>
      </left>
      <right style="hair">
        <color indexed="23"/>
      </right>
      <top style="hair">
        <color indexed="23"/>
      </top>
      <bottom style="medium"/>
    </border>
    <border>
      <left style="hair">
        <color indexed="23"/>
      </left>
      <right style="hair">
        <color indexed="23"/>
      </right>
      <top/>
      <bottom style="medium"/>
    </border>
    <border>
      <left/>
      <right style="hair">
        <color indexed="23"/>
      </right>
      <top/>
      <bottom style="medium"/>
    </border>
    <border>
      <left/>
      <right style="thin">
        <color indexed="23"/>
      </right>
      <top/>
      <bottom style="medium"/>
    </border>
    <border>
      <left style="hair"/>
      <right style="hair"/>
      <top style="hair"/>
      <bottom style="medium"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168" fontId="0" fillId="0" borderId="0" applyFont="0" applyFill="0" applyBorder="0" applyAlignment="0" applyProtection="0"/>
  </cellStyleXfs>
  <cellXfs count="19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top" wrapText="1"/>
    </xf>
    <xf numFmtId="165" fontId="11" fillId="2" borderId="5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" fillId="0" borderId="0" xfId="20">
      <alignment/>
      <protection/>
    </xf>
    <xf numFmtId="166" fontId="13" fillId="4" borderId="6" xfId="20" applyNumberFormat="1" applyFont="1" applyFill="1" applyBorder="1" applyAlignment="1">
      <alignment horizontal="right" vertical="center" wrapText="1"/>
      <protection/>
    </xf>
    <xf numFmtId="167" fontId="13" fillId="0" borderId="7" xfId="20" applyNumberFormat="1" applyFont="1" applyFill="1" applyBorder="1" applyAlignment="1">
      <alignment horizontal="right" vertical="center" wrapText="1"/>
      <protection/>
    </xf>
    <xf numFmtId="166" fontId="11" fillId="5" borderId="7" xfId="20" applyNumberFormat="1" applyFont="1" applyFill="1" applyBorder="1" applyAlignment="1">
      <alignment horizontal="right" vertical="center" wrapText="1"/>
      <protection/>
    </xf>
    <xf numFmtId="166" fontId="11" fillId="6" borderId="7" xfId="20" applyNumberFormat="1" applyFont="1" applyFill="1" applyBorder="1" applyAlignment="1">
      <alignment horizontal="right" vertical="center" wrapText="1"/>
      <protection/>
    </xf>
    <xf numFmtId="167" fontId="11" fillId="7" borderId="7" xfId="20" applyNumberFormat="1" applyFont="1" applyFill="1" applyBorder="1" applyAlignment="1">
      <alignment horizontal="right" vertical="center" wrapText="1"/>
      <protection/>
    </xf>
    <xf numFmtId="0" fontId="12" fillId="8" borderId="8" xfId="20" applyFont="1" applyFill="1" applyBorder="1" applyAlignment="1">
      <alignment horizontal="right" vertical="top" wrapText="1"/>
      <protection/>
    </xf>
    <xf numFmtId="166" fontId="13" fillId="4" borderId="9" xfId="20" applyNumberFormat="1" applyFont="1" applyFill="1" applyBorder="1" applyAlignment="1">
      <alignment horizontal="right" vertical="center" wrapText="1"/>
      <protection/>
    </xf>
    <xf numFmtId="167" fontId="13" fillId="0" borderId="5" xfId="20" applyNumberFormat="1" applyFont="1" applyFill="1" applyBorder="1" applyAlignment="1">
      <alignment horizontal="right" vertical="center" wrapText="1"/>
      <protection/>
    </xf>
    <xf numFmtId="166" fontId="11" fillId="5" borderId="5" xfId="20" applyNumberFormat="1" applyFont="1" applyFill="1" applyBorder="1" applyAlignment="1">
      <alignment horizontal="right" vertical="center" wrapText="1"/>
      <protection/>
    </xf>
    <xf numFmtId="166" fontId="11" fillId="6" borderId="5" xfId="20" applyNumberFormat="1" applyFont="1" applyFill="1" applyBorder="1" applyAlignment="1">
      <alignment horizontal="right" vertical="center" wrapText="1"/>
      <protection/>
    </xf>
    <xf numFmtId="167" fontId="11" fillId="7" borderId="5" xfId="20" applyNumberFormat="1" applyFont="1" applyFill="1" applyBorder="1" applyAlignment="1">
      <alignment horizontal="right" vertical="center" wrapText="1"/>
      <protection/>
    </xf>
    <xf numFmtId="0" fontId="12" fillId="8" borderId="10" xfId="20" applyFont="1" applyFill="1" applyBorder="1" applyAlignment="1">
      <alignment horizontal="right" vertical="top" wrapText="1"/>
      <protection/>
    </xf>
    <xf numFmtId="166" fontId="13" fillId="4" borderId="11" xfId="20" applyNumberFormat="1" applyFont="1" applyFill="1" applyBorder="1" applyAlignment="1">
      <alignment horizontal="right" vertical="center" wrapText="1"/>
      <protection/>
    </xf>
    <xf numFmtId="166" fontId="11" fillId="5" borderId="12" xfId="20" applyNumberFormat="1" applyFont="1" applyFill="1" applyBorder="1" applyAlignment="1">
      <alignment horizontal="right" vertical="center" wrapText="1"/>
      <protection/>
    </xf>
    <xf numFmtId="166" fontId="11" fillId="6" borderId="12" xfId="20" applyNumberFormat="1" applyFont="1" applyFill="1" applyBorder="1" applyAlignment="1">
      <alignment horizontal="right" vertical="center" wrapText="1"/>
      <protection/>
    </xf>
    <xf numFmtId="167" fontId="11" fillId="7" borderId="12" xfId="20" applyNumberFormat="1" applyFont="1" applyFill="1" applyBorder="1" applyAlignment="1">
      <alignment horizontal="right" vertical="center" wrapText="1"/>
      <protection/>
    </xf>
    <xf numFmtId="166" fontId="1" fillId="0" borderId="0" xfId="20" applyNumberFormat="1">
      <alignment/>
      <protection/>
    </xf>
    <xf numFmtId="0" fontId="14" fillId="3" borderId="13" xfId="23" applyFont="1" applyFill="1" applyBorder="1" applyAlignment="1">
      <alignment wrapText="1"/>
      <protection/>
    </xf>
    <xf numFmtId="0" fontId="15" fillId="3" borderId="14" xfId="23" applyFont="1" applyFill="1" applyBorder="1" applyAlignment="1">
      <alignment wrapText="1"/>
      <protection/>
    </xf>
    <xf numFmtId="0" fontId="16" fillId="3" borderId="13" xfId="23" applyFont="1" applyFill="1" applyBorder="1" applyAlignment="1">
      <alignment wrapText="1"/>
      <protection/>
    </xf>
    <xf numFmtId="0" fontId="17" fillId="3" borderId="14" xfId="23" applyFont="1" applyFill="1" applyBorder="1" applyAlignment="1">
      <alignment wrapText="1"/>
      <protection/>
    </xf>
    <xf numFmtId="3" fontId="10" fillId="0" borderId="15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3" fontId="0" fillId="0" borderId="0" xfId="0" applyNumberFormat="1"/>
    <xf numFmtId="0" fontId="18" fillId="9" borderId="16" xfId="0" applyFont="1" applyFill="1" applyBorder="1" applyAlignment="1">
      <alignment horizontal="right" vertical="top" wrapText="1"/>
    </xf>
    <xf numFmtId="0" fontId="18" fillId="10" borderId="17" xfId="0" applyFont="1" applyFill="1" applyBorder="1" applyAlignment="1">
      <alignment horizontal="right" vertical="top" wrapText="1"/>
    </xf>
    <xf numFmtId="3" fontId="0" fillId="0" borderId="13" xfId="0" applyNumberFormat="1" applyBorder="1"/>
    <xf numFmtId="165" fontId="0" fillId="0" borderId="13" xfId="0" applyNumberFormat="1" applyBorder="1"/>
    <xf numFmtId="165" fontId="19" fillId="0" borderId="13" xfId="0" applyNumberFormat="1" applyFont="1" applyBorder="1"/>
    <xf numFmtId="0" fontId="3" fillId="3" borderId="18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5" borderId="0" xfId="0" applyFill="1"/>
    <xf numFmtId="3" fontId="0" fillId="5" borderId="5" xfId="0" applyNumberFormat="1" applyFill="1" applyBorder="1"/>
    <xf numFmtId="0" fontId="3" fillId="11" borderId="22" xfId="0" applyFont="1" applyFill="1" applyBorder="1" applyAlignment="1">
      <alignment horizontal="right" vertical="top" wrapText="1"/>
    </xf>
    <xf numFmtId="0" fontId="3" fillId="12" borderId="22" xfId="0" applyFont="1" applyFill="1" applyBorder="1" applyAlignment="1">
      <alignment horizontal="right" vertical="top" wrapText="1"/>
    </xf>
    <xf numFmtId="0" fontId="3" fillId="13" borderId="22" xfId="0" applyFont="1" applyFill="1" applyBorder="1" applyAlignment="1">
      <alignment horizontal="right" vertical="top" wrapText="1"/>
    </xf>
    <xf numFmtId="0" fontId="3" fillId="14" borderId="22" xfId="0" applyFont="1" applyFill="1" applyBorder="1" applyAlignment="1">
      <alignment horizontal="right" vertical="top" wrapText="1"/>
    </xf>
    <xf numFmtId="0" fontId="18" fillId="11" borderId="23" xfId="0" applyFont="1" applyFill="1" applyBorder="1" applyAlignment="1">
      <alignment horizontal="right" vertical="top" wrapText="1"/>
    </xf>
    <xf numFmtId="0" fontId="3" fillId="15" borderId="22" xfId="0" applyFont="1" applyFill="1" applyBorder="1" applyAlignment="1">
      <alignment horizontal="right" vertical="top" wrapText="1"/>
    </xf>
    <xf numFmtId="0" fontId="20" fillId="5" borderId="13" xfId="0" applyFont="1" applyFill="1" applyBorder="1" applyAlignment="1">
      <alignment horizontal="right" vertical="top" wrapText="1"/>
    </xf>
    <xf numFmtId="3" fontId="0" fillId="5" borderId="24" xfId="0" applyNumberFormat="1" applyFill="1" applyBorder="1"/>
    <xf numFmtId="3" fontId="0" fillId="5" borderId="12" xfId="0" applyNumberFormat="1" applyFill="1" applyBorder="1"/>
    <xf numFmtId="165" fontId="11" fillId="0" borderId="3" xfId="0" applyNumberFormat="1" applyFont="1" applyFill="1" applyBorder="1" applyAlignment="1">
      <alignment horizontal="right" vertical="center"/>
    </xf>
    <xf numFmtId="0" fontId="20" fillId="9" borderId="25" xfId="0" applyFont="1" applyFill="1" applyBorder="1" applyAlignment="1">
      <alignment horizontal="right" vertical="top" wrapText="1"/>
    </xf>
    <xf numFmtId="0" fontId="20" fillId="10" borderId="26" xfId="0" applyFont="1" applyFill="1" applyBorder="1" applyAlignment="1">
      <alignment horizontal="right" vertical="top" wrapText="1"/>
    </xf>
    <xf numFmtId="0" fontId="20" fillId="16" borderId="26" xfId="0" applyFont="1" applyFill="1" applyBorder="1" applyAlignment="1">
      <alignment horizontal="right" vertical="top" wrapText="1"/>
    </xf>
    <xf numFmtId="0" fontId="3" fillId="9" borderId="16" xfId="0" applyFont="1" applyFill="1" applyBorder="1" applyAlignment="1">
      <alignment horizontal="right" vertical="top" wrapText="1"/>
    </xf>
    <xf numFmtId="0" fontId="3" fillId="17" borderId="16" xfId="0" applyFont="1" applyFill="1" applyBorder="1" applyAlignment="1">
      <alignment horizontal="right" vertical="top" wrapText="1"/>
    </xf>
    <xf numFmtId="0" fontId="3" fillId="10" borderId="17" xfId="0" applyFont="1" applyFill="1" applyBorder="1" applyAlignment="1">
      <alignment horizontal="right" vertical="top" wrapText="1"/>
    </xf>
    <xf numFmtId="0" fontId="3" fillId="16" borderId="17" xfId="0" applyFont="1" applyFill="1" applyBorder="1" applyAlignment="1">
      <alignment horizontal="right" vertical="top" wrapText="1"/>
    </xf>
    <xf numFmtId="0" fontId="3" fillId="18" borderId="17" xfId="0" applyFont="1" applyFill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1" fillId="18" borderId="13" xfId="0" applyFont="1" applyFill="1" applyBorder="1"/>
    <xf numFmtId="167" fontId="10" fillId="0" borderId="7" xfId="20" applyNumberFormat="1" applyFont="1" applyFill="1" applyBorder="1" applyAlignment="1">
      <alignment horizontal="right" vertical="center" wrapText="1"/>
      <protection/>
    </xf>
    <xf numFmtId="167" fontId="10" fillId="0" borderId="27" xfId="20" applyNumberFormat="1" applyFont="1" applyFill="1" applyBorder="1" applyAlignment="1">
      <alignment horizontal="right" vertical="center" wrapText="1"/>
      <protection/>
    </xf>
    <xf numFmtId="3" fontId="0" fillId="5" borderId="28" xfId="0" applyNumberFormat="1" applyFill="1" applyBorder="1"/>
    <xf numFmtId="3" fontId="0" fillId="5" borderId="29" xfId="0" applyNumberFormat="1" applyFill="1" applyBorder="1"/>
    <xf numFmtId="3" fontId="0" fillId="5" borderId="30" xfId="0" applyNumberFormat="1" applyFill="1" applyBorder="1"/>
    <xf numFmtId="3" fontId="10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" fillId="0" borderId="0" xfId="0" applyFont="1"/>
    <xf numFmtId="166" fontId="0" fillId="0" borderId="0" xfId="0" applyNumberFormat="1"/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7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8" fillId="11" borderId="25" xfId="0" applyFont="1" applyFill="1" applyBorder="1" applyAlignment="1">
      <alignment horizontal="right" vertical="top" wrapText="1"/>
    </xf>
    <xf numFmtId="0" fontId="12" fillId="11" borderId="16" xfId="0" applyFont="1" applyFill="1" applyBorder="1" applyAlignment="1">
      <alignment horizontal="right" vertical="top" wrapText="1"/>
    </xf>
    <xf numFmtId="0" fontId="18" fillId="12" borderId="25" xfId="0" applyFont="1" applyFill="1" applyBorder="1" applyAlignment="1">
      <alignment horizontal="right" vertical="top" wrapText="1"/>
    </xf>
    <xf numFmtId="0" fontId="12" fillId="12" borderId="16" xfId="0" applyFont="1" applyFill="1" applyBorder="1" applyAlignment="1">
      <alignment horizontal="right" vertical="top" wrapText="1"/>
    </xf>
    <xf numFmtId="0" fontId="18" fillId="13" borderId="25" xfId="0" applyFont="1" applyFill="1" applyBorder="1" applyAlignment="1">
      <alignment horizontal="right" vertical="top" wrapText="1"/>
    </xf>
    <xf numFmtId="0" fontId="12" fillId="13" borderId="16" xfId="0" applyFont="1" applyFill="1" applyBorder="1" applyAlignment="1">
      <alignment horizontal="right" vertical="top" wrapText="1"/>
    </xf>
    <xf numFmtId="0" fontId="18" fillId="14" borderId="25" xfId="0" applyFont="1" applyFill="1" applyBorder="1" applyAlignment="1">
      <alignment horizontal="right" vertical="top" wrapText="1"/>
    </xf>
    <xf numFmtId="0" fontId="12" fillId="14" borderId="16" xfId="0" applyFont="1" applyFill="1" applyBorder="1" applyAlignment="1">
      <alignment horizontal="right" vertical="top" wrapText="1"/>
    </xf>
    <xf numFmtId="0" fontId="18" fillId="19" borderId="25" xfId="0" applyFont="1" applyFill="1" applyBorder="1" applyAlignment="1">
      <alignment horizontal="right" vertical="top" wrapText="1"/>
    </xf>
    <xf numFmtId="0" fontId="12" fillId="19" borderId="16" xfId="0" applyFont="1" applyFill="1" applyBorder="1" applyAlignment="1">
      <alignment horizontal="right" vertical="top" wrapText="1"/>
    </xf>
    <xf numFmtId="3" fontId="10" fillId="0" borderId="3" xfId="0" applyNumberFormat="1" applyFont="1" applyFill="1" applyBorder="1" applyAlignment="1">
      <alignment horizontal="right" vertical="center"/>
    </xf>
    <xf numFmtId="0" fontId="20" fillId="20" borderId="13" xfId="0" applyFont="1" applyFill="1" applyBorder="1" applyAlignment="1">
      <alignment horizontal="right" vertical="top" wrapText="1"/>
    </xf>
    <xf numFmtId="167" fontId="0" fillId="20" borderId="29" xfId="0" applyNumberFormat="1" applyFill="1" applyBorder="1"/>
    <xf numFmtId="3" fontId="24" fillId="21" borderId="3" xfId="0" applyNumberFormat="1" applyFont="1" applyFill="1" applyBorder="1" applyAlignment="1">
      <alignment horizontal="right" vertical="center"/>
    </xf>
    <xf numFmtId="3" fontId="0" fillId="14" borderId="29" xfId="0" applyNumberFormat="1" applyFill="1" applyBorder="1"/>
    <xf numFmtId="0" fontId="21" fillId="0" borderId="0" xfId="0" applyFont="1"/>
    <xf numFmtId="0" fontId="21" fillId="22" borderId="31" xfId="0" applyFont="1" applyFill="1" applyBorder="1"/>
    <xf numFmtId="1" fontId="0" fillId="0" borderId="32" xfId="0" applyNumberFormat="1" applyFill="1" applyBorder="1"/>
    <xf numFmtId="0" fontId="0" fillId="0" borderId="33" xfId="0" applyFill="1" applyBorder="1"/>
    <xf numFmtId="1" fontId="0" fillId="0" borderId="33" xfId="0" applyNumberFormat="1" applyFill="1" applyBorder="1"/>
    <xf numFmtId="0" fontId="0" fillId="23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23" borderId="35" xfId="0" applyFill="1" applyBorder="1"/>
    <xf numFmtId="1" fontId="0" fillId="0" borderId="34" xfId="0" applyNumberFormat="1" applyFill="1" applyBorder="1"/>
    <xf numFmtId="3" fontId="0" fillId="0" borderId="34" xfId="0" applyNumberFormat="1" applyFill="1" applyBorder="1"/>
    <xf numFmtId="3" fontId="0" fillId="0" borderId="33" xfId="0" applyNumberFormat="1" applyFill="1" applyBorder="1"/>
    <xf numFmtId="0" fontId="0" fillId="23" borderId="34" xfId="0" applyFill="1" applyBorder="1"/>
    <xf numFmtId="0" fontId="0" fillId="0" borderId="0" xfId="0" applyFont="1"/>
    <xf numFmtId="0" fontId="0" fillId="0" borderId="0" xfId="0" applyAlignment="1">
      <alignment horizontal="right" wrapText="1"/>
    </xf>
    <xf numFmtId="0" fontId="21" fillId="22" borderId="36" xfId="0" applyFont="1" applyFill="1" applyBorder="1"/>
    <xf numFmtId="1" fontId="0" fillId="0" borderId="35" xfId="0" applyNumberFormat="1" applyFill="1" applyBorder="1"/>
    <xf numFmtId="1" fontId="0" fillId="0" borderId="37" xfId="0" applyNumberFormat="1" applyFill="1" applyBorder="1"/>
    <xf numFmtId="1" fontId="0" fillId="23" borderId="34" xfId="0" applyNumberFormat="1" applyFill="1" applyBorder="1"/>
    <xf numFmtId="1" fontId="0" fillId="23" borderId="35" xfId="0" applyNumberFormat="1" applyFill="1" applyBorder="1"/>
    <xf numFmtId="0" fontId="20" fillId="10" borderId="17" xfId="0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right" vertical="center"/>
    </xf>
    <xf numFmtId="166" fontId="10" fillId="0" borderId="38" xfId="0" applyNumberFormat="1" applyFont="1" applyFill="1" applyBorder="1" applyAlignment="1">
      <alignment horizontal="right" vertical="center"/>
    </xf>
    <xf numFmtId="0" fontId="6" fillId="3" borderId="39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left" vertical="center"/>
    </xf>
    <xf numFmtId="166" fontId="10" fillId="0" borderId="40" xfId="0" applyNumberFormat="1" applyFont="1" applyFill="1" applyBorder="1" applyAlignment="1">
      <alignment horizontal="right" vertical="center"/>
    </xf>
    <xf numFmtId="165" fontId="11" fillId="2" borderId="42" xfId="0" applyNumberFormat="1" applyFont="1" applyFill="1" applyBorder="1" applyAlignment="1">
      <alignment horizontal="right" vertical="center"/>
    </xf>
    <xf numFmtId="166" fontId="11" fillId="2" borderId="40" xfId="0" applyNumberFormat="1" applyFont="1" applyFill="1" applyBorder="1" applyAlignment="1">
      <alignment horizontal="right" vertical="center"/>
    </xf>
    <xf numFmtId="166" fontId="21" fillId="0" borderId="0" xfId="0" applyNumberFormat="1" applyFont="1"/>
    <xf numFmtId="3" fontId="0" fillId="21" borderId="13" xfId="0" applyNumberFormat="1" applyFill="1" applyBorder="1"/>
    <xf numFmtId="3" fontId="23" fillId="21" borderId="3" xfId="0" applyNumberFormat="1" applyFont="1" applyFill="1" applyBorder="1" applyAlignment="1">
      <alignment horizontal="right" vertical="center"/>
    </xf>
    <xf numFmtId="0" fontId="12" fillId="8" borderId="43" xfId="20" applyFont="1" applyFill="1" applyBorder="1" applyAlignment="1">
      <alignment horizontal="right" vertical="top" wrapText="1"/>
      <protection/>
    </xf>
    <xf numFmtId="0" fontId="3" fillId="3" borderId="44" xfId="20" applyFont="1" applyFill="1" applyBorder="1" applyAlignment="1">
      <alignment horizontal="left" vertical="top" wrapText="1"/>
      <protection/>
    </xf>
    <xf numFmtId="0" fontId="3" fillId="3" borderId="45" xfId="20" applyFont="1" applyFill="1" applyBorder="1" applyAlignment="1">
      <alignment horizontal="left" vertical="top" wrapText="1"/>
      <protection/>
    </xf>
    <xf numFmtId="0" fontId="3" fillId="3" borderId="44" xfId="20" applyFont="1" applyFill="1" applyBorder="1" applyAlignment="1">
      <alignment horizontal="center" vertical="center" wrapText="1"/>
      <protection/>
    </xf>
    <xf numFmtId="0" fontId="3" fillId="3" borderId="45" xfId="20" applyFont="1" applyFill="1" applyBorder="1" applyAlignment="1">
      <alignment horizontal="center" vertical="center" wrapText="1"/>
      <protection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21" fillId="24" borderId="48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right" vertical="top" wrapText="1"/>
    </xf>
    <xf numFmtId="0" fontId="18" fillId="25" borderId="22" xfId="0" applyFont="1" applyFill="1" applyBorder="1" applyAlignment="1">
      <alignment horizontal="right" vertical="top" wrapText="1"/>
    </xf>
    <xf numFmtId="3" fontId="0" fillId="0" borderId="45" xfId="0" applyNumberFormat="1" applyBorder="1"/>
    <xf numFmtId="3" fontId="0" fillId="21" borderId="45" xfId="0" applyNumberFormat="1" applyFill="1" applyBorder="1"/>
    <xf numFmtId="0" fontId="18" fillId="9" borderId="44" xfId="0" applyFont="1" applyFill="1" applyBorder="1" applyAlignment="1">
      <alignment horizontal="right" vertical="top" wrapText="1"/>
    </xf>
    <xf numFmtId="0" fontId="18" fillId="9" borderId="45" xfId="0" applyFont="1" applyFill="1" applyBorder="1" applyAlignment="1">
      <alignment horizontal="right" vertical="top" wrapText="1"/>
    </xf>
    <xf numFmtId="0" fontId="18" fillId="10" borderId="44" xfId="0" applyFont="1" applyFill="1" applyBorder="1" applyAlignment="1">
      <alignment horizontal="right" vertical="top" wrapText="1"/>
    </xf>
    <xf numFmtId="0" fontId="18" fillId="10" borderId="45" xfId="0" applyFont="1" applyFill="1" applyBorder="1" applyAlignment="1">
      <alignment horizontal="right" vertical="top" wrapText="1"/>
    </xf>
    <xf numFmtId="0" fontId="18" fillId="19" borderId="44" xfId="0" applyFont="1" applyFill="1" applyBorder="1" applyAlignment="1">
      <alignment horizontal="right" vertical="top" wrapText="1"/>
    </xf>
    <xf numFmtId="0" fontId="18" fillId="19" borderId="45" xfId="0" applyFont="1" applyFill="1" applyBorder="1" applyAlignment="1">
      <alignment horizontal="right" vertical="top" wrapText="1"/>
    </xf>
    <xf numFmtId="0" fontId="18" fillId="25" borderId="44" xfId="0" applyFont="1" applyFill="1" applyBorder="1" applyAlignment="1">
      <alignment horizontal="right" vertical="top" wrapText="1"/>
    </xf>
    <xf numFmtId="0" fontId="18" fillId="25" borderId="45" xfId="0" applyFont="1" applyFill="1" applyBorder="1" applyAlignment="1">
      <alignment horizontal="right" vertical="top" wrapText="1"/>
    </xf>
    <xf numFmtId="167" fontId="10" fillId="0" borderId="49" xfId="20" applyNumberFormat="1" applyFont="1" applyFill="1" applyBorder="1" applyAlignment="1">
      <alignment horizontal="right" vertical="center" wrapText="1"/>
      <protection/>
    </xf>
    <xf numFmtId="0" fontId="20" fillId="26" borderId="13" xfId="0" applyFont="1" applyFill="1" applyBorder="1" applyAlignment="1">
      <alignment horizontal="right" vertical="top" wrapText="1"/>
    </xf>
    <xf numFmtId="165" fontId="25" fillId="26" borderId="27" xfId="0" applyNumberFormat="1" applyFont="1" applyFill="1" applyBorder="1"/>
    <xf numFmtId="165" fontId="25" fillId="26" borderId="50" xfId="0" applyNumberFormat="1" applyFont="1" applyFill="1" applyBorder="1"/>
    <xf numFmtId="165" fontId="25" fillId="0" borderId="13" xfId="0" applyNumberFormat="1" applyFont="1" applyBorder="1"/>
    <xf numFmtId="165" fontId="25" fillId="0" borderId="45" xfId="0" applyNumberFormat="1" applyFont="1" applyBorder="1"/>
    <xf numFmtId="3" fontId="0" fillId="23" borderId="35" xfId="0" applyNumberFormat="1" applyFill="1" applyBorder="1"/>
    <xf numFmtId="3" fontId="0" fillId="23" borderId="33" xfId="0" applyNumberFormat="1" applyFill="1" applyBorder="1"/>
    <xf numFmtId="3" fontId="1" fillId="0" borderId="0" xfId="24" applyNumberFormat="1">
      <alignment/>
      <protection/>
    </xf>
    <xf numFmtId="3" fontId="0" fillId="0" borderId="35" xfId="0" applyNumberFormat="1" applyFill="1" applyBorder="1"/>
    <xf numFmtId="0" fontId="26" fillId="0" borderId="0" xfId="0" applyFont="1"/>
    <xf numFmtId="0" fontId="21" fillId="22" borderId="31" xfId="0" applyFont="1" applyFill="1" applyBorder="1" applyAlignment="1">
      <alignment horizontal="center"/>
    </xf>
    <xf numFmtId="0" fontId="25" fillId="27" borderId="31" xfId="0" applyFont="1" applyFill="1" applyBorder="1"/>
    <xf numFmtId="0" fontId="27" fillId="27" borderId="0" xfId="0" applyFont="1" applyFill="1"/>
    <xf numFmtId="3" fontId="27" fillId="27" borderId="0" xfId="0" applyNumberFormat="1" applyFont="1" applyFill="1"/>
    <xf numFmtId="3" fontId="1" fillId="27" borderId="0" xfId="24" applyNumberFormat="1" applyFont="1" applyFill="1">
      <alignment/>
      <protection/>
    </xf>
    <xf numFmtId="0" fontId="27" fillId="27" borderId="35" xfId="0" applyFont="1" applyFill="1" applyBorder="1"/>
    <xf numFmtId="1" fontId="27" fillId="27" borderId="0" xfId="0" applyNumberFormat="1" applyFont="1" applyFill="1"/>
    <xf numFmtId="0" fontId="21" fillId="27" borderId="31" xfId="0" applyFont="1" applyFill="1" applyBorder="1"/>
    <xf numFmtId="0" fontId="0" fillId="27" borderId="34" xfId="0" applyFill="1" applyBorder="1"/>
    <xf numFmtId="0" fontId="0" fillId="27" borderId="35" xfId="0" applyFill="1" applyBorder="1"/>
    <xf numFmtId="3" fontId="0" fillId="27" borderId="35" xfId="0" applyNumberFormat="1" applyFill="1" applyBorder="1"/>
    <xf numFmtId="3" fontId="1" fillId="27" borderId="0" xfId="24" applyNumberFormat="1" applyFill="1">
      <alignment/>
      <protection/>
    </xf>
    <xf numFmtId="1" fontId="0" fillId="27" borderId="0" xfId="0" applyNumberFormat="1" applyFill="1"/>
    <xf numFmtId="0" fontId="0" fillId="27" borderId="0" xfId="0" applyFill="1"/>
    <xf numFmtId="0" fontId="21" fillId="28" borderId="31" xfId="0" applyFont="1" applyFill="1" applyBorder="1"/>
    <xf numFmtId="0" fontId="0" fillId="28" borderId="34" xfId="0" applyFill="1" applyBorder="1"/>
    <xf numFmtId="0" fontId="0" fillId="28" borderId="35" xfId="0" applyFill="1" applyBorder="1"/>
    <xf numFmtId="3" fontId="0" fillId="28" borderId="35" xfId="0" applyNumberFormat="1" applyFill="1" applyBorder="1"/>
    <xf numFmtId="3" fontId="1" fillId="28" borderId="0" xfId="24" applyNumberFormat="1" applyFill="1">
      <alignment/>
      <protection/>
    </xf>
    <xf numFmtId="1" fontId="0" fillId="28" borderId="0" xfId="0" applyNumberFormat="1" applyFill="1"/>
    <xf numFmtId="0" fontId="0" fillId="28" borderId="0" xfId="0" applyFill="1"/>
    <xf numFmtId="0" fontId="26" fillId="28" borderId="0" xfId="0" applyFont="1" applyFill="1"/>
    <xf numFmtId="0" fontId="21" fillId="22" borderId="31" xfId="0" applyFont="1" applyFill="1" applyBorder="1" applyAlignment="1">
      <alignment horizontal="left" vertical="top"/>
    </xf>
    <xf numFmtId="0" fontId="21" fillId="22" borderId="31" xfId="0" applyFont="1" applyFill="1" applyBorder="1" applyAlignment="1">
      <alignment horizontal="center"/>
    </xf>
    <xf numFmtId="0" fontId="21" fillId="24" borderId="31" xfId="0" applyFont="1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21" fillId="27" borderId="31" xfId="0" applyFont="1" applyFill="1" applyBorder="1" applyAlignment="1">
      <alignment horizontal="left" vertical="top"/>
    </xf>
    <xf numFmtId="0" fontId="21" fillId="22" borderId="51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 vertical="center"/>
    </xf>
    <xf numFmtId="0" fontId="21" fillId="24" borderId="48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66" fontId="11" fillId="21" borderId="3" xfId="0" applyNumberFormat="1" applyFont="1" applyFill="1" applyBorder="1" applyAlignment="1">
      <alignment horizontal="righ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4" xfId="21"/>
    <cellStyle name="Prozent 2" xfId="22"/>
    <cellStyle name="Standard 3" xfId="23"/>
    <cellStyle name="Normalny_ZAł. Gener" xfId="24"/>
    <cellStyle name="Normal 6" xfId="25"/>
    <cellStyle name="Dziesiętny 2" xfId="26"/>
  </cellStyles>
  <dxfs count="2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2"/>
  <sheetViews>
    <sheetView workbookViewId="0" topLeftCell="A1">
      <pane xSplit="2" ySplit="2" topLeftCell="AH23" activePane="bottomRight" state="frozen"/>
      <selection pane="topRight" activeCell="C1" sqref="C1"/>
      <selection pane="bottomLeft" activeCell="A3" sqref="A3"/>
      <selection pane="bottomRight" activeCell="AS31" sqref="AS31"/>
    </sheetView>
  </sheetViews>
  <sheetFormatPr defaultColWidth="11.421875" defaultRowHeight="15"/>
  <cols>
    <col min="1" max="1" width="40.140625" style="100" customWidth="1"/>
    <col min="2" max="2" width="11.421875" style="100" customWidth="1"/>
    <col min="3" max="3" width="15.7109375" style="0" customWidth="1"/>
    <col min="4" max="6" width="3.7109375" style="0" customWidth="1"/>
    <col min="7" max="7" width="15.7109375" style="0" customWidth="1"/>
    <col min="8" max="8" width="3.7109375" style="0" customWidth="1"/>
    <col min="9" max="9" width="15.7109375" style="0" customWidth="1"/>
    <col min="10" max="10" width="3.7109375" style="0" customWidth="1"/>
    <col min="11" max="11" width="15.7109375" style="0" customWidth="1"/>
    <col min="12" max="12" width="3.7109375" style="0" customWidth="1"/>
    <col min="13" max="13" width="15.7109375" style="0" customWidth="1"/>
    <col min="14" max="14" width="3.7109375" style="0" customWidth="1"/>
    <col min="15" max="15" width="15.7109375" style="0" customWidth="1"/>
    <col min="16" max="16" width="3.7109375" style="0" customWidth="1"/>
    <col min="17" max="17" width="15.7109375" style="0" customWidth="1"/>
    <col min="18" max="18" width="3.7109375" style="0" customWidth="1"/>
    <col min="19" max="19" width="15.7109375" style="0" customWidth="1"/>
    <col min="20" max="20" width="3.7109375" style="0" customWidth="1"/>
    <col min="21" max="21" width="15.7109375" style="0" customWidth="1"/>
    <col min="22" max="22" width="3.7109375" style="0" customWidth="1"/>
    <col min="23" max="23" width="15.7109375" style="0" customWidth="1"/>
    <col min="24" max="24" width="3.7109375" style="0" customWidth="1"/>
    <col min="25" max="25" width="15.7109375" style="0" customWidth="1"/>
    <col min="26" max="26" width="3.7109375" style="0" customWidth="1"/>
    <col min="27" max="27" width="15.7109375" style="0" customWidth="1"/>
    <col min="28" max="28" width="3.7109375" style="0" customWidth="1"/>
    <col min="29" max="29" width="15.7109375" style="0" customWidth="1"/>
    <col min="30" max="30" width="3.7109375" style="0" customWidth="1"/>
    <col min="31" max="31" width="15.7109375" style="0" customWidth="1"/>
    <col min="32" max="32" width="3.7109375" style="0" customWidth="1"/>
    <col min="33" max="33" width="15.7109375" style="0" customWidth="1"/>
    <col min="34" max="34" width="3.7109375" style="0" customWidth="1"/>
    <col min="35" max="35" width="15.7109375" style="0" customWidth="1"/>
    <col min="36" max="36" width="3.7109375" style="0" customWidth="1"/>
    <col min="37" max="37" width="15.7109375" style="0" customWidth="1"/>
    <col min="38" max="38" width="3.7109375" style="0" customWidth="1"/>
    <col min="39" max="39" width="15.7109375" style="0" customWidth="1"/>
    <col min="40" max="40" width="3.7109375" style="0" customWidth="1"/>
    <col min="41" max="41" width="15.7109375" style="0" customWidth="1"/>
    <col min="42" max="42" width="3.7109375" style="0" customWidth="1"/>
    <col min="43" max="43" width="15.7109375" style="0" customWidth="1"/>
    <col min="44" max="44" width="3.7109375" style="0" customWidth="1"/>
  </cols>
  <sheetData>
    <row r="1" spans="1:44" ht="15">
      <c r="A1" s="187">
        <v>2018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5" s="100" customFormat="1" ht="15">
      <c r="A2" s="187"/>
      <c r="B2" s="187"/>
      <c r="C2" s="186" t="s">
        <v>157</v>
      </c>
      <c r="D2" s="186"/>
      <c r="E2" s="163"/>
      <c r="F2" s="163"/>
      <c r="G2" s="186" t="s">
        <v>158</v>
      </c>
      <c r="H2" s="186"/>
      <c r="I2" s="186" t="s">
        <v>159</v>
      </c>
      <c r="J2" s="186"/>
      <c r="K2" s="186" t="s">
        <v>160</v>
      </c>
      <c r="L2" s="186"/>
      <c r="M2" s="186" t="s">
        <v>161</v>
      </c>
      <c r="N2" s="186"/>
      <c r="O2" s="186" t="s">
        <v>162</v>
      </c>
      <c r="P2" s="186"/>
      <c r="Q2" s="186" t="s">
        <v>163</v>
      </c>
      <c r="R2" s="186"/>
      <c r="S2" s="186" t="s">
        <v>164</v>
      </c>
      <c r="T2" s="186"/>
      <c r="U2" s="186" t="s">
        <v>165</v>
      </c>
      <c r="V2" s="186"/>
      <c r="W2" s="186" t="s">
        <v>166</v>
      </c>
      <c r="X2" s="186"/>
      <c r="Y2" s="186" t="s">
        <v>167</v>
      </c>
      <c r="Z2" s="186"/>
      <c r="AA2" s="186" t="s">
        <v>168</v>
      </c>
      <c r="AB2" s="186"/>
      <c r="AC2" s="186" t="s">
        <v>169</v>
      </c>
      <c r="AD2" s="186"/>
      <c r="AE2" s="186" t="s">
        <v>170</v>
      </c>
      <c r="AF2" s="186"/>
      <c r="AG2" s="186" t="s">
        <v>171</v>
      </c>
      <c r="AH2" s="186"/>
      <c r="AI2" s="186" t="s">
        <v>172</v>
      </c>
      <c r="AJ2" s="186"/>
      <c r="AK2" s="186" t="s">
        <v>173</v>
      </c>
      <c r="AL2" s="186"/>
      <c r="AM2" s="186" t="s">
        <v>174</v>
      </c>
      <c r="AN2" s="186"/>
      <c r="AO2" s="186" t="s">
        <v>175</v>
      </c>
      <c r="AP2" s="186"/>
      <c r="AQ2" s="186" t="s">
        <v>176</v>
      </c>
      <c r="AR2" s="186"/>
      <c r="AS2" s="100" t="s">
        <v>141</v>
      </c>
    </row>
    <row r="3" spans="1:45" ht="14.25" customHeight="1">
      <c r="A3" s="185" t="s">
        <v>177</v>
      </c>
      <c r="B3" s="101" t="s">
        <v>178</v>
      </c>
      <c r="C3" s="102">
        <v>0.082</v>
      </c>
      <c r="D3" s="103"/>
      <c r="E3" s="103"/>
      <c r="F3" s="103"/>
      <c r="G3" s="104">
        <v>3.95</v>
      </c>
      <c r="H3" s="103"/>
      <c r="I3" s="104">
        <v>7.3445</v>
      </c>
      <c r="J3" s="103"/>
      <c r="K3" s="104">
        <v>53.308</v>
      </c>
      <c r="L3" s="103"/>
      <c r="M3" s="104">
        <v>24.4</v>
      </c>
      <c r="N3" s="103"/>
      <c r="O3" s="104">
        <v>617.097</v>
      </c>
      <c r="P3" s="103"/>
      <c r="Q3" s="104">
        <v>0.195</v>
      </c>
      <c r="R3" s="103"/>
      <c r="S3" s="104">
        <v>4171.8829000000005</v>
      </c>
      <c r="T3" s="103"/>
      <c r="U3" s="104">
        <v>127.874</v>
      </c>
      <c r="V3" s="103"/>
      <c r="W3" s="104">
        <v>555.016</v>
      </c>
      <c r="X3" s="103"/>
      <c r="Y3" s="104">
        <v>2524.246</v>
      </c>
      <c r="Z3" s="103"/>
      <c r="AA3" s="104">
        <v>179.918</v>
      </c>
      <c r="AB3" s="103"/>
      <c r="AC3" s="104">
        <v>6.776</v>
      </c>
      <c r="AD3" s="103"/>
      <c r="AE3" s="104">
        <v>0.263</v>
      </c>
      <c r="AF3" s="103"/>
      <c r="AG3" s="104">
        <v>690.4331</v>
      </c>
      <c r="AH3" s="103"/>
      <c r="AI3" s="104">
        <v>19.2644</v>
      </c>
      <c r="AJ3" s="103"/>
      <c r="AK3" s="111">
        <v>1326.9233</v>
      </c>
      <c r="AL3" s="103"/>
      <c r="AM3" s="104">
        <v>1.753</v>
      </c>
      <c r="AN3" s="103"/>
      <c r="AO3" s="104">
        <v>0</v>
      </c>
      <c r="AP3" s="103"/>
      <c r="AQ3" s="160">
        <v>10310.726200000001</v>
      </c>
      <c r="AR3" s="105"/>
      <c r="AS3" s="37">
        <v>10310.726200000003</v>
      </c>
    </row>
    <row r="4" spans="1:45" s="176" customFormat="1" ht="15">
      <c r="A4" s="185"/>
      <c r="B4" s="170" t="s">
        <v>179</v>
      </c>
      <c r="C4" s="171">
        <v>0</v>
      </c>
      <c r="D4" s="172"/>
      <c r="E4" s="172"/>
      <c r="F4" s="172"/>
      <c r="G4" s="172">
        <v>0</v>
      </c>
      <c r="H4" s="172"/>
      <c r="I4" s="172">
        <v>0</v>
      </c>
      <c r="J4" s="172"/>
      <c r="K4" s="172">
        <v>0</v>
      </c>
      <c r="L4" s="172"/>
      <c r="M4" s="172">
        <v>0</v>
      </c>
      <c r="N4" s="172"/>
      <c r="O4" s="172">
        <v>0</v>
      </c>
      <c r="P4" s="172"/>
      <c r="Q4" s="172">
        <v>0</v>
      </c>
      <c r="R4" s="172"/>
      <c r="S4" s="172">
        <v>0</v>
      </c>
      <c r="T4" s="172"/>
      <c r="U4" s="172">
        <v>0</v>
      </c>
      <c r="V4" s="172"/>
      <c r="W4" s="172">
        <v>0</v>
      </c>
      <c r="X4" s="172"/>
      <c r="Y4" s="172">
        <v>0</v>
      </c>
      <c r="Z4" s="172"/>
      <c r="AA4" s="172">
        <v>0</v>
      </c>
      <c r="AB4" s="172"/>
      <c r="AC4" s="172">
        <v>0</v>
      </c>
      <c r="AD4" s="172"/>
      <c r="AE4" s="172">
        <v>0</v>
      </c>
      <c r="AF4" s="172"/>
      <c r="AG4" s="172">
        <v>0</v>
      </c>
      <c r="AH4" s="172"/>
      <c r="AI4" s="172">
        <v>0</v>
      </c>
      <c r="AJ4" s="172"/>
      <c r="AK4" s="173">
        <v>0</v>
      </c>
      <c r="AL4" s="172"/>
      <c r="AM4" s="172">
        <v>0</v>
      </c>
      <c r="AN4" s="172"/>
      <c r="AO4" s="172">
        <v>0</v>
      </c>
      <c r="AP4" s="172"/>
      <c r="AQ4" s="174">
        <v>0</v>
      </c>
      <c r="AR4" s="172"/>
      <c r="AS4" s="175">
        <v>0</v>
      </c>
    </row>
    <row r="5" spans="1:45" s="183" customFormat="1" ht="15">
      <c r="A5" s="185"/>
      <c r="B5" s="177" t="s">
        <v>113</v>
      </c>
      <c r="C5" s="178">
        <v>0.082</v>
      </c>
      <c r="D5" s="179"/>
      <c r="E5" s="179"/>
      <c r="F5" s="179"/>
      <c r="G5" s="179">
        <v>3.95</v>
      </c>
      <c r="H5" s="179"/>
      <c r="I5" s="179">
        <v>7.3445</v>
      </c>
      <c r="J5" s="179"/>
      <c r="K5" s="179">
        <v>53.308</v>
      </c>
      <c r="L5" s="179"/>
      <c r="M5" s="179">
        <v>24.4</v>
      </c>
      <c r="N5" s="179"/>
      <c r="O5" s="179">
        <v>617.097</v>
      </c>
      <c r="P5" s="179"/>
      <c r="Q5" s="179">
        <v>0.195</v>
      </c>
      <c r="R5" s="179"/>
      <c r="S5" s="179">
        <v>4171.8829000000005</v>
      </c>
      <c r="T5" s="179"/>
      <c r="U5" s="179">
        <v>127.874</v>
      </c>
      <c r="V5" s="179"/>
      <c r="W5" s="179">
        <v>555.016</v>
      </c>
      <c r="X5" s="179"/>
      <c r="Y5" s="179">
        <v>2524.246</v>
      </c>
      <c r="Z5" s="179"/>
      <c r="AA5" s="179">
        <v>179.918</v>
      </c>
      <c r="AB5" s="179"/>
      <c r="AC5" s="179">
        <v>6.776</v>
      </c>
      <c r="AD5" s="179"/>
      <c r="AE5" s="179">
        <v>0.263</v>
      </c>
      <c r="AF5" s="179"/>
      <c r="AG5" s="179">
        <v>690.4331</v>
      </c>
      <c r="AH5" s="179"/>
      <c r="AI5" s="179">
        <v>19.2644</v>
      </c>
      <c r="AJ5" s="179"/>
      <c r="AK5" s="180">
        <v>1326.9233</v>
      </c>
      <c r="AL5" s="179"/>
      <c r="AM5" s="179">
        <v>1.753</v>
      </c>
      <c r="AN5" s="179"/>
      <c r="AO5" s="179">
        <v>0</v>
      </c>
      <c r="AP5" s="179"/>
      <c r="AQ5" s="181">
        <v>10310.726200000001</v>
      </c>
      <c r="AR5" s="179"/>
      <c r="AS5" s="182">
        <v>10310.726200000003</v>
      </c>
    </row>
    <row r="6" spans="1:45" ht="15">
      <c r="A6" s="185" t="s">
        <v>180</v>
      </c>
      <c r="B6" s="101" t="s">
        <v>178</v>
      </c>
      <c r="C6" s="109">
        <v>0.406</v>
      </c>
      <c r="D6" s="103"/>
      <c r="E6" s="103"/>
      <c r="F6" s="103"/>
      <c r="G6" s="104">
        <v>62.641</v>
      </c>
      <c r="H6" s="103"/>
      <c r="I6" s="104">
        <v>36.732</v>
      </c>
      <c r="J6" s="103"/>
      <c r="K6" s="104">
        <v>0.107</v>
      </c>
      <c r="L6" s="103"/>
      <c r="M6" s="104">
        <v>90.373</v>
      </c>
      <c r="N6" s="103"/>
      <c r="O6" s="104">
        <v>769.021</v>
      </c>
      <c r="P6" s="103"/>
      <c r="Q6" s="104">
        <v>6597.641</v>
      </c>
      <c r="R6" s="103"/>
      <c r="S6" s="104">
        <v>20973.2642</v>
      </c>
      <c r="T6" s="103"/>
      <c r="U6" s="104">
        <v>44.722</v>
      </c>
      <c r="V6" s="103"/>
      <c r="W6" s="104">
        <v>114879.092</v>
      </c>
      <c r="X6" s="103"/>
      <c r="Y6" s="104">
        <v>14755.015</v>
      </c>
      <c r="Z6" s="103"/>
      <c r="AA6" s="104">
        <v>364.914</v>
      </c>
      <c r="AB6" s="103"/>
      <c r="AC6" s="104">
        <v>2.557</v>
      </c>
      <c r="AD6" s="103"/>
      <c r="AE6" s="104">
        <v>42.7949</v>
      </c>
      <c r="AF6" s="103"/>
      <c r="AG6" s="104">
        <v>15165.1232</v>
      </c>
      <c r="AH6" s="103"/>
      <c r="AI6" s="104">
        <v>42.5205</v>
      </c>
      <c r="AJ6" s="103"/>
      <c r="AK6" s="111">
        <v>1967.5016999999998</v>
      </c>
      <c r="AL6" s="103"/>
      <c r="AM6" s="104">
        <v>53.872</v>
      </c>
      <c r="AN6" s="103"/>
      <c r="AO6" s="104">
        <v>0</v>
      </c>
      <c r="AP6" s="103"/>
      <c r="AQ6" s="160">
        <v>175848.29750000004</v>
      </c>
      <c r="AR6" s="108"/>
      <c r="AS6" s="37">
        <v>175848.29750000004</v>
      </c>
    </row>
    <row r="7" spans="1:45" ht="15">
      <c r="A7" s="185"/>
      <c r="B7" s="101" t="s">
        <v>179</v>
      </c>
      <c r="C7" s="109">
        <v>14</v>
      </c>
      <c r="D7" s="103"/>
      <c r="E7" s="103"/>
      <c r="F7" s="103"/>
      <c r="G7" s="104">
        <v>30.14</v>
      </c>
      <c r="H7" s="103"/>
      <c r="I7" s="104">
        <v>64.87</v>
      </c>
      <c r="J7" s="103"/>
      <c r="K7" s="104">
        <v>14.27</v>
      </c>
      <c r="L7" s="103"/>
      <c r="M7" s="104">
        <v>0.439</v>
      </c>
      <c r="N7" s="103"/>
      <c r="O7" s="104">
        <v>0</v>
      </c>
      <c r="P7" s="103"/>
      <c r="Q7" s="104">
        <v>0</v>
      </c>
      <c r="R7" s="103"/>
      <c r="S7" s="104">
        <v>9617.164</v>
      </c>
      <c r="T7" s="103"/>
      <c r="U7" s="104">
        <v>1168.3988</v>
      </c>
      <c r="V7" s="103"/>
      <c r="W7" s="104">
        <v>1318.907</v>
      </c>
      <c r="X7" s="103"/>
      <c r="Y7" s="104">
        <v>1068.598</v>
      </c>
      <c r="Z7" s="103"/>
      <c r="AA7" s="104">
        <v>71.746</v>
      </c>
      <c r="AB7" s="103"/>
      <c r="AC7" s="104">
        <v>599.503</v>
      </c>
      <c r="AD7" s="103"/>
      <c r="AE7" s="104">
        <v>413.456</v>
      </c>
      <c r="AF7" s="103"/>
      <c r="AG7" s="104">
        <v>10.323</v>
      </c>
      <c r="AH7" s="103"/>
      <c r="AI7" s="104">
        <v>0</v>
      </c>
      <c r="AJ7" s="103"/>
      <c r="AK7" s="111">
        <v>244.243</v>
      </c>
      <c r="AL7" s="103"/>
      <c r="AM7" s="104">
        <v>0</v>
      </c>
      <c r="AN7" s="103"/>
      <c r="AO7" s="104">
        <v>0</v>
      </c>
      <c r="AP7" s="103"/>
      <c r="AQ7" s="160">
        <v>14636.0578</v>
      </c>
      <c r="AR7" s="108"/>
      <c r="AS7" s="37">
        <v>14636.0578</v>
      </c>
    </row>
    <row r="8" spans="1:45" s="183" customFormat="1" ht="15">
      <c r="A8" s="185"/>
      <c r="B8" s="177" t="s">
        <v>113</v>
      </c>
      <c r="C8" s="178">
        <v>14.406</v>
      </c>
      <c r="D8" s="179"/>
      <c r="E8" s="179"/>
      <c r="F8" s="179"/>
      <c r="G8" s="179">
        <v>92.781</v>
      </c>
      <c r="H8" s="179"/>
      <c r="I8" s="179">
        <v>101.602</v>
      </c>
      <c r="J8" s="179"/>
      <c r="K8" s="179">
        <v>14.377</v>
      </c>
      <c r="L8" s="179"/>
      <c r="M8" s="179">
        <v>90.812</v>
      </c>
      <c r="N8" s="179"/>
      <c r="O8" s="179">
        <v>769.021</v>
      </c>
      <c r="P8" s="179"/>
      <c r="Q8" s="179">
        <v>6597.641</v>
      </c>
      <c r="R8" s="179"/>
      <c r="S8" s="179">
        <v>30590.4282</v>
      </c>
      <c r="T8" s="179"/>
      <c r="U8" s="179">
        <v>1213.1208</v>
      </c>
      <c r="V8" s="179"/>
      <c r="W8" s="179">
        <v>116197.999</v>
      </c>
      <c r="X8" s="179"/>
      <c r="Y8" s="179">
        <v>15823.613</v>
      </c>
      <c r="Z8" s="179"/>
      <c r="AA8" s="179">
        <v>436.66</v>
      </c>
      <c r="AB8" s="179"/>
      <c r="AC8" s="179">
        <v>602.06</v>
      </c>
      <c r="AD8" s="179"/>
      <c r="AE8" s="179">
        <v>456.2509</v>
      </c>
      <c r="AF8" s="179"/>
      <c r="AG8" s="179">
        <v>15175.4462</v>
      </c>
      <c r="AH8" s="179"/>
      <c r="AI8" s="179">
        <v>42.5205</v>
      </c>
      <c r="AJ8" s="179"/>
      <c r="AK8" s="180">
        <v>2211.7446999999997</v>
      </c>
      <c r="AL8" s="179"/>
      <c r="AM8" s="179">
        <v>53.872</v>
      </c>
      <c r="AN8" s="179"/>
      <c r="AO8" s="179">
        <v>0</v>
      </c>
      <c r="AP8" s="179"/>
      <c r="AQ8" s="181">
        <v>190484.35530000005</v>
      </c>
      <c r="AR8" s="179"/>
      <c r="AS8" s="182">
        <v>190484.35530000005</v>
      </c>
    </row>
    <row r="9" spans="1:45" ht="15.75" customHeight="1">
      <c r="A9" s="189" t="s">
        <v>181</v>
      </c>
      <c r="B9" s="101" t="s">
        <v>178</v>
      </c>
      <c r="C9" s="109">
        <v>462.9005</v>
      </c>
      <c r="D9" s="103"/>
      <c r="E9" s="103"/>
      <c r="F9" s="103"/>
      <c r="G9" s="104">
        <v>2371.0571</v>
      </c>
      <c r="H9" s="103"/>
      <c r="I9" s="104">
        <v>836.7405</v>
      </c>
      <c r="J9" s="103"/>
      <c r="K9" s="104">
        <v>134.9222</v>
      </c>
      <c r="L9" s="103"/>
      <c r="M9" s="104">
        <v>356.6492</v>
      </c>
      <c r="N9" s="103"/>
      <c r="O9" s="104">
        <v>199.508</v>
      </c>
      <c r="P9" s="103"/>
      <c r="Q9" s="104">
        <v>2849.936</v>
      </c>
      <c r="R9" s="103"/>
      <c r="S9" s="104">
        <v>3659.5202</v>
      </c>
      <c r="T9" s="103"/>
      <c r="U9" s="104">
        <v>1443.3735</v>
      </c>
      <c r="V9" s="103"/>
      <c r="W9" s="104">
        <v>25906.6893</v>
      </c>
      <c r="X9" s="103"/>
      <c r="Y9" s="104">
        <v>43593.3958</v>
      </c>
      <c r="Z9" s="103"/>
      <c r="AA9" s="104">
        <v>20077.6609</v>
      </c>
      <c r="AB9" s="103"/>
      <c r="AC9" s="104">
        <v>2057.447</v>
      </c>
      <c r="AD9" s="103"/>
      <c r="AE9" s="104">
        <v>534.5691</v>
      </c>
      <c r="AF9" s="103"/>
      <c r="AG9" s="104">
        <v>11083.7718</v>
      </c>
      <c r="AH9" s="103"/>
      <c r="AI9" s="104">
        <v>2291.4646</v>
      </c>
      <c r="AJ9" s="103"/>
      <c r="AK9" s="111">
        <v>57302.9355</v>
      </c>
      <c r="AL9" s="103"/>
      <c r="AM9" s="104">
        <v>23973.7745</v>
      </c>
      <c r="AN9" s="103"/>
      <c r="AO9" s="104">
        <v>0</v>
      </c>
      <c r="AP9" s="103" t="s">
        <v>249</v>
      </c>
      <c r="AQ9" s="160">
        <v>199136.31570000004</v>
      </c>
      <c r="AR9" s="108"/>
      <c r="AS9" s="37">
        <v>199136.3157</v>
      </c>
    </row>
    <row r="10" spans="1:45" s="176" customFormat="1" ht="15">
      <c r="A10" s="189"/>
      <c r="B10" s="170" t="s">
        <v>179</v>
      </c>
      <c r="C10" s="171">
        <v>0</v>
      </c>
      <c r="D10" s="172"/>
      <c r="E10" s="172"/>
      <c r="F10" s="172"/>
      <c r="G10" s="172">
        <v>0</v>
      </c>
      <c r="H10" s="172"/>
      <c r="I10" s="172">
        <v>0</v>
      </c>
      <c r="J10" s="172"/>
      <c r="K10" s="172">
        <v>0</v>
      </c>
      <c r="L10" s="172"/>
      <c r="M10" s="172">
        <v>0</v>
      </c>
      <c r="N10" s="172"/>
      <c r="O10" s="172">
        <v>0</v>
      </c>
      <c r="P10" s="172"/>
      <c r="Q10" s="172">
        <v>0</v>
      </c>
      <c r="R10" s="172"/>
      <c r="S10" s="172">
        <v>0</v>
      </c>
      <c r="T10" s="172"/>
      <c r="U10" s="172">
        <v>0</v>
      </c>
      <c r="V10" s="172"/>
      <c r="W10" s="172">
        <v>0</v>
      </c>
      <c r="X10" s="172"/>
      <c r="Y10" s="172">
        <v>0</v>
      </c>
      <c r="Z10" s="172"/>
      <c r="AA10" s="172">
        <v>0</v>
      </c>
      <c r="AB10" s="172"/>
      <c r="AC10" s="172">
        <v>0</v>
      </c>
      <c r="AD10" s="172"/>
      <c r="AE10" s="172">
        <v>0</v>
      </c>
      <c r="AF10" s="172"/>
      <c r="AG10" s="172">
        <v>0</v>
      </c>
      <c r="AH10" s="172"/>
      <c r="AI10" s="172">
        <v>0</v>
      </c>
      <c r="AJ10" s="172"/>
      <c r="AK10" s="173">
        <v>0</v>
      </c>
      <c r="AL10" s="172"/>
      <c r="AM10" s="172">
        <v>0</v>
      </c>
      <c r="AN10" s="172"/>
      <c r="AO10" s="172">
        <v>0</v>
      </c>
      <c r="AP10" s="172"/>
      <c r="AQ10" s="174">
        <v>0</v>
      </c>
      <c r="AR10" s="172"/>
      <c r="AS10" s="175">
        <v>0</v>
      </c>
    </row>
    <row r="11" spans="1:45" s="183" customFormat="1" ht="15">
      <c r="A11" s="189"/>
      <c r="B11" s="177" t="s">
        <v>113</v>
      </c>
      <c r="C11" s="178">
        <v>462.9005</v>
      </c>
      <c r="D11" s="179"/>
      <c r="E11" s="179"/>
      <c r="F11" s="179"/>
      <c r="G11" s="179">
        <v>2371.0571</v>
      </c>
      <c r="H11" s="179"/>
      <c r="I11" s="179">
        <v>836.7405</v>
      </c>
      <c r="J11" s="179"/>
      <c r="K11" s="179">
        <v>134.9222</v>
      </c>
      <c r="L11" s="179"/>
      <c r="M11" s="179">
        <v>356.6492</v>
      </c>
      <c r="N11" s="179"/>
      <c r="O11" s="179">
        <v>199.508</v>
      </c>
      <c r="P11" s="179"/>
      <c r="Q11" s="179">
        <v>2849.936</v>
      </c>
      <c r="R11" s="179"/>
      <c r="S11" s="179">
        <v>3659.5202</v>
      </c>
      <c r="T11" s="179"/>
      <c r="U11" s="179">
        <v>1443.3735</v>
      </c>
      <c r="V11" s="179"/>
      <c r="W11" s="179">
        <v>25906.6893</v>
      </c>
      <c r="X11" s="179"/>
      <c r="Y11" s="179">
        <v>43593.3958</v>
      </c>
      <c r="Z11" s="179"/>
      <c r="AA11" s="179">
        <v>20077.6609</v>
      </c>
      <c r="AB11" s="179"/>
      <c r="AC11" s="179">
        <v>2057.447</v>
      </c>
      <c r="AD11" s="179"/>
      <c r="AE11" s="179">
        <v>534.5691</v>
      </c>
      <c r="AF11" s="179"/>
      <c r="AG11" s="179">
        <v>11083.7718</v>
      </c>
      <c r="AH11" s="179"/>
      <c r="AI11" s="179">
        <v>2291.4646</v>
      </c>
      <c r="AJ11" s="179"/>
      <c r="AK11" s="180">
        <v>57302.9355</v>
      </c>
      <c r="AL11" s="179"/>
      <c r="AM11" s="179">
        <v>23973.7745</v>
      </c>
      <c r="AN11" s="179"/>
      <c r="AO11" s="179">
        <v>0</v>
      </c>
      <c r="AP11" s="179"/>
      <c r="AQ11" s="181">
        <v>199136.31570000004</v>
      </c>
      <c r="AR11" s="179"/>
      <c r="AS11" s="182">
        <v>199136.3157</v>
      </c>
    </row>
    <row r="12" spans="1:45" ht="15">
      <c r="A12" s="185" t="s">
        <v>182</v>
      </c>
      <c r="B12" s="101" t="s">
        <v>178</v>
      </c>
      <c r="C12" s="109">
        <v>1506.0799</v>
      </c>
      <c r="D12" s="103"/>
      <c r="E12" s="103"/>
      <c r="F12" s="103"/>
      <c r="G12" s="104">
        <v>1021.0518</v>
      </c>
      <c r="H12" s="103"/>
      <c r="I12" s="104">
        <v>1717.4463</v>
      </c>
      <c r="J12" s="103"/>
      <c r="K12" s="104">
        <v>3997.5009</v>
      </c>
      <c r="L12" s="103"/>
      <c r="M12" s="104">
        <v>1946.8765</v>
      </c>
      <c r="N12" s="103"/>
      <c r="O12" s="104">
        <v>8999.6821</v>
      </c>
      <c r="P12" s="103"/>
      <c r="Q12" s="104">
        <v>167833.4925</v>
      </c>
      <c r="R12" s="103"/>
      <c r="S12" s="104">
        <v>141399.5349</v>
      </c>
      <c r="T12" s="103"/>
      <c r="U12" s="104">
        <v>4195.5225</v>
      </c>
      <c r="V12" s="103"/>
      <c r="W12" s="104">
        <v>26009.6266</v>
      </c>
      <c r="X12" s="103"/>
      <c r="Y12" s="104">
        <v>41206.8863</v>
      </c>
      <c r="Z12" s="103"/>
      <c r="AA12" s="104">
        <v>281844.2979</v>
      </c>
      <c r="AB12" s="103"/>
      <c r="AC12" s="104">
        <v>385.6756</v>
      </c>
      <c r="AD12" s="103"/>
      <c r="AE12" s="104">
        <v>29732.1618</v>
      </c>
      <c r="AF12" s="103"/>
      <c r="AG12" s="104">
        <v>117373.5615</v>
      </c>
      <c r="AH12" s="103"/>
      <c r="AI12" s="104">
        <v>6571.0175</v>
      </c>
      <c r="AJ12" s="103"/>
      <c r="AK12" s="111">
        <v>222611.1156</v>
      </c>
      <c r="AL12" s="103"/>
      <c r="AM12" s="104">
        <v>9448.3497</v>
      </c>
      <c r="AN12" s="103"/>
      <c r="AO12" s="104">
        <v>2499.57</v>
      </c>
      <c r="AP12" s="103"/>
      <c r="AQ12" s="160">
        <v>1070299.4499</v>
      </c>
      <c r="AR12" s="108"/>
      <c r="AS12" s="37">
        <v>1070299.4499</v>
      </c>
    </row>
    <row r="13" spans="1:45" ht="15">
      <c r="A13" s="185"/>
      <c r="B13" s="101" t="s">
        <v>179</v>
      </c>
      <c r="C13" s="109">
        <v>112.203</v>
      </c>
      <c r="D13" s="103"/>
      <c r="E13" s="103"/>
      <c r="F13" s="103"/>
      <c r="G13" s="104">
        <v>280.7033</v>
      </c>
      <c r="H13" s="103"/>
      <c r="I13" s="104">
        <v>2444.5294</v>
      </c>
      <c r="J13" s="103"/>
      <c r="K13" s="104">
        <v>1005.4889</v>
      </c>
      <c r="L13" s="103"/>
      <c r="M13" s="104">
        <v>9412.1202</v>
      </c>
      <c r="N13" s="103"/>
      <c r="O13" s="104">
        <v>19486.9498</v>
      </c>
      <c r="P13" s="103"/>
      <c r="Q13" s="104">
        <v>7768.7146</v>
      </c>
      <c r="R13" s="103"/>
      <c r="S13" s="104">
        <v>1820105.5374</v>
      </c>
      <c r="T13" s="103"/>
      <c r="U13" s="104">
        <v>4915.3644</v>
      </c>
      <c r="V13" s="103"/>
      <c r="W13" s="104">
        <v>29058.8968</v>
      </c>
      <c r="X13" s="103"/>
      <c r="Y13" s="104">
        <v>13061.7264</v>
      </c>
      <c r="Z13" s="103"/>
      <c r="AA13" s="104">
        <v>8256.9607</v>
      </c>
      <c r="AB13" s="103"/>
      <c r="AC13" s="104">
        <v>26141.5932</v>
      </c>
      <c r="AD13" s="103"/>
      <c r="AE13" s="104">
        <v>3831.4479</v>
      </c>
      <c r="AF13" s="103"/>
      <c r="AG13" s="104">
        <v>10741.4322</v>
      </c>
      <c r="AH13" s="103"/>
      <c r="AI13" s="104">
        <v>1139.5379</v>
      </c>
      <c r="AJ13" s="103"/>
      <c r="AK13" s="111">
        <v>169796.5891</v>
      </c>
      <c r="AL13" s="103"/>
      <c r="AM13" s="104">
        <v>361.0843</v>
      </c>
      <c r="AN13" s="103"/>
      <c r="AO13" s="104">
        <v>0</v>
      </c>
      <c r="AP13" s="103"/>
      <c r="AQ13" s="160">
        <v>2127920.8795000003</v>
      </c>
      <c r="AR13" s="108"/>
      <c r="AS13" s="37">
        <v>2127920.8795000003</v>
      </c>
    </row>
    <row r="14" spans="1:45" s="183" customFormat="1" ht="15">
      <c r="A14" s="185"/>
      <c r="B14" s="177" t="s">
        <v>113</v>
      </c>
      <c r="C14" s="178">
        <v>1618.2829</v>
      </c>
      <c r="D14" s="179"/>
      <c r="E14" s="179"/>
      <c r="F14" s="179"/>
      <c r="G14" s="179">
        <v>1301.7551</v>
      </c>
      <c r="H14" s="179"/>
      <c r="I14" s="179">
        <v>4161.9757</v>
      </c>
      <c r="J14" s="179"/>
      <c r="K14" s="179">
        <v>5002.9898</v>
      </c>
      <c r="L14" s="179"/>
      <c r="M14" s="179">
        <v>11358.9967</v>
      </c>
      <c r="N14" s="179"/>
      <c r="O14" s="179">
        <v>28486.6319</v>
      </c>
      <c r="P14" s="179"/>
      <c r="Q14" s="179">
        <v>175602.2071</v>
      </c>
      <c r="R14" s="179"/>
      <c r="S14" s="179">
        <v>1961505.0723</v>
      </c>
      <c r="T14" s="179"/>
      <c r="U14" s="179">
        <v>9110.8869</v>
      </c>
      <c r="V14" s="179"/>
      <c r="W14" s="179">
        <v>55068.5234</v>
      </c>
      <c r="X14" s="179"/>
      <c r="Y14" s="179">
        <v>54268.6127</v>
      </c>
      <c r="Z14" s="179"/>
      <c r="AA14" s="179">
        <v>290101.2586</v>
      </c>
      <c r="AB14" s="179"/>
      <c r="AC14" s="179">
        <v>26527.2688</v>
      </c>
      <c r="AD14" s="179"/>
      <c r="AE14" s="179">
        <v>33563.6097</v>
      </c>
      <c r="AF14" s="179"/>
      <c r="AG14" s="179">
        <v>128114.9937</v>
      </c>
      <c r="AH14" s="179"/>
      <c r="AI14" s="179">
        <v>7710.5554</v>
      </c>
      <c r="AJ14" s="179"/>
      <c r="AK14" s="180">
        <v>392407.7047</v>
      </c>
      <c r="AL14" s="179"/>
      <c r="AM14" s="179">
        <v>9809.434</v>
      </c>
      <c r="AN14" s="179"/>
      <c r="AO14" s="179">
        <v>0</v>
      </c>
      <c r="AP14" s="179"/>
      <c r="AQ14" s="181">
        <v>3195720.7593999994</v>
      </c>
      <c r="AR14" s="179"/>
      <c r="AS14" s="182">
        <v>3195720.7593999994</v>
      </c>
    </row>
    <row r="15" spans="1:45" ht="15">
      <c r="A15" s="185" t="s">
        <v>183</v>
      </c>
      <c r="B15" s="101" t="s">
        <v>178</v>
      </c>
      <c r="C15" s="109">
        <v>0.232</v>
      </c>
      <c r="D15" s="103"/>
      <c r="E15" s="103"/>
      <c r="F15" s="103"/>
      <c r="G15" s="104">
        <v>1073.499</v>
      </c>
      <c r="H15" s="103"/>
      <c r="I15" s="104">
        <v>27.0137</v>
      </c>
      <c r="J15" s="103"/>
      <c r="K15" s="104">
        <v>15.921</v>
      </c>
      <c r="L15" s="103"/>
      <c r="M15" s="104">
        <v>1.1345</v>
      </c>
      <c r="N15" s="103"/>
      <c r="O15" s="104">
        <v>131.413</v>
      </c>
      <c r="P15" s="103"/>
      <c r="Q15" s="104">
        <v>5094.674</v>
      </c>
      <c r="R15" s="103"/>
      <c r="S15" s="104">
        <v>4383.0991</v>
      </c>
      <c r="T15" s="103"/>
      <c r="U15" s="104">
        <v>50.8044</v>
      </c>
      <c r="V15" s="103"/>
      <c r="W15" s="104">
        <v>12362.5555</v>
      </c>
      <c r="X15" s="103"/>
      <c r="Y15" s="104">
        <v>5988.5058</v>
      </c>
      <c r="Z15" s="103"/>
      <c r="AA15" s="104">
        <v>406.2055</v>
      </c>
      <c r="AB15" s="103"/>
      <c r="AC15" s="104">
        <v>47950.157</v>
      </c>
      <c r="AD15" s="103"/>
      <c r="AE15" s="104">
        <v>130.609</v>
      </c>
      <c r="AF15" s="103"/>
      <c r="AG15" s="104">
        <v>308.046</v>
      </c>
      <c r="AH15" s="103"/>
      <c r="AI15" s="104">
        <v>735.438</v>
      </c>
      <c r="AJ15" s="103"/>
      <c r="AK15" s="111">
        <v>2064.099</v>
      </c>
      <c r="AL15" s="103"/>
      <c r="AM15" s="104">
        <v>357.589</v>
      </c>
      <c r="AN15" s="103"/>
      <c r="AO15" s="104">
        <v>0</v>
      </c>
      <c r="AP15" s="103"/>
      <c r="AQ15" s="160">
        <v>81085.8095</v>
      </c>
      <c r="AR15" s="108"/>
      <c r="AS15" s="37">
        <v>81080.9955</v>
      </c>
    </row>
    <row r="16" spans="1:45" ht="15">
      <c r="A16" s="185"/>
      <c r="B16" s="101" t="s">
        <v>179</v>
      </c>
      <c r="C16" s="109">
        <v>1.5</v>
      </c>
      <c r="D16" s="103"/>
      <c r="E16" s="103"/>
      <c r="F16" s="103"/>
      <c r="G16" s="104">
        <v>2638.24</v>
      </c>
      <c r="H16" s="103"/>
      <c r="I16" s="104">
        <v>281.865</v>
      </c>
      <c r="J16" s="103"/>
      <c r="K16" s="104">
        <v>3243.85</v>
      </c>
      <c r="L16" s="103"/>
      <c r="M16" s="104">
        <v>47.069</v>
      </c>
      <c r="N16" s="103"/>
      <c r="O16" s="104">
        <v>1153.75</v>
      </c>
      <c r="P16" s="103"/>
      <c r="Q16" s="104">
        <v>1788.695</v>
      </c>
      <c r="R16" s="103"/>
      <c r="S16" s="104">
        <v>97646.333</v>
      </c>
      <c r="T16" s="103"/>
      <c r="U16" s="104">
        <v>11742.638</v>
      </c>
      <c r="V16" s="103"/>
      <c r="W16" s="104">
        <v>13009.9782</v>
      </c>
      <c r="X16" s="103"/>
      <c r="Y16" s="104">
        <v>4253.7586</v>
      </c>
      <c r="Z16" s="103"/>
      <c r="AA16" s="104">
        <v>69.735</v>
      </c>
      <c r="AB16" s="103"/>
      <c r="AC16" s="104">
        <v>26270.11</v>
      </c>
      <c r="AD16" s="103"/>
      <c r="AE16" s="104">
        <v>3165.456</v>
      </c>
      <c r="AF16" s="103"/>
      <c r="AG16" s="104">
        <v>1010.7959</v>
      </c>
      <c r="AH16" s="103"/>
      <c r="AI16" s="104">
        <v>1757.28</v>
      </c>
      <c r="AJ16" s="103"/>
      <c r="AK16" s="111">
        <v>346.547</v>
      </c>
      <c r="AL16" s="103"/>
      <c r="AM16" s="104">
        <v>4.05</v>
      </c>
      <c r="AN16" s="103"/>
      <c r="AO16" s="104">
        <v>0</v>
      </c>
      <c r="AP16" s="103"/>
      <c r="AQ16" s="160">
        <v>168468.59069999997</v>
      </c>
      <c r="AR16" s="108"/>
      <c r="AS16" s="37">
        <v>168431.65069999997</v>
      </c>
    </row>
    <row r="17" spans="1:45" s="183" customFormat="1" ht="15">
      <c r="A17" s="185"/>
      <c r="B17" s="177" t="s">
        <v>113</v>
      </c>
      <c r="C17" s="178">
        <v>1.732</v>
      </c>
      <c r="D17" s="179"/>
      <c r="E17" s="179"/>
      <c r="F17" s="179"/>
      <c r="G17" s="179">
        <v>3711.739</v>
      </c>
      <c r="H17" s="179"/>
      <c r="I17" s="179">
        <v>308.8787</v>
      </c>
      <c r="J17" s="179"/>
      <c r="K17" s="179">
        <v>3259.771</v>
      </c>
      <c r="L17" s="179"/>
      <c r="M17" s="179">
        <v>48.2035</v>
      </c>
      <c r="N17" s="179"/>
      <c r="O17" s="179">
        <v>1285.163</v>
      </c>
      <c r="P17" s="179"/>
      <c r="Q17" s="179">
        <v>6883.369</v>
      </c>
      <c r="R17" s="179"/>
      <c r="S17" s="179">
        <v>102029.4321</v>
      </c>
      <c r="T17" s="179"/>
      <c r="U17" s="179">
        <v>11793.4424</v>
      </c>
      <c r="V17" s="179"/>
      <c r="W17" s="179">
        <v>25372.5337</v>
      </c>
      <c r="X17" s="179"/>
      <c r="Y17" s="179">
        <v>10242.2644</v>
      </c>
      <c r="Z17" s="179"/>
      <c r="AA17" s="179">
        <v>475.9405</v>
      </c>
      <c r="AB17" s="179"/>
      <c r="AC17" s="179">
        <v>74220.267</v>
      </c>
      <c r="AD17" s="179"/>
      <c r="AE17" s="179">
        <v>3296.065</v>
      </c>
      <c r="AF17" s="179"/>
      <c r="AG17" s="179">
        <v>1318.8419</v>
      </c>
      <c r="AH17" s="179"/>
      <c r="AI17" s="179">
        <v>2492.718</v>
      </c>
      <c r="AJ17" s="179"/>
      <c r="AK17" s="180">
        <v>2410.646</v>
      </c>
      <c r="AL17" s="179"/>
      <c r="AM17" s="179">
        <v>361.639</v>
      </c>
      <c r="AN17" s="179"/>
      <c r="AO17" s="179">
        <v>0</v>
      </c>
      <c r="AP17" s="179"/>
      <c r="AQ17" s="181">
        <v>249554.40019999997</v>
      </c>
      <c r="AR17" s="179"/>
      <c r="AS17" s="182">
        <v>249512.6462</v>
      </c>
    </row>
    <row r="18" spans="1:45" ht="15">
      <c r="A18" s="185" t="s">
        <v>184</v>
      </c>
      <c r="B18" s="101" t="s">
        <v>178</v>
      </c>
      <c r="C18" s="109">
        <v>0</v>
      </c>
      <c r="D18" s="103"/>
      <c r="E18" s="103"/>
      <c r="F18" s="103"/>
      <c r="G18" s="104">
        <v>0</v>
      </c>
      <c r="H18" s="103"/>
      <c r="I18" s="104">
        <v>0</v>
      </c>
      <c r="J18" s="103"/>
      <c r="K18" s="104">
        <v>13.56</v>
      </c>
      <c r="L18" s="103"/>
      <c r="M18" s="104">
        <v>0</v>
      </c>
      <c r="N18" s="103"/>
      <c r="O18" s="104">
        <v>0</v>
      </c>
      <c r="P18" s="103"/>
      <c r="Q18" s="104">
        <v>0</v>
      </c>
      <c r="R18" s="103"/>
      <c r="S18" s="104">
        <v>23.5111</v>
      </c>
      <c r="T18" s="103"/>
      <c r="U18" s="104">
        <v>0</v>
      </c>
      <c r="V18" s="103"/>
      <c r="W18" s="104">
        <v>16794.623</v>
      </c>
      <c r="X18" s="103"/>
      <c r="Y18" s="104">
        <v>345.652</v>
      </c>
      <c r="Z18" s="103"/>
      <c r="AA18" s="104">
        <v>21.614</v>
      </c>
      <c r="AB18" s="103"/>
      <c r="AC18" s="104">
        <v>0</v>
      </c>
      <c r="AD18" s="103"/>
      <c r="AE18" s="104">
        <v>102.823</v>
      </c>
      <c r="AF18" s="103"/>
      <c r="AG18" s="104">
        <v>617.332</v>
      </c>
      <c r="AH18" s="103"/>
      <c r="AI18" s="104">
        <v>0</v>
      </c>
      <c r="AJ18" s="103"/>
      <c r="AK18" s="111">
        <v>38.176</v>
      </c>
      <c r="AL18" s="103"/>
      <c r="AM18" s="104">
        <v>0</v>
      </c>
      <c r="AN18" s="103"/>
      <c r="AO18" s="104">
        <v>0</v>
      </c>
      <c r="AP18" s="103"/>
      <c r="AQ18" s="160">
        <v>17957.2911</v>
      </c>
      <c r="AR18" s="108"/>
      <c r="AS18" s="37">
        <v>17957.2911</v>
      </c>
    </row>
    <row r="19" spans="1:45" ht="15">
      <c r="A19" s="185"/>
      <c r="B19" s="101" t="s">
        <v>179</v>
      </c>
      <c r="C19" s="109">
        <v>0</v>
      </c>
      <c r="D19" s="103"/>
      <c r="E19" s="103"/>
      <c r="F19" s="103"/>
      <c r="G19" s="104">
        <v>0</v>
      </c>
      <c r="H19" s="103"/>
      <c r="I19" s="104">
        <v>0</v>
      </c>
      <c r="J19" s="103"/>
      <c r="K19" s="104">
        <v>0</v>
      </c>
      <c r="L19" s="103"/>
      <c r="M19" s="104">
        <v>0</v>
      </c>
      <c r="N19" s="103"/>
      <c r="O19" s="104">
        <v>32</v>
      </c>
      <c r="P19" s="103"/>
      <c r="Q19" s="104">
        <v>0</v>
      </c>
      <c r="R19" s="103"/>
      <c r="S19" s="104">
        <v>1399.7</v>
      </c>
      <c r="T19" s="103"/>
      <c r="U19" s="104">
        <v>0</v>
      </c>
      <c r="V19" s="103"/>
      <c r="W19" s="104">
        <v>272.487</v>
      </c>
      <c r="X19" s="103"/>
      <c r="Y19" s="104">
        <v>64.324</v>
      </c>
      <c r="Z19" s="103"/>
      <c r="AA19" s="104">
        <v>0</v>
      </c>
      <c r="AB19" s="103"/>
      <c r="AC19" s="104">
        <v>17663.0289</v>
      </c>
      <c r="AD19" s="103"/>
      <c r="AE19" s="104">
        <v>142.849</v>
      </c>
      <c r="AF19" s="103"/>
      <c r="AG19" s="104">
        <v>2554.99</v>
      </c>
      <c r="AH19" s="103"/>
      <c r="AI19" s="104">
        <v>0</v>
      </c>
      <c r="AJ19" s="103"/>
      <c r="AK19" s="111">
        <v>625.07</v>
      </c>
      <c r="AL19" s="103"/>
      <c r="AM19" s="104">
        <v>2740.748</v>
      </c>
      <c r="AN19" s="103"/>
      <c r="AO19" s="104">
        <v>0</v>
      </c>
      <c r="AP19" s="103"/>
      <c r="AQ19" s="160">
        <v>25495.196899999995</v>
      </c>
      <c r="AR19" s="108"/>
      <c r="AS19" s="37">
        <v>25495.196899999995</v>
      </c>
    </row>
    <row r="20" spans="1:45" s="183" customFormat="1" ht="15">
      <c r="A20" s="185"/>
      <c r="B20" s="177" t="s">
        <v>113</v>
      </c>
      <c r="C20" s="178">
        <v>0</v>
      </c>
      <c r="D20" s="179"/>
      <c r="E20" s="179"/>
      <c r="F20" s="179"/>
      <c r="G20" s="179">
        <v>0</v>
      </c>
      <c r="H20" s="179"/>
      <c r="I20" s="179">
        <v>0</v>
      </c>
      <c r="J20" s="179"/>
      <c r="K20" s="179">
        <v>13.56</v>
      </c>
      <c r="L20" s="179"/>
      <c r="M20" s="179">
        <v>0</v>
      </c>
      <c r="N20" s="179"/>
      <c r="O20" s="179">
        <v>32</v>
      </c>
      <c r="P20" s="179"/>
      <c r="Q20" s="179">
        <v>0</v>
      </c>
      <c r="R20" s="179"/>
      <c r="S20" s="179">
        <v>1423.2111</v>
      </c>
      <c r="T20" s="179"/>
      <c r="U20" s="179">
        <v>0</v>
      </c>
      <c r="V20" s="179"/>
      <c r="W20" s="179">
        <v>17067.11</v>
      </c>
      <c r="X20" s="179"/>
      <c r="Y20" s="179">
        <v>409.976</v>
      </c>
      <c r="Z20" s="179"/>
      <c r="AA20" s="179">
        <v>21.614</v>
      </c>
      <c r="AB20" s="179"/>
      <c r="AC20" s="179">
        <v>17663.0289</v>
      </c>
      <c r="AD20" s="179"/>
      <c r="AE20" s="179">
        <v>245.672</v>
      </c>
      <c r="AF20" s="179"/>
      <c r="AG20" s="179">
        <v>3172.322</v>
      </c>
      <c r="AH20" s="179"/>
      <c r="AI20" s="179">
        <v>0</v>
      </c>
      <c r="AJ20" s="179"/>
      <c r="AK20" s="180">
        <v>663.246</v>
      </c>
      <c r="AL20" s="179"/>
      <c r="AM20" s="179">
        <v>2740.748</v>
      </c>
      <c r="AN20" s="179"/>
      <c r="AO20" s="179">
        <v>0</v>
      </c>
      <c r="AP20" s="179"/>
      <c r="AQ20" s="181">
        <v>43452.488</v>
      </c>
      <c r="AR20" s="179"/>
      <c r="AS20" s="182">
        <v>43452.488</v>
      </c>
    </row>
    <row r="21" spans="1:45" ht="15">
      <c r="A21" s="185" t="s">
        <v>185</v>
      </c>
      <c r="B21" s="101" t="s">
        <v>178</v>
      </c>
      <c r="C21" s="109">
        <v>22.2911</v>
      </c>
      <c r="D21" s="103"/>
      <c r="E21" s="103"/>
      <c r="F21" s="103"/>
      <c r="G21" s="104">
        <v>0.315</v>
      </c>
      <c r="H21" s="103"/>
      <c r="I21" s="104">
        <v>39.309</v>
      </c>
      <c r="J21" s="103"/>
      <c r="K21" s="104">
        <v>1.384</v>
      </c>
      <c r="L21" s="103"/>
      <c r="M21" s="104">
        <v>0.724</v>
      </c>
      <c r="N21" s="103"/>
      <c r="O21" s="104">
        <v>4.8364</v>
      </c>
      <c r="P21" s="103"/>
      <c r="Q21" s="104">
        <v>0</v>
      </c>
      <c r="R21" s="103"/>
      <c r="S21" s="104">
        <v>52.285</v>
      </c>
      <c r="T21" s="103"/>
      <c r="U21" s="104">
        <v>1.139</v>
      </c>
      <c r="V21" s="103"/>
      <c r="W21" s="104">
        <v>0.184</v>
      </c>
      <c r="X21" s="103"/>
      <c r="Y21" s="104">
        <v>4.229</v>
      </c>
      <c r="Z21" s="103"/>
      <c r="AA21" s="104">
        <v>18.7899</v>
      </c>
      <c r="AB21" s="103"/>
      <c r="AC21" s="104">
        <v>0.148</v>
      </c>
      <c r="AD21" s="103"/>
      <c r="AE21" s="104">
        <v>7.216</v>
      </c>
      <c r="AF21" s="103"/>
      <c r="AG21" s="104">
        <v>9.4969</v>
      </c>
      <c r="AH21" s="103"/>
      <c r="AI21" s="104">
        <v>2.9779</v>
      </c>
      <c r="AJ21" s="103"/>
      <c r="AK21" s="111">
        <v>218968.49299999425</v>
      </c>
      <c r="AL21" s="103"/>
      <c r="AM21" s="104">
        <v>0.3402</v>
      </c>
      <c r="AN21" s="103"/>
      <c r="AO21" s="104">
        <v>0</v>
      </c>
      <c r="AP21" s="103"/>
      <c r="AQ21" s="160">
        <v>219134.15839999425</v>
      </c>
      <c r="AR21" s="108"/>
      <c r="AS21" s="37">
        <v>219134.15839999425</v>
      </c>
    </row>
    <row r="22" spans="1:45" ht="15">
      <c r="A22" s="185"/>
      <c r="B22" s="101" t="s">
        <v>179</v>
      </c>
      <c r="C22" s="110">
        <v>16.6147</v>
      </c>
      <c r="D22" s="103"/>
      <c r="E22" s="103"/>
      <c r="F22" s="103"/>
      <c r="G22" s="111">
        <v>0.119</v>
      </c>
      <c r="H22" s="103"/>
      <c r="I22" s="104">
        <v>39.838</v>
      </c>
      <c r="J22" s="103"/>
      <c r="K22" s="111">
        <v>0</v>
      </c>
      <c r="L22" s="103"/>
      <c r="M22" s="111">
        <v>0.004</v>
      </c>
      <c r="N22" s="103"/>
      <c r="O22" s="111">
        <v>0.0294</v>
      </c>
      <c r="P22" s="103"/>
      <c r="Q22" s="111">
        <v>0</v>
      </c>
      <c r="R22" s="103"/>
      <c r="S22" s="104">
        <v>13.488</v>
      </c>
      <c r="T22" s="103"/>
      <c r="U22" s="104">
        <v>0</v>
      </c>
      <c r="V22" s="103"/>
      <c r="W22" s="104">
        <v>0.761</v>
      </c>
      <c r="X22" s="103"/>
      <c r="Y22" s="104">
        <v>0.008</v>
      </c>
      <c r="Z22" s="103"/>
      <c r="AA22" s="104">
        <v>43.397</v>
      </c>
      <c r="AB22" s="103"/>
      <c r="AC22" s="104">
        <v>830.931</v>
      </c>
      <c r="AD22" s="103"/>
      <c r="AE22" s="104">
        <v>60.875</v>
      </c>
      <c r="AF22" s="103"/>
      <c r="AG22" s="104">
        <v>7.7075</v>
      </c>
      <c r="AH22" s="103"/>
      <c r="AI22" s="104">
        <v>0.003</v>
      </c>
      <c r="AJ22" s="103"/>
      <c r="AK22" s="111">
        <v>98197.87719999999</v>
      </c>
      <c r="AL22" s="103"/>
      <c r="AM22" s="104">
        <v>0</v>
      </c>
      <c r="AN22" s="103"/>
      <c r="AO22" s="104">
        <v>0</v>
      </c>
      <c r="AP22" s="103"/>
      <c r="AQ22" s="160">
        <v>99211.65279999998</v>
      </c>
      <c r="AR22" s="108"/>
      <c r="AS22" s="37">
        <v>99211.65279999998</v>
      </c>
    </row>
    <row r="23" spans="1:45" s="183" customFormat="1" ht="15">
      <c r="A23" s="185"/>
      <c r="B23" s="177" t="s">
        <v>113</v>
      </c>
      <c r="C23" s="178">
        <v>38.9058</v>
      </c>
      <c r="D23" s="179"/>
      <c r="E23" s="179"/>
      <c r="F23" s="179"/>
      <c r="G23" s="179">
        <v>0.434</v>
      </c>
      <c r="H23" s="179"/>
      <c r="I23" s="179">
        <v>79.147</v>
      </c>
      <c r="J23" s="179"/>
      <c r="K23" s="179">
        <v>1.384</v>
      </c>
      <c r="L23" s="179"/>
      <c r="M23" s="179">
        <v>0.728</v>
      </c>
      <c r="N23" s="179"/>
      <c r="O23" s="179">
        <v>4.8658</v>
      </c>
      <c r="P23" s="179"/>
      <c r="Q23" s="179">
        <v>0</v>
      </c>
      <c r="R23" s="179"/>
      <c r="S23" s="179">
        <v>65.773</v>
      </c>
      <c r="T23" s="179"/>
      <c r="U23" s="179">
        <v>1.139</v>
      </c>
      <c r="V23" s="179"/>
      <c r="W23" s="179">
        <v>0.945</v>
      </c>
      <c r="X23" s="179"/>
      <c r="Y23" s="179">
        <v>4.237</v>
      </c>
      <c r="Z23" s="179"/>
      <c r="AA23" s="179">
        <v>62.1869</v>
      </c>
      <c r="AB23" s="179"/>
      <c r="AC23" s="179">
        <v>831.079</v>
      </c>
      <c r="AD23" s="179"/>
      <c r="AE23" s="179">
        <v>68.091</v>
      </c>
      <c r="AF23" s="179"/>
      <c r="AG23" s="179">
        <v>17.2044</v>
      </c>
      <c r="AH23" s="179"/>
      <c r="AI23" s="179">
        <v>2.9809</v>
      </c>
      <c r="AJ23" s="179"/>
      <c r="AK23" s="180">
        <v>317166.37019999424</v>
      </c>
      <c r="AL23" s="179"/>
      <c r="AM23" s="179">
        <v>0.3402</v>
      </c>
      <c r="AN23" s="179"/>
      <c r="AO23" s="179">
        <v>0</v>
      </c>
      <c r="AP23" s="179"/>
      <c r="AQ23" s="181">
        <v>318345.81119999423</v>
      </c>
      <c r="AR23" s="179"/>
      <c r="AS23" s="182">
        <v>318345.81119999423</v>
      </c>
    </row>
    <row r="24" spans="1:45" s="165" customFormat="1" ht="15">
      <c r="A24" s="185" t="s">
        <v>186</v>
      </c>
      <c r="B24" s="164" t="s">
        <v>178</v>
      </c>
      <c r="C24" s="165">
        <v>0</v>
      </c>
      <c r="G24" s="165">
        <v>0</v>
      </c>
      <c r="I24" s="165">
        <v>0</v>
      </c>
      <c r="K24" s="165">
        <v>0</v>
      </c>
      <c r="M24" s="165">
        <v>0</v>
      </c>
      <c r="O24" s="165">
        <v>0</v>
      </c>
      <c r="Q24" s="165">
        <v>0</v>
      </c>
      <c r="S24" s="165">
        <v>0</v>
      </c>
      <c r="U24" s="165">
        <v>0</v>
      </c>
      <c r="W24" s="165">
        <v>0</v>
      </c>
      <c r="Y24" s="165">
        <v>0</v>
      </c>
      <c r="AA24" s="165">
        <v>0</v>
      </c>
      <c r="AC24" s="165">
        <v>0</v>
      </c>
      <c r="AE24" s="165">
        <v>0</v>
      </c>
      <c r="AG24" s="165">
        <v>0</v>
      </c>
      <c r="AI24" s="165">
        <v>0</v>
      </c>
      <c r="AK24" s="166">
        <v>0</v>
      </c>
      <c r="AM24" s="165">
        <v>0</v>
      </c>
      <c r="AO24" s="165">
        <v>0</v>
      </c>
      <c r="AQ24" s="167">
        <v>0</v>
      </c>
      <c r="AR24" s="168"/>
      <c r="AS24" s="169">
        <v>0</v>
      </c>
    </row>
    <row r="25" spans="1:45" ht="15">
      <c r="A25" s="185"/>
      <c r="B25" s="101" t="s">
        <v>179</v>
      </c>
      <c r="C25" s="109">
        <v>11837.0339</v>
      </c>
      <c r="D25" s="109"/>
      <c r="E25" s="109"/>
      <c r="F25" s="109"/>
      <c r="G25" s="109">
        <v>172429.0095</v>
      </c>
      <c r="H25" s="109"/>
      <c r="I25" s="109">
        <v>26914.0174</v>
      </c>
      <c r="J25" s="109"/>
      <c r="K25" s="109">
        <v>2285.821</v>
      </c>
      <c r="L25" s="109"/>
      <c r="M25" s="109">
        <v>15264.3137</v>
      </c>
      <c r="N25" s="109"/>
      <c r="O25" s="109">
        <v>4362.004</v>
      </c>
      <c r="P25" s="109"/>
      <c r="Q25" s="109">
        <v>12653.938</v>
      </c>
      <c r="R25" s="109"/>
      <c r="S25" s="109">
        <v>58824.8008</v>
      </c>
      <c r="T25" s="109"/>
      <c r="U25" s="109">
        <v>53812.255</v>
      </c>
      <c r="V25" s="109"/>
      <c r="W25" s="109">
        <v>1826288.5276</v>
      </c>
      <c r="X25" s="109"/>
      <c r="Y25" s="109">
        <v>821084.3429</v>
      </c>
      <c r="Z25" s="109"/>
      <c r="AA25" s="109">
        <v>90377.3418</v>
      </c>
      <c r="AB25" s="109"/>
      <c r="AC25" s="109">
        <v>54875.3262</v>
      </c>
      <c r="AD25" s="109"/>
      <c r="AE25" s="109">
        <v>950101.9107</v>
      </c>
      <c r="AF25" s="109"/>
      <c r="AG25" s="109">
        <v>844008.6534</v>
      </c>
      <c r="AH25" s="109"/>
      <c r="AI25" s="109">
        <v>798462.3895</v>
      </c>
      <c r="AJ25" s="109"/>
      <c r="AK25" s="110">
        <v>1101040.5059</v>
      </c>
      <c r="AL25" s="109"/>
      <c r="AM25" s="109">
        <v>930787.1587</v>
      </c>
      <c r="AN25" s="109"/>
      <c r="AO25" s="109">
        <v>0</v>
      </c>
      <c r="AP25" s="107" t="s">
        <v>249</v>
      </c>
      <c r="AQ25" s="160">
        <v>7775409.35</v>
      </c>
      <c r="AR25" s="108"/>
      <c r="AS25" s="37">
        <v>7775409.350000001</v>
      </c>
    </row>
    <row r="26" spans="1:45" s="183" customFormat="1" ht="15">
      <c r="A26" s="185"/>
      <c r="B26" s="177" t="s">
        <v>113</v>
      </c>
      <c r="C26" s="178">
        <v>11837.0339</v>
      </c>
      <c r="D26" s="179"/>
      <c r="E26" s="179"/>
      <c r="F26" s="179"/>
      <c r="G26" s="179">
        <v>172429.0095</v>
      </c>
      <c r="H26" s="179"/>
      <c r="I26" s="179">
        <v>26914.0174</v>
      </c>
      <c r="J26" s="179"/>
      <c r="K26" s="179">
        <v>2285.821</v>
      </c>
      <c r="L26" s="179"/>
      <c r="M26" s="179">
        <v>15264.3137</v>
      </c>
      <c r="N26" s="179"/>
      <c r="O26" s="179">
        <v>4362.004</v>
      </c>
      <c r="P26" s="179"/>
      <c r="Q26" s="179">
        <v>12653.938</v>
      </c>
      <c r="R26" s="179"/>
      <c r="S26" s="179">
        <v>58824.8008</v>
      </c>
      <c r="T26" s="179"/>
      <c r="U26" s="179">
        <v>53812.255</v>
      </c>
      <c r="V26" s="179"/>
      <c r="W26" s="179">
        <v>1826288.5276</v>
      </c>
      <c r="X26" s="179"/>
      <c r="Y26" s="179">
        <v>821084.3429</v>
      </c>
      <c r="Z26" s="179"/>
      <c r="AA26" s="179">
        <v>90377.3418</v>
      </c>
      <c r="AB26" s="179"/>
      <c r="AC26" s="179">
        <v>54875.3262</v>
      </c>
      <c r="AD26" s="179"/>
      <c r="AE26" s="179">
        <v>950101.9107</v>
      </c>
      <c r="AF26" s="179"/>
      <c r="AG26" s="179">
        <v>844008.6534</v>
      </c>
      <c r="AH26" s="179"/>
      <c r="AI26" s="179">
        <v>798462.3895</v>
      </c>
      <c r="AJ26" s="179"/>
      <c r="AK26" s="180">
        <v>1101040.5059</v>
      </c>
      <c r="AL26" s="179"/>
      <c r="AM26" s="179">
        <v>930787.1587</v>
      </c>
      <c r="AN26" s="179"/>
      <c r="AO26" s="179">
        <v>0</v>
      </c>
      <c r="AP26" s="179"/>
      <c r="AQ26" s="181">
        <v>7775409.35</v>
      </c>
      <c r="AR26" s="179"/>
      <c r="AS26" s="182">
        <v>7775409.350000001</v>
      </c>
    </row>
    <row r="27" spans="1:45" s="176" customFormat="1" ht="15">
      <c r="A27" s="185" t="s">
        <v>187</v>
      </c>
      <c r="B27" s="170" t="s">
        <v>178</v>
      </c>
      <c r="C27" s="171">
        <v>0</v>
      </c>
      <c r="D27" s="172"/>
      <c r="E27" s="172"/>
      <c r="F27" s="172"/>
      <c r="G27" s="172">
        <v>0</v>
      </c>
      <c r="H27" s="172"/>
      <c r="I27" s="172">
        <v>0</v>
      </c>
      <c r="J27" s="172"/>
      <c r="K27" s="172">
        <v>0</v>
      </c>
      <c r="L27" s="172"/>
      <c r="M27" s="172">
        <v>0</v>
      </c>
      <c r="N27" s="172"/>
      <c r="O27" s="172">
        <v>0</v>
      </c>
      <c r="P27" s="172"/>
      <c r="Q27" s="172">
        <v>0</v>
      </c>
      <c r="R27" s="172"/>
      <c r="S27" s="172">
        <v>0</v>
      </c>
      <c r="T27" s="172"/>
      <c r="U27" s="172">
        <v>0</v>
      </c>
      <c r="V27" s="172"/>
      <c r="W27" s="172">
        <v>0</v>
      </c>
      <c r="X27" s="172"/>
      <c r="Y27" s="172">
        <v>0</v>
      </c>
      <c r="Z27" s="172"/>
      <c r="AA27" s="172">
        <v>0</v>
      </c>
      <c r="AB27" s="172"/>
      <c r="AC27" s="172">
        <v>0</v>
      </c>
      <c r="AD27" s="172"/>
      <c r="AE27" s="172">
        <v>0</v>
      </c>
      <c r="AF27" s="172"/>
      <c r="AG27" s="172">
        <v>0</v>
      </c>
      <c r="AH27" s="172"/>
      <c r="AI27" s="172">
        <v>0</v>
      </c>
      <c r="AJ27" s="172"/>
      <c r="AK27" s="173">
        <v>0</v>
      </c>
      <c r="AL27" s="172"/>
      <c r="AM27" s="172">
        <v>0</v>
      </c>
      <c r="AN27" s="172"/>
      <c r="AO27" s="172">
        <v>0</v>
      </c>
      <c r="AP27" s="172"/>
      <c r="AQ27" s="174">
        <v>0</v>
      </c>
      <c r="AR27" s="172"/>
      <c r="AS27" s="175">
        <v>0</v>
      </c>
    </row>
    <row r="28" spans="1:45" ht="15">
      <c r="A28" s="185"/>
      <c r="B28" s="101" t="s">
        <v>179</v>
      </c>
      <c r="C28" s="109">
        <v>83.7896</v>
      </c>
      <c r="D28" s="103"/>
      <c r="E28" s="103"/>
      <c r="F28" s="103"/>
      <c r="G28" s="104">
        <v>1198.936</v>
      </c>
      <c r="H28" s="103"/>
      <c r="I28" s="104">
        <v>374.5037</v>
      </c>
      <c r="J28" s="103"/>
      <c r="K28" s="104">
        <v>214.8247</v>
      </c>
      <c r="L28" s="103"/>
      <c r="M28" s="104">
        <v>1341.4513</v>
      </c>
      <c r="N28" s="103"/>
      <c r="O28" s="104">
        <v>3034.341</v>
      </c>
      <c r="P28" s="103"/>
      <c r="Q28" s="104">
        <v>291.211</v>
      </c>
      <c r="R28" s="103"/>
      <c r="S28" s="104">
        <v>5529.7117</v>
      </c>
      <c r="T28" s="103"/>
      <c r="U28" s="104">
        <v>393.0059</v>
      </c>
      <c r="V28" s="103"/>
      <c r="W28" s="104">
        <v>156537.4296</v>
      </c>
      <c r="X28" s="103"/>
      <c r="Y28" s="104">
        <v>98446.0411</v>
      </c>
      <c r="Z28" s="103"/>
      <c r="AA28" s="104">
        <v>1619.6831</v>
      </c>
      <c r="AB28" s="103"/>
      <c r="AC28" s="104">
        <v>1832.4819</v>
      </c>
      <c r="AD28" s="103"/>
      <c r="AE28" s="104">
        <v>429.9889</v>
      </c>
      <c r="AF28" s="103"/>
      <c r="AG28" s="104">
        <v>253667.2598</v>
      </c>
      <c r="AH28" s="103"/>
      <c r="AI28" s="104">
        <v>4082.1587</v>
      </c>
      <c r="AJ28" s="103"/>
      <c r="AK28" s="111">
        <v>22213.7916</v>
      </c>
      <c r="AL28" s="103"/>
      <c r="AM28" s="104">
        <v>115369.0672</v>
      </c>
      <c r="AN28" s="103"/>
      <c r="AO28" s="104">
        <v>0</v>
      </c>
      <c r="AP28" s="103" t="s">
        <v>249</v>
      </c>
      <c r="AQ28" s="160">
        <v>666659.6768000001</v>
      </c>
      <c r="AR28" s="108"/>
      <c r="AS28" s="37">
        <v>666659.6768000001</v>
      </c>
    </row>
    <row r="29" spans="1:45" s="183" customFormat="1" ht="15">
      <c r="A29" s="185"/>
      <c r="B29" s="177" t="s">
        <v>113</v>
      </c>
      <c r="C29" s="178">
        <v>83.7896</v>
      </c>
      <c r="D29" s="179"/>
      <c r="E29" s="179"/>
      <c r="F29" s="179"/>
      <c r="G29" s="179">
        <v>1198.936</v>
      </c>
      <c r="H29" s="179"/>
      <c r="I29" s="179">
        <v>374.5037</v>
      </c>
      <c r="J29" s="179"/>
      <c r="K29" s="179">
        <v>214.8247</v>
      </c>
      <c r="L29" s="179"/>
      <c r="M29" s="179">
        <v>1341.4513</v>
      </c>
      <c r="N29" s="179"/>
      <c r="O29" s="179">
        <v>3034.341</v>
      </c>
      <c r="P29" s="179"/>
      <c r="Q29" s="179">
        <v>291.211</v>
      </c>
      <c r="R29" s="179"/>
      <c r="S29" s="179">
        <v>5529.7117</v>
      </c>
      <c r="T29" s="179"/>
      <c r="U29" s="179">
        <v>393.0059</v>
      </c>
      <c r="V29" s="179"/>
      <c r="W29" s="179">
        <v>156537.4296</v>
      </c>
      <c r="X29" s="179"/>
      <c r="Y29" s="179">
        <v>98446.0411</v>
      </c>
      <c r="Z29" s="179"/>
      <c r="AA29" s="179">
        <v>1619.6831</v>
      </c>
      <c r="AB29" s="179"/>
      <c r="AC29" s="179">
        <v>1832.4819</v>
      </c>
      <c r="AD29" s="179"/>
      <c r="AE29" s="179">
        <v>429.9889</v>
      </c>
      <c r="AF29" s="179"/>
      <c r="AG29" s="179">
        <v>253667.2598</v>
      </c>
      <c r="AH29" s="179"/>
      <c r="AI29" s="179">
        <v>4082.1587</v>
      </c>
      <c r="AJ29" s="179"/>
      <c r="AK29" s="180">
        <v>22213.7916</v>
      </c>
      <c r="AL29" s="179"/>
      <c r="AM29" s="179">
        <v>115369.0672</v>
      </c>
      <c r="AN29" s="179"/>
      <c r="AO29" s="179">
        <v>0</v>
      </c>
      <c r="AP29" s="179"/>
      <c r="AQ29" s="181">
        <v>666659.6768000001</v>
      </c>
      <c r="AR29" s="179"/>
      <c r="AS29" s="182">
        <v>666659.6768000001</v>
      </c>
    </row>
    <row r="30" spans="1:45" s="176" customFormat="1" ht="15">
      <c r="A30" s="185" t="s">
        <v>188</v>
      </c>
      <c r="B30" s="170" t="s">
        <v>178</v>
      </c>
      <c r="C30" s="171">
        <v>0</v>
      </c>
      <c r="D30" s="172"/>
      <c r="E30" s="172"/>
      <c r="F30" s="172"/>
      <c r="G30" s="172">
        <v>0</v>
      </c>
      <c r="H30" s="172"/>
      <c r="I30" s="172">
        <v>0</v>
      </c>
      <c r="J30" s="172"/>
      <c r="K30" s="172">
        <v>0</v>
      </c>
      <c r="L30" s="172"/>
      <c r="M30" s="172">
        <v>0</v>
      </c>
      <c r="N30" s="172"/>
      <c r="O30" s="172">
        <v>0</v>
      </c>
      <c r="P30" s="172"/>
      <c r="Q30" s="172">
        <v>0</v>
      </c>
      <c r="R30" s="172"/>
      <c r="S30" s="172">
        <v>0</v>
      </c>
      <c r="T30" s="172"/>
      <c r="U30" s="172">
        <v>0</v>
      </c>
      <c r="V30" s="172"/>
      <c r="W30" s="172">
        <v>0</v>
      </c>
      <c r="X30" s="172"/>
      <c r="Y30" s="172">
        <v>0</v>
      </c>
      <c r="Z30" s="172"/>
      <c r="AA30" s="172">
        <v>0</v>
      </c>
      <c r="AB30" s="172"/>
      <c r="AC30" s="172">
        <v>0</v>
      </c>
      <c r="AD30" s="172"/>
      <c r="AE30" s="172">
        <v>0</v>
      </c>
      <c r="AF30" s="172"/>
      <c r="AG30" s="172">
        <v>0</v>
      </c>
      <c r="AH30" s="172"/>
      <c r="AI30" s="172">
        <v>0</v>
      </c>
      <c r="AJ30" s="172"/>
      <c r="AK30" s="173">
        <v>0</v>
      </c>
      <c r="AL30" s="172"/>
      <c r="AM30" s="172">
        <v>0</v>
      </c>
      <c r="AN30" s="172"/>
      <c r="AO30" s="172">
        <v>0</v>
      </c>
      <c r="AP30" s="172"/>
      <c r="AQ30" s="174">
        <v>0</v>
      </c>
      <c r="AR30" s="172"/>
      <c r="AS30" s="175">
        <v>0</v>
      </c>
    </row>
    <row r="31" spans="1:45" ht="15">
      <c r="A31" s="185"/>
      <c r="B31" s="101" t="s">
        <v>179</v>
      </c>
      <c r="C31" s="106">
        <v>570.288</v>
      </c>
      <c r="D31" s="103"/>
      <c r="E31" s="103"/>
      <c r="F31" s="103"/>
      <c r="G31" s="103">
        <v>351.431</v>
      </c>
      <c r="H31" s="103"/>
      <c r="I31" s="103">
        <v>6572.7763</v>
      </c>
      <c r="J31" s="103"/>
      <c r="K31" s="103">
        <v>185.309</v>
      </c>
      <c r="L31" s="103"/>
      <c r="M31" s="103">
        <v>351.724</v>
      </c>
      <c r="N31" s="103"/>
      <c r="O31" s="103">
        <v>2531.806</v>
      </c>
      <c r="P31" s="103"/>
      <c r="Q31" s="103">
        <v>429.288</v>
      </c>
      <c r="R31" s="103"/>
      <c r="S31" s="103">
        <v>5277.6748</v>
      </c>
      <c r="T31" s="103"/>
      <c r="U31" s="103">
        <v>1602.575</v>
      </c>
      <c r="V31" s="103"/>
      <c r="W31" s="103">
        <v>7747.2386</v>
      </c>
      <c r="X31" s="103"/>
      <c r="Y31" s="103">
        <v>3044.0287</v>
      </c>
      <c r="Z31" s="103"/>
      <c r="AA31" s="103">
        <v>1039.509</v>
      </c>
      <c r="AB31" s="103"/>
      <c r="AC31" s="103">
        <v>1675.717</v>
      </c>
      <c r="AD31" s="103"/>
      <c r="AE31" s="103">
        <v>4106.4751</v>
      </c>
      <c r="AF31" s="103"/>
      <c r="AG31" s="103">
        <v>88257.632</v>
      </c>
      <c r="AH31" s="103"/>
      <c r="AI31" s="103">
        <v>4717.0904</v>
      </c>
      <c r="AJ31" s="103"/>
      <c r="AK31" s="111">
        <v>16819.804200000002</v>
      </c>
      <c r="AL31" s="103"/>
      <c r="AM31" s="103">
        <v>2624.6809</v>
      </c>
      <c r="AN31" s="103"/>
      <c r="AO31" s="103">
        <v>11874.07</v>
      </c>
      <c r="AP31" s="103"/>
      <c r="AQ31" s="160">
        <v>159779.118</v>
      </c>
      <c r="AR31" s="108"/>
      <c r="AS31" s="37">
        <v>159779.11800000002</v>
      </c>
    </row>
    <row r="32" spans="1:45" s="183" customFormat="1" ht="15">
      <c r="A32" s="185"/>
      <c r="B32" s="177" t="s">
        <v>113</v>
      </c>
      <c r="C32" s="178">
        <v>570.288</v>
      </c>
      <c r="D32" s="179"/>
      <c r="E32" s="179"/>
      <c r="F32" s="179"/>
      <c r="G32" s="179">
        <v>351.431</v>
      </c>
      <c r="H32" s="179"/>
      <c r="I32" s="179">
        <v>6572.7763</v>
      </c>
      <c r="J32" s="179"/>
      <c r="K32" s="179">
        <v>185.309</v>
      </c>
      <c r="L32" s="179"/>
      <c r="M32" s="179">
        <v>351.724</v>
      </c>
      <c r="N32" s="179"/>
      <c r="O32" s="179">
        <v>2531.806</v>
      </c>
      <c r="P32" s="179"/>
      <c r="Q32" s="179">
        <v>429.288</v>
      </c>
      <c r="R32" s="179"/>
      <c r="S32" s="179">
        <v>5277.6748</v>
      </c>
      <c r="T32" s="179"/>
      <c r="U32" s="179">
        <v>1602.575</v>
      </c>
      <c r="V32" s="179"/>
      <c r="W32" s="179">
        <v>7747.2386</v>
      </c>
      <c r="X32" s="179"/>
      <c r="Y32" s="179">
        <v>3044.0287</v>
      </c>
      <c r="Z32" s="179"/>
      <c r="AA32" s="179">
        <v>1039.509</v>
      </c>
      <c r="AB32" s="179"/>
      <c r="AC32" s="179">
        <v>1675.717</v>
      </c>
      <c r="AD32" s="179"/>
      <c r="AE32" s="179">
        <v>4106.4751</v>
      </c>
      <c r="AF32" s="179"/>
      <c r="AG32" s="179">
        <v>88257.632</v>
      </c>
      <c r="AH32" s="179"/>
      <c r="AI32" s="179">
        <v>4717.0904</v>
      </c>
      <c r="AJ32" s="179"/>
      <c r="AK32" s="180">
        <v>16819.804200000002</v>
      </c>
      <c r="AL32" s="179"/>
      <c r="AM32" s="179">
        <v>2624.6809</v>
      </c>
      <c r="AN32" s="179"/>
      <c r="AO32" s="179">
        <v>11874.07</v>
      </c>
      <c r="AP32" s="179"/>
      <c r="AQ32" s="181">
        <v>159779.118</v>
      </c>
      <c r="AR32" s="179"/>
      <c r="AS32" s="182">
        <v>159779.11800000002</v>
      </c>
    </row>
    <row r="33" spans="1:45" ht="15">
      <c r="A33" s="185" t="s">
        <v>189</v>
      </c>
      <c r="B33" s="101" t="s">
        <v>178</v>
      </c>
      <c r="C33" s="109">
        <v>0</v>
      </c>
      <c r="D33" s="103"/>
      <c r="E33" s="103"/>
      <c r="F33" s="103"/>
      <c r="G33" s="104">
        <v>0</v>
      </c>
      <c r="H33" s="103"/>
      <c r="I33" s="104">
        <v>0</v>
      </c>
      <c r="J33" s="103"/>
      <c r="K33" s="104">
        <v>0</v>
      </c>
      <c r="L33" s="103"/>
      <c r="M33" s="104">
        <v>0</v>
      </c>
      <c r="N33" s="103"/>
      <c r="O33" s="104">
        <v>0</v>
      </c>
      <c r="P33" s="103"/>
      <c r="Q33" s="104">
        <v>0</v>
      </c>
      <c r="R33" s="103"/>
      <c r="S33" s="104">
        <v>0</v>
      </c>
      <c r="T33" s="103"/>
      <c r="U33" s="104">
        <v>0</v>
      </c>
      <c r="V33" s="103"/>
      <c r="W33" s="104">
        <v>47.12</v>
      </c>
      <c r="X33" s="103"/>
      <c r="Y33" s="104">
        <v>0</v>
      </c>
      <c r="Z33" s="103"/>
      <c r="AA33" s="104">
        <v>0</v>
      </c>
      <c r="AB33" s="103"/>
      <c r="AC33" s="104">
        <v>0</v>
      </c>
      <c r="AD33" s="103"/>
      <c r="AE33" s="104">
        <v>0</v>
      </c>
      <c r="AF33" s="103"/>
      <c r="AG33" s="104">
        <v>0</v>
      </c>
      <c r="AH33" s="103"/>
      <c r="AI33" s="104">
        <v>0</v>
      </c>
      <c r="AJ33" s="103"/>
      <c r="AK33" s="111">
        <v>0.275</v>
      </c>
      <c r="AL33" s="103"/>
      <c r="AM33" s="104">
        <v>0</v>
      </c>
      <c r="AN33" s="103"/>
      <c r="AO33" s="104">
        <v>0</v>
      </c>
      <c r="AP33" s="103"/>
      <c r="AQ33" s="160">
        <v>47.394999999999996</v>
      </c>
      <c r="AR33" s="108"/>
      <c r="AS33" s="37">
        <v>47.394999999999996</v>
      </c>
    </row>
    <row r="34" spans="1:45" ht="15">
      <c r="A34" s="185"/>
      <c r="B34" s="101" t="s">
        <v>179</v>
      </c>
      <c r="C34" s="109">
        <v>54.514</v>
      </c>
      <c r="D34" s="103"/>
      <c r="E34" s="103"/>
      <c r="F34" s="103"/>
      <c r="G34" s="104">
        <v>13.919</v>
      </c>
      <c r="H34" s="103"/>
      <c r="I34" s="104">
        <v>27117.3021</v>
      </c>
      <c r="J34" s="103"/>
      <c r="K34" s="104">
        <v>9.305</v>
      </c>
      <c r="L34" s="103"/>
      <c r="M34" s="104">
        <v>1438.84</v>
      </c>
      <c r="N34" s="103"/>
      <c r="O34" s="104">
        <v>397.33</v>
      </c>
      <c r="P34" s="103"/>
      <c r="Q34" s="104">
        <v>14.789</v>
      </c>
      <c r="R34" s="103"/>
      <c r="S34" s="104">
        <v>21624.7097</v>
      </c>
      <c r="T34" s="103"/>
      <c r="U34" s="104">
        <v>313316.935</v>
      </c>
      <c r="V34" s="103"/>
      <c r="W34" s="104">
        <v>1474.583</v>
      </c>
      <c r="X34" s="103"/>
      <c r="Y34" s="104">
        <v>3026.174</v>
      </c>
      <c r="Z34" s="103"/>
      <c r="AA34" s="104">
        <v>152058.1717</v>
      </c>
      <c r="AB34" s="103"/>
      <c r="AC34" s="104">
        <v>1149.325</v>
      </c>
      <c r="AD34" s="103"/>
      <c r="AE34" s="104">
        <v>14872.3636</v>
      </c>
      <c r="AF34" s="103"/>
      <c r="AG34" s="104">
        <v>409125.3926</v>
      </c>
      <c r="AH34" s="103"/>
      <c r="AI34" s="104">
        <v>3333.879</v>
      </c>
      <c r="AJ34" s="103"/>
      <c r="AK34" s="111">
        <v>31771.6925</v>
      </c>
      <c r="AL34" s="103"/>
      <c r="AM34" s="104">
        <v>9916.8105</v>
      </c>
      <c r="AN34" s="103"/>
      <c r="AO34" s="104">
        <v>505058.67</v>
      </c>
      <c r="AP34" s="103"/>
      <c r="AQ34" s="160">
        <v>1495774.7056999998</v>
      </c>
      <c r="AR34" s="108"/>
      <c r="AS34" s="37">
        <v>1495774.7057</v>
      </c>
    </row>
    <row r="35" spans="1:45" s="183" customFormat="1" ht="15">
      <c r="A35" s="185"/>
      <c r="B35" s="177" t="s">
        <v>113</v>
      </c>
      <c r="C35" s="178">
        <v>54.514</v>
      </c>
      <c r="D35" s="179"/>
      <c r="E35" s="179"/>
      <c r="F35" s="179"/>
      <c r="G35" s="179">
        <v>13.919</v>
      </c>
      <c r="H35" s="179"/>
      <c r="I35" s="179">
        <v>27117.3021</v>
      </c>
      <c r="J35" s="179"/>
      <c r="K35" s="179">
        <v>9.305</v>
      </c>
      <c r="L35" s="179"/>
      <c r="M35" s="179">
        <v>1438.84</v>
      </c>
      <c r="N35" s="179"/>
      <c r="O35" s="179">
        <v>397.33</v>
      </c>
      <c r="P35" s="179"/>
      <c r="Q35" s="179">
        <v>14.789</v>
      </c>
      <c r="R35" s="179"/>
      <c r="S35" s="179">
        <v>21624.7097</v>
      </c>
      <c r="T35" s="179"/>
      <c r="U35" s="179">
        <v>313316.935</v>
      </c>
      <c r="V35" s="179"/>
      <c r="W35" s="179">
        <v>1521.703</v>
      </c>
      <c r="X35" s="179"/>
      <c r="Y35" s="179">
        <v>3026.174</v>
      </c>
      <c r="Z35" s="179"/>
      <c r="AA35" s="179">
        <v>152058.1717</v>
      </c>
      <c r="AB35" s="179"/>
      <c r="AC35" s="179">
        <v>1149.325</v>
      </c>
      <c r="AD35" s="179"/>
      <c r="AE35" s="179">
        <v>14872.3636</v>
      </c>
      <c r="AF35" s="179"/>
      <c r="AG35" s="179">
        <v>409125.3926</v>
      </c>
      <c r="AH35" s="179"/>
      <c r="AI35" s="179">
        <v>3333.879</v>
      </c>
      <c r="AJ35" s="179"/>
      <c r="AK35" s="180">
        <v>31771.9675</v>
      </c>
      <c r="AL35" s="179"/>
      <c r="AM35" s="179">
        <v>9916.8105</v>
      </c>
      <c r="AN35" s="179"/>
      <c r="AO35" s="179">
        <v>505058.67</v>
      </c>
      <c r="AP35" s="179"/>
      <c r="AQ35" s="181">
        <v>1495822.1006999998</v>
      </c>
      <c r="AR35" s="179"/>
      <c r="AS35" s="182">
        <v>1495822.1007</v>
      </c>
    </row>
    <row r="36" spans="1:45" s="176" customFormat="1" ht="15">
      <c r="A36" s="185" t="s">
        <v>190</v>
      </c>
      <c r="B36" s="170" t="s">
        <v>178</v>
      </c>
      <c r="C36" s="171">
        <v>0</v>
      </c>
      <c r="D36" s="172"/>
      <c r="E36" s="172"/>
      <c r="F36" s="172"/>
      <c r="G36" s="172">
        <v>0</v>
      </c>
      <c r="H36" s="172"/>
      <c r="I36" s="172">
        <v>0</v>
      </c>
      <c r="J36" s="172"/>
      <c r="K36" s="172">
        <v>0</v>
      </c>
      <c r="L36" s="172"/>
      <c r="M36" s="172">
        <v>0</v>
      </c>
      <c r="N36" s="172"/>
      <c r="O36" s="172">
        <v>0</v>
      </c>
      <c r="P36" s="172"/>
      <c r="Q36" s="172">
        <v>0</v>
      </c>
      <c r="R36" s="172"/>
      <c r="S36" s="172">
        <v>0</v>
      </c>
      <c r="T36" s="172"/>
      <c r="U36" s="172">
        <v>0</v>
      </c>
      <c r="V36" s="172"/>
      <c r="W36" s="172">
        <v>0</v>
      </c>
      <c r="X36" s="172"/>
      <c r="Y36" s="172">
        <v>0</v>
      </c>
      <c r="Z36" s="172"/>
      <c r="AA36" s="172">
        <v>0</v>
      </c>
      <c r="AB36" s="172"/>
      <c r="AC36" s="172">
        <v>0</v>
      </c>
      <c r="AD36" s="172"/>
      <c r="AE36" s="172">
        <v>0</v>
      </c>
      <c r="AF36" s="172"/>
      <c r="AG36" s="172">
        <v>0</v>
      </c>
      <c r="AH36" s="172"/>
      <c r="AI36" s="172">
        <v>0</v>
      </c>
      <c r="AJ36" s="172"/>
      <c r="AK36" s="173">
        <v>0</v>
      </c>
      <c r="AL36" s="172"/>
      <c r="AM36" s="172">
        <v>0</v>
      </c>
      <c r="AN36" s="172"/>
      <c r="AO36" s="172">
        <v>0</v>
      </c>
      <c r="AP36" s="172"/>
      <c r="AQ36" s="174">
        <v>0</v>
      </c>
      <c r="AR36" s="172"/>
      <c r="AS36" s="175">
        <v>0</v>
      </c>
    </row>
    <row r="37" spans="1:45" ht="14.25" customHeight="1">
      <c r="A37" s="185"/>
      <c r="B37" s="101" t="s">
        <v>179</v>
      </c>
      <c r="C37" s="109">
        <v>1378.1274</v>
      </c>
      <c r="D37" s="103"/>
      <c r="E37" s="103"/>
      <c r="F37" s="103"/>
      <c r="G37" s="104">
        <v>414.701</v>
      </c>
      <c r="H37" s="103"/>
      <c r="I37" s="104">
        <v>311526.1455</v>
      </c>
      <c r="J37" s="103"/>
      <c r="K37" s="104">
        <v>7901.2655</v>
      </c>
      <c r="L37" s="103"/>
      <c r="M37" s="104">
        <v>3830.0505</v>
      </c>
      <c r="N37" s="103"/>
      <c r="O37" s="104">
        <v>205456.368</v>
      </c>
      <c r="P37" s="103"/>
      <c r="Q37" s="104">
        <v>1423.294</v>
      </c>
      <c r="R37" s="103"/>
      <c r="S37" s="104">
        <v>56276.4811</v>
      </c>
      <c r="T37" s="103"/>
      <c r="U37" s="104">
        <v>10333.1866</v>
      </c>
      <c r="V37" s="103"/>
      <c r="W37" s="104">
        <v>51965.4541</v>
      </c>
      <c r="X37" s="103"/>
      <c r="Y37" s="104">
        <v>90800.0071</v>
      </c>
      <c r="Z37" s="103"/>
      <c r="AA37" s="104">
        <v>24857.4055</v>
      </c>
      <c r="AB37" s="103"/>
      <c r="AC37" s="104">
        <v>898.938</v>
      </c>
      <c r="AD37" s="103"/>
      <c r="AE37" s="104">
        <v>14181.536</v>
      </c>
      <c r="AF37" s="103"/>
      <c r="AG37" s="104">
        <v>423552.6799</v>
      </c>
      <c r="AH37" s="103"/>
      <c r="AI37" s="104">
        <v>10263.8599</v>
      </c>
      <c r="AJ37" s="103"/>
      <c r="AK37" s="111">
        <v>995744.0878999999</v>
      </c>
      <c r="AL37" s="103"/>
      <c r="AM37" s="104">
        <v>47735.435</v>
      </c>
      <c r="AN37" s="103"/>
      <c r="AO37" s="104">
        <v>269403.69</v>
      </c>
      <c r="AP37" s="103"/>
      <c r="AQ37" s="160">
        <v>2527942.7129999995</v>
      </c>
      <c r="AR37" s="108"/>
      <c r="AS37" s="37">
        <v>2527942.713</v>
      </c>
    </row>
    <row r="38" spans="1:45" s="183" customFormat="1" ht="15">
      <c r="A38" s="185"/>
      <c r="B38" s="177" t="s">
        <v>113</v>
      </c>
      <c r="C38" s="178">
        <v>1378.1274</v>
      </c>
      <c r="D38" s="179"/>
      <c r="E38" s="179"/>
      <c r="F38" s="179"/>
      <c r="G38" s="179">
        <v>414.701</v>
      </c>
      <c r="H38" s="179"/>
      <c r="I38" s="179">
        <v>311526.1455</v>
      </c>
      <c r="J38" s="179"/>
      <c r="K38" s="179">
        <v>7901.2655</v>
      </c>
      <c r="L38" s="179"/>
      <c r="M38" s="179">
        <v>3830.0505</v>
      </c>
      <c r="N38" s="179"/>
      <c r="O38" s="179">
        <v>205456.368</v>
      </c>
      <c r="P38" s="179"/>
      <c r="Q38" s="179">
        <v>1423.294</v>
      </c>
      <c r="R38" s="179"/>
      <c r="S38" s="179">
        <v>56276.4811</v>
      </c>
      <c r="T38" s="179"/>
      <c r="U38" s="179">
        <v>10333.1866</v>
      </c>
      <c r="V38" s="179"/>
      <c r="W38" s="179">
        <v>51965.4541</v>
      </c>
      <c r="X38" s="179"/>
      <c r="Y38" s="179">
        <v>90800.0071</v>
      </c>
      <c r="Z38" s="179"/>
      <c r="AA38" s="179">
        <v>24857.4055</v>
      </c>
      <c r="AB38" s="179"/>
      <c r="AC38" s="179">
        <v>898.938</v>
      </c>
      <c r="AD38" s="179"/>
      <c r="AE38" s="179">
        <v>14181.536</v>
      </c>
      <c r="AF38" s="179"/>
      <c r="AG38" s="179">
        <v>423552.6799</v>
      </c>
      <c r="AH38" s="179"/>
      <c r="AI38" s="179">
        <v>10263.8599</v>
      </c>
      <c r="AJ38" s="179"/>
      <c r="AK38" s="180">
        <v>995744.0878999999</v>
      </c>
      <c r="AL38" s="179"/>
      <c r="AM38" s="179">
        <v>47735.435</v>
      </c>
      <c r="AN38" s="179"/>
      <c r="AO38" s="179">
        <v>269403.69</v>
      </c>
      <c r="AP38" s="179"/>
      <c r="AQ38" s="181">
        <v>2527942.7129999995</v>
      </c>
      <c r="AR38" s="179"/>
      <c r="AS38" s="182">
        <v>2527942.713</v>
      </c>
    </row>
    <row r="39" spans="1:45" s="176" customFormat="1" ht="15">
      <c r="A39" s="185" t="s">
        <v>191</v>
      </c>
      <c r="B39" s="170" t="s">
        <v>178</v>
      </c>
      <c r="C39" s="171">
        <v>0</v>
      </c>
      <c r="D39" s="172"/>
      <c r="E39" s="172"/>
      <c r="F39" s="172"/>
      <c r="G39" s="172">
        <v>0</v>
      </c>
      <c r="H39" s="172"/>
      <c r="I39" s="172">
        <v>0</v>
      </c>
      <c r="J39" s="172"/>
      <c r="K39" s="172">
        <v>0</v>
      </c>
      <c r="L39" s="172"/>
      <c r="M39" s="172">
        <v>0</v>
      </c>
      <c r="N39" s="172"/>
      <c r="O39" s="172">
        <v>0</v>
      </c>
      <c r="P39" s="172"/>
      <c r="Q39" s="172">
        <v>0</v>
      </c>
      <c r="R39" s="172"/>
      <c r="S39" s="172">
        <v>0</v>
      </c>
      <c r="T39" s="172"/>
      <c r="U39" s="172">
        <v>0</v>
      </c>
      <c r="V39" s="172"/>
      <c r="W39" s="172">
        <v>0</v>
      </c>
      <c r="X39" s="172"/>
      <c r="Y39" s="172">
        <v>0</v>
      </c>
      <c r="Z39" s="172"/>
      <c r="AA39" s="172">
        <v>0</v>
      </c>
      <c r="AB39" s="172"/>
      <c r="AC39" s="172">
        <v>0</v>
      </c>
      <c r="AD39" s="172"/>
      <c r="AE39" s="172">
        <v>0</v>
      </c>
      <c r="AF39" s="172"/>
      <c r="AG39" s="172">
        <v>0</v>
      </c>
      <c r="AH39" s="172"/>
      <c r="AI39" s="172">
        <v>0</v>
      </c>
      <c r="AJ39" s="172"/>
      <c r="AK39" s="173">
        <v>0</v>
      </c>
      <c r="AL39" s="172"/>
      <c r="AM39" s="172">
        <v>0</v>
      </c>
      <c r="AN39" s="172"/>
      <c r="AO39" s="172">
        <v>0</v>
      </c>
      <c r="AP39" s="172"/>
      <c r="AQ39" s="174">
        <v>0</v>
      </c>
      <c r="AR39" s="172"/>
      <c r="AS39" s="175">
        <v>0</v>
      </c>
    </row>
    <row r="40" spans="1:45" ht="15">
      <c r="A40" s="185"/>
      <c r="B40" s="101" t="s">
        <v>179</v>
      </c>
      <c r="C40" s="109">
        <v>275.6715</v>
      </c>
      <c r="D40" s="103"/>
      <c r="E40" s="103"/>
      <c r="F40" s="103"/>
      <c r="G40" s="104">
        <v>1740.182</v>
      </c>
      <c r="H40" s="103"/>
      <c r="I40" s="104">
        <v>165.5971</v>
      </c>
      <c r="J40" s="103"/>
      <c r="K40" s="104">
        <v>75.722</v>
      </c>
      <c r="L40" s="103"/>
      <c r="M40" s="104">
        <v>170.832</v>
      </c>
      <c r="N40" s="103"/>
      <c r="O40" s="104">
        <v>14.334</v>
      </c>
      <c r="P40" s="103"/>
      <c r="Q40" s="104">
        <v>10.05</v>
      </c>
      <c r="R40" s="103"/>
      <c r="S40" s="104">
        <v>6982.479</v>
      </c>
      <c r="T40" s="103"/>
      <c r="U40" s="104">
        <v>349.526</v>
      </c>
      <c r="V40" s="103"/>
      <c r="W40" s="104">
        <v>178.925</v>
      </c>
      <c r="X40" s="103"/>
      <c r="Y40" s="104">
        <v>157.995</v>
      </c>
      <c r="Z40" s="103"/>
      <c r="AA40" s="104">
        <v>892.0051</v>
      </c>
      <c r="AB40" s="103"/>
      <c r="AC40" s="104">
        <v>124.574</v>
      </c>
      <c r="AD40" s="103"/>
      <c r="AE40" s="104">
        <v>4532.259</v>
      </c>
      <c r="AF40" s="103"/>
      <c r="AG40" s="104">
        <v>10024.8073</v>
      </c>
      <c r="AH40" s="103"/>
      <c r="AI40" s="104">
        <v>882.219</v>
      </c>
      <c r="AJ40" s="103"/>
      <c r="AK40" s="111">
        <v>66695.4443</v>
      </c>
      <c r="AL40" s="103"/>
      <c r="AM40" s="104">
        <v>4989.251</v>
      </c>
      <c r="AN40" s="103"/>
      <c r="AO40" s="104">
        <v>0</v>
      </c>
      <c r="AP40" s="103" t="s">
        <v>249</v>
      </c>
      <c r="AQ40" s="160">
        <v>98261.8733</v>
      </c>
      <c r="AR40" s="108"/>
      <c r="AS40" s="37">
        <v>98261.8733</v>
      </c>
    </row>
    <row r="41" spans="1:45" s="183" customFormat="1" ht="15">
      <c r="A41" s="185"/>
      <c r="B41" s="177" t="s">
        <v>113</v>
      </c>
      <c r="C41" s="178">
        <v>275.6715</v>
      </c>
      <c r="D41" s="179"/>
      <c r="E41" s="179"/>
      <c r="F41" s="179"/>
      <c r="G41" s="179">
        <v>1740.182</v>
      </c>
      <c r="H41" s="179"/>
      <c r="I41" s="179">
        <v>165.5971</v>
      </c>
      <c r="J41" s="179"/>
      <c r="K41" s="179">
        <v>75.722</v>
      </c>
      <c r="L41" s="179"/>
      <c r="M41" s="179">
        <v>170.832</v>
      </c>
      <c r="N41" s="179"/>
      <c r="O41" s="179">
        <v>14.334</v>
      </c>
      <c r="P41" s="179"/>
      <c r="Q41" s="179">
        <v>10.05</v>
      </c>
      <c r="R41" s="179"/>
      <c r="S41" s="179">
        <v>6982.479</v>
      </c>
      <c r="T41" s="179"/>
      <c r="U41" s="179">
        <v>349.526</v>
      </c>
      <c r="V41" s="179"/>
      <c r="W41" s="179">
        <v>178.925</v>
      </c>
      <c r="X41" s="179"/>
      <c r="Y41" s="179">
        <v>157.995</v>
      </c>
      <c r="Z41" s="179"/>
      <c r="AA41" s="179">
        <v>892.0051</v>
      </c>
      <c r="AB41" s="179"/>
      <c r="AC41" s="179">
        <v>124.574</v>
      </c>
      <c r="AD41" s="179"/>
      <c r="AE41" s="179">
        <v>4532.259</v>
      </c>
      <c r="AF41" s="179"/>
      <c r="AG41" s="179">
        <v>10024.8073</v>
      </c>
      <c r="AH41" s="179"/>
      <c r="AI41" s="179">
        <v>882.219</v>
      </c>
      <c r="AJ41" s="179"/>
      <c r="AK41" s="180">
        <v>66695.4443</v>
      </c>
      <c r="AL41" s="179"/>
      <c r="AM41" s="179">
        <v>4989.251</v>
      </c>
      <c r="AN41" s="179"/>
      <c r="AO41" s="179">
        <v>0</v>
      </c>
      <c r="AP41" s="179"/>
      <c r="AQ41" s="181">
        <v>98261.8733</v>
      </c>
      <c r="AR41" s="179"/>
      <c r="AS41" s="182">
        <v>98261.8733</v>
      </c>
    </row>
    <row r="42" spans="1:45" s="176" customFormat="1" ht="15">
      <c r="A42" s="185" t="s">
        <v>192</v>
      </c>
      <c r="B42" s="170" t="s">
        <v>178</v>
      </c>
      <c r="C42" s="171">
        <v>0</v>
      </c>
      <c r="D42" s="172"/>
      <c r="E42" s="172"/>
      <c r="F42" s="172"/>
      <c r="G42" s="172">
        <v>0</v>
      </c>
      <c r="H42" s="172"/>
      <c r="I42" s="172">
        <v>0</v>
      </c>
      <c r="J42" s="172"/>
      <c r="K42" s="172">
        <v>0</v>
      </c>
      <c r="L42" s="172"/>
      <c r="M42" s="172">
        <v>0</v>
      </c>
      <c r="N42" s="172"/>
      <c r="O42" s="172">
        <v>0</v>
      </c>
      <c r="P42" s="172"/>
      <c r="Q42" s="172">
        <v>0</v>
      </c>
      <c r="R42" s="172"/>
      <c r="S42" s="172">
        <v>0</v>
      </c>
      <c r="T42" s="172"/>
      <c r="U42" s="172">
        <v>0</v>
      </c>
      <c r="V42" s="172"/>
      <c r="W42" s="172">
        <v>0</v>
      </c>
      <c r="X42" s="172"/>
      <c r="Y42" s="172">
        <v>0</v>
      </c>
      <c r="Z42" s="172"/>
      <c r="AA42" s="172">
        <v>0</v>
      </c>
      <c r="AB42" s="172"/>
      <c r="AC42" s="172">
        <v>0</v>
      </c>
      <c r="AD42" s="172"/>
      <c r="AE42" s="172">
        <v>0</v>
      </c>
      <c r="AF42" s="172"/>
      <c r="AG42" s="172">
        <v>0</v>
      </c>
      <c r="AH42" s="172"/>
      <c r="AI42" s="172">
        <v>0</v>
      </c>
      <c r="AJ42" s="172"/>
      <c r="AK42" s="173">
        <v>0</v>
      </c>
      <c r="AL42" s="172"/>
      <c r="AM42" s="172">
        <v>0</v>
      </c>
      <c r="AN42" s="172"/>
      <c r="AO42" s="172">
        <v>0</v>
      </c>
      <c r="AP42" s="172"/>
      <c r="AQ42" s="174">
        <v>0</v>
      </c>
      <c r="AR42" s="172"/>
      <c r="AS42" s="175">
        <v>0</v>
      </c>
    </row>
    <row r="43" spans="1:45" ht="15">
      <c r="A43" s="185"/>
      <c r="B43" s="101" t="s">
        <v>179</v>
      </c>
      <c r="C43" s="109">
        <v>3053.6922</v>
      </c>
      <c r="D43" s="103"/>
      <c r="E43" s="103"/>
      <c r="F43" s="103"/>
      <c r="G43" s="104">
        <v>2349.269</v>
      </c>
      <c r="H43" s="103"/>
      <c r="I43" s="104">
        <v>242167.0723</v>
      </c>
      <c r="J43" s="103"/>
      <c r="K43" s="104">
        <v>9811.9416</v>
      </c>
      <c r="L43" s="103"/>
      <c r="M43" s="104">
        <v>6877.1946</v>
      </c>
      <c r="N43" s="103"/>
      <c r="O43" s="104">
        <v>23799.7308</v>
      </c>
      <c r="P43" s="103"/>
      <c r="Q43" s="104">
        <v>899.324</v>
      </c>
      <c r="R43" s="103"/>
      <c r="S43" s="104">
        <v>238474.8792</v>
      </c>
      <c r="T43" s="103"/>
      <c r="U43" s="104">
        <v>11899.2163</v>
      </c>
      <c r="V43" s="103"/>
      <c r="W43" s="104">
        <v>21779.0217</v>
      </c>
      <c r="X43" s="103"/>
      <c r="Y43" s="104">
        <v>89598.1423</v>
      </c>
      <c r="Z43" s="103"/>
      <c r="AA43" s="104">
        <v>16546.7824</v>
      </c>
      <c r="AB43" s="103"/>
      <c r="AC43" s="104">
        <v>1702.8387</v>
      </c>
      <c r="AD43" s="103"/>
      <c r="AE43" s="104">
        <v>15888.7573</v>
      </c>
      <c r="AF43" s="103"/>
      <c r="AG43" s="104">
        <v>530109.8537</v>
      </c>
      <c r="AH43" s="103"/>
      <c r="AI43" s="104">
        <v>34578.8842</v>
      </c>
      <c r="AJ43" s="103"/>
      <c r="AK43" s="111">
        <v>453300.3367</v>
      </c>
      <c r="AL43" s="103"/>
      <c r="AM43" s="104">
        <v>72503.0422</v>
      </c>
      <c r="AN43" s="103"/>
      <c r="AO43" s="104">
        <v>331</v>
      </c>
      <c r="AP43" s="103"/>
      <c r="AQ43" s="160">
        <v>1775670.9792</v>
      </c>
      <c r="AR43" s="108"/>
      <c r="AS43" s="37">
        <v>1775670.9792</v>
      </c>
    </row>
    <row r="44" spans="1:45" s="183" customFormat="1" ht="15">
      <c r="A44" s="185"/>
      <c r="B44" s="177" t="s">
        <v>113</v>
      </c>
      <c r="C44" s="178">
        <v>3053.6922</v>
      </c>
      <c r="D44" s="179"/>
      <c r="E44" s="179"/>
      <c r="F44" s="179"/>
      <c r="G44" s="179">
        <v>2349.269</v>
      </c>
      <c r="H44" s="179"/>
      <c r="I44" s="179">
        <v>242167.0723</v>
      </c>
      <c r="J44" s="179"/>
      <c r="K44" s="179">
        <v>9811.9416</v>
      </c>
      <c r="L44" s="179"/>
      <c r="M44" s="179">
        <v>6877.1946</v>
      </c>
      <c r="N44" s="179"/>
      <c r="O44" s="179">
        <v>23799.7308</v>
      </c>
      <c r="P44" s="179"/>
      <c r="Q44" s="179">
        <v>899.324</v>
      </c>
      <c r="R44" s="179"/>
      <c r="S44" s="179">
        <v>238474.8792</v>
      </c>
      <c r="T44" s="179"/>
      <c r="U44" s="179">
        <v>11899.2163</v>
      </c>
      <c r="V44" s="179"/>
      <c r="W44" s="179">
        <v>21779.0217</v>
      </c>
      <c r="X44" s="179"/>
      <c r="Y44" s="179">
        <v>89598.1423</v>
      </c>
      <c r="Z44" s="179"/>
      <c r="AA44" s="179">
        <v>16546.7824</v>
      </c>
      <c r="AB44" s="179"/>
      <c r="AC44" s="179">
        <v>1702.8387</v>
      </c>
      <c r="AD44" s="179"/>
      <c r="AE44" s="179">
        <v>15888.7573</v>
      </c>
      <c r="AF44" s="179"/>
      <c r="AG44" s="179">
        <v>530109.8537</v>
      </c>
      <c r="AH44" s="179"/>
      <c r="AI44" s="179">
        <v>34578.8842</v>
      </c>
      <c r="AJ44" s="179"/>
      <c r="AK44" s="180">
        <v>453300.3367</v>
      </c>
      <c r="AL44" s="179"/>
      <c r="AM44" s="179">
        <v>72503.0422</v>
      </c>
      <c r="AN44" s="179"/>
      <c r="AO44" s="179">
        <v>0</v>
      </c>
      <c r="AP44" s="179"/>
      <c r="AQ44" s="181">
        <v>1775339.9792</v>
      </c>
      <c r="AR44" s="179"/>
      <c r="AS44" s="182">
        <v>1775339.9792</v>
      </c>
    </row>
    <row r="45" spans="1:45" ht="15">
      <c r="A45" s="185" t="s">
        <v>193</v>
      </c>
      <c r="B45" s="101" t="s">
        <v>178</v>
      </c>
      <c r="C45" s="109">
        <v>0</v>
      </c>
      <c r="D45" s="103"/>
      <c r="E45" s="103"/>
      <c r="F45" s="103"/>
      <c r="G45" s="104">
        <v>0.03</v>
      </c>
      <c r="H45" s="103"/>
      <c r="I45" s="104">
        <v>0</v>
      </c>
      <c r="J45" s="103"/>
      <c r="K45" s="104">
        <v>2.8</v>
      </c>
      <c r="L45" s="103"/>
      <c r="M45" s="104">
        <v>2937.754</v>
      </c>
      <c r="N45" s="103"/>
      <c r="O45" s="104">
        <v>0</v>
      </c>
      <c r="P45" s="103"/>
      <c r="Q45" s="104">
        <v>0</v>
      </c>
      <c r="R45" s="103"/>
      <c r="S45" s="104">
        <v>2.232</v>
      </c>
      <c r="T45" s="103"/>
      <c r="U45" s="104">
        <v>92.91</v>
      </c>
      <c r="V45" s="103"/>
      <c r="W45" s="104">
        <v>148.635</v>
      </c>
      <c r="X45" s="103"/>
      <c r="Y45" s="104">
        <v>220.663</v>
      </c>
      <c r="Z45" s="103"/>
      <c r="AA45" s="104">
        <v>160.106</v>
      </c>
      <c r="AB45" s="103"/>
      <c r="AC45" s="104">
        <v>0</v>
      </c>
      <c r="AD45" s="103"/>
      <c r="AE45" s="104">
        <v>0</v>
      </c>
      <c r="AF45" s="103"/>
      <c r="AG45" s="104">
        <v>44.881</v>
      </c>
      <c r="AH45" s="103"/>
      <c r="AI45" s="104">
        <v>2.93</v>
      </c>
      <c r="AJ45" s="103"/>
      <c r="AK45" s="111">
        <v>174.346</v>
      </c>
      <c r="AL45" s="103"/>
      <c r="AM45" s="104">
        <v>0</v>
      </c>
      <c r="AN45" s="103"/>
      <c r="AO45" s="104">
        <v>0</v>
      </c>
      <c r="AP45" s="103" t="s">
        <v>249</v>
      </c>
      <c r="AQ45" s="160">
        <v>3787.287</v>
      </c>
      <c r="AR45" s="108"/>
      <c r="AS45" s="37">
        <v>3787.287</v>
      </c>
    </row>
    <row r="46" spans="1:45" ht="15">
      <c r="A46" s="185"/>
      <c r="B46" s="101" t="s">
        <v>179</v>
      </c>
      <c r="C46" s="109">
        <v>4977.784</v>
      </c>
      <c r="D46" s="103"/>
      <c r="E46" s="103"/>
      <c r="F46" s="103"/>
      <c r="G46" s="104">
        <v>5806.592</v>
      </c>
      <c r="H46" s="103"/>
      <c r="I46" s="104">
        <v>19590.601</v>
      </c>
      <c r="J46" s="103"/>
      <c r="K46" s="104">
        <v>5676.361</v>
      </c>
      <c r="L46" s="103"/>
      <c r="M46" s="104">
        <v>1051311.9184</v>
      </c>
      <c r="N46" s="103"/>
      <c r="O46" s="104">
        <v>21024.3595</v>
      </c>
      <c r="P46" s="103"/>
      <c r="Q46" s="104">
        <v>1817.715</v>
      </c>
      <c r="R46" s="103"/>
      <c r="S46" s="104">
        <v>36378.3555</v>
      </c>
      <c r="T46" s="103"/>
      <c r="U46" s="104">
        <v>16616.985</v>
      </c>
      <c r="V46" s="103"/>
      <c r="W46" s="104">
        <v>15928.87</v>
      </c>
      <c r="X46" s="103"/>
      <c r="Y46" s="104">
        <v>66210.482</v>
      </c>
      <c r="Z46" s="103"/>
      <c r="AA46" s="104">
        <v>570860.93</v>
      </c>
      <c r="AB46" s="103"/>
      <c r="AC46" s="104">
        <v>412.783</v>
      </c>
      <c r="AD46" s="103"/>
      <c r="AE46" s="104">
        <v>6694.417</v>
      </c>
      <c r="AF46" s="103"/>
      <c r="AG46" s="104">
        <v>80750.914</v>
      </c>
      <c r="AH46" s="103"/>
      <c r="AI46" s="104">
        <v>48185.6486</v>
      </c>
      <c r="AJ46" s="103"/>
      <c r="AK46" s="111">
        <v>146950.2107</v>
      </c>
      <c r="AL46" s="103"/>
      <c r="AM46" s="104">
        <v>1840.015</v>
      </c>
      <c r="AN46" s="103"/>
      <c r="AO46" s="104">
        <v>12</v>
      </c>
      <c r="AP46" s="103" t="s">
        <v>249</v>
      </c>
      <c r="AQ46" s="160">
        <v>2101046.9417000003</v>
      </c>
      <c r="AR46" s="108"/>
      <c r="AS46" s="37">
        <v>2101046.9417000003</v>
      </c>
    </row>
    <row r="47" spans="1:45" s="183" customFormat="1" ht="15">
      <c r="A47" s="185"/>
      <c r="B47" s="177" t="s">
        <v>113</v>
      </c>
      <c r="C47" s="178">
        <v>4977.784</v>
      </c>
      <c r="D47" s="179"/>
      <c r="E47" s="179"/>
      <c r="F47" s="179"/>
      <c r="G47" s="179">
        <v>5806.622</v>
      </c>
      <c r="H47" s="179"/>
      <c r="I47" s="179">
        <v>19590.601</v>
      </c>
      <c r="J47" s="179"/>
      <c r="K47" s="179">
        <v>5679.161</v>
      </c>
      <c r="L47" s="179"/>
      <c r="M47" s="179">
        <v>1054249.6724</v>
      </c>
      <c r="N47" s="179"/>
      <c r="O47" s="179">
        <v>21024.3595</v>
      </c>
      <c r="P47" s="179"/>
      <c r="Q47" s="179">
        <v>1817.715</v>
      </c>
      <c r="R47" s="179"/>
      <c r="S47" s="179">
        <v>36380.5875</v>
      </c>
      <c r="T47" s="179"/>
      <c r="U47" s="179">
        <v>16709.895</v>
      </c>
      <c r="V47" s="179"/>
      <c r="W47" s="179">
        <v>16077.505</v>
      </c>
      <c r="X47" s="179"/>
      <c r="Y47" s="179">
        <v>66431.145</v>
      </c>
      <c r="Z47" s="179"/>
      <c r="AA47" s="179">
        <v>571021.036</v>
      </c>
      <c r="AB47" s="179"/>
      <c r="AC47" s="179">
        <v>412.783</v>
      </c>
      <c r="AD47" s="179"/>
      <c r="AE47" s="179">
        <v>6694.417</v>
      </c>
      <c r="AF47" s="179"/>
      <c r="AG47" s="179">
        <v>80795.795</v>
      </c>
      <c r="AH47" s="179"/>
      <c r="AI47" s="179">
        <v>48188.5786</v>
      </c>
      <c r="AJ47" s="179"/>
      <c r="AK47" s="180">
        <v>147124.5567</v>
      </c>
      <c r="AL47" s="179"/>
      <c r="AM47" s="179">
        <v>1840.015</v>
      </c>
      <c r="AN47" s="179"/>
      <c r="AO47" s="179">
        <v>0</v>
      </c>
      <c r="AP47" s="179"/>
      <c r="AQ47" s="181">
        <v>2104822.2287</v>
      </c>
      <c r="AR47" s="179"/>
      <c r="AS47" s="182">
        <v>2104822.2286999994</v>
      </c>
    </row>
    <row r="48" spans="1:45" s="176" customFormat="1" ht="15">
      <c r="A48" s="185" t="s">
        <v>194</v>
      </c>
      <c r="B48" s="170" t="s">
        <v>178</v>
      </c>
      <c r="C48" s="171">
        <v>0</v>
      </c>
      <c r="D48" s="172"/>
      <c r="E48" s="172"/>
      <c r="F48" s="172"/>
      <c r="G48" s="172">
        <v>0</v>
      </c>
      <c r="H48" s="172"/>
      <c r="I48" s="172">
        <v>0</v>
      </c>
      <c r="J48" s="172"/>
      <c r="K48" s="172">
        <v>0</v>
      </c>
      <c r="L48" s="172"/>
      <c r="M48" s="172">
        <v>0</v>
      </c>
      <c r="N48" s="172"/>
      <c r="O48" s="172">
        <v>0</v>
      </c>
      <c r="P48" s="172"/>
      <c r="Q48" s="172">
        <v>0</v>
      </c>
      <c r="R48" s="172"/>
      <c r="S48" s="172">
        <v>0</v>
      </c>
      <c r="T48" s="172"/>
      <c r="U48" s="172">
        <v>0</v>
      </c>
      <c r="V48" s="172"/>
      <c r="W48" s="172">
        <v>0</v>
      </c>
      <c r="X48" s="172"/>
      <c r="Y48" s="172">
        <v>0</v>
      </c>
      <c r="Z48" s="172"/>
      <c r="AA48" s="172">
        <v>0</v>
      </c>
      <c r="AB48" s="172"/>
      <c r="AC48" s="172">
        <v>0</v>
      </c>
      <c r="AD48" s="172"/>
      <c r="AE48" s="172">
        <v>0</v>
      </c>
      <c r="AF48" s="172"/>
      <c r="AG48" s="172">
        <v>0</v>
      </c>
      <c r="AH48" s="172"/>
      <c r="AI48" s="172">
        <v>0</v>
      </c>
      <c r="AJ48" s="172"/>
      <c r="AK48" s="173">
        <v>0</v>
      </c>
      <c r="AL48" s="172"/>
      <c r="AM48" s="172">
        <v>0</v>
      </c>
      <c r="AN48" s="172"/>
      <c r="AO48" s="172">
        <v>0</v>
      </c>
      <c r="AP48" s="172"/>
      <c r="AQ48" s="174">
        <v>0</v>
      </c>
      <c r="AR48" s="172"/>
      <c r="AS48" s="175">
        <v>0</v>
      </c>
    </row>
    <row r="49" spans="1:45" ht="15">
      <c r="A49" s="185"/>
      <c r="B49" s="101" t="s">
        <v>179</v>
      </c>
      <c r="C49" s="109">
        <v>1.0361</v>
      </c>
      <c r="D49" s="103"/>
      <c r="E49" s="103"/>
      <c r="F49" s="103"/>
      <c r="G49" s="104">
        <v>0.023</v>
      </c>
      <c r="H49" s="103"/>
      <c r="I49" s="104">
        <v>48.518</v>
      </c>
      <c r="J49" s="103"/>
      <c r="K49" s="104">
        <v>28652.5062</v>
      </c>
      <c r="L49" s="103"/>
      <c r="M49" s="104">
        <v>0.05</v>
      </c>
      <c r="N49" s="103"/>
      <c r="O49" s="104">
        <v>3925.078</v>
      </c>
      <c r="P49" s="103"/>
      <c r="Q49" s="104">
        <v>0</v>
      </c>
      <c r="R49" s="103"/>
      <c r="S49" s="104">
        <v>4657.4643</v>
      </c>
      <c r="T49" s="103"/>
      <c r="U49" s="104">
        <v>1079.342</v>
      </c>
      <c r="V49" s="103"/>
      <c r="W49" s="104">
        <v>148.435</v>
      </c>
      <c r="X49" s="103"/>
      <c r="Y49" s="104">
        <v>19959.4705</v>
      </c>
      <c r="Z49" s="103"/>
      <c r="AA49" s="104">
        <v>8360.0526</v>
      </c>
      <c r="AB49" s="103"/>
      <c r="AC49" s="104">
        <v>731.28</v>
      </c>
      <c r="AD49" s="103"/>
      <c r="AE49" s="104">
        <v>207.166</v>
      </c>
      <c r="AF49" s="103"/>
      <c r="AG49" s="104">
        <v>39193.234</v>
      </c>
      <c r="AH49" s="103"/>
      <c r="AI49" s="104">
        <v>4956.01</v>
      </c>
      <c r="AJ49" s="103"/>
      <c r="AK49" s="111">
        <v>16763.4398</v>
      </c>
      <c r="AL49" s="103"/>
      <c r="AM49" s="104">
        <v>1061.649</v>
      </c>
      <c r="AN49" s="103"/>
      <c r="AO49" s="104">
        <v>2240.69</v>
      </c>
      <c r="AP49" s="103"/>
      <c r="AQ49" s="160">
        <v>131985.44449999998</v>
      </c>
      <c r="AR49" s="108"/>
      <c r="AS49" s="37">
        <v>131985.44449999998</v>
      </c>
    </row>
    <row r="50" spans="1:45" s="183" customFormat="1" ht="15">
      <c r="A50" s="185"/>
      <c r="B50" s="177" t="s">
        <v>113</v>
      </c>
      <c r="C50" s="178">
        <v>1.0361</v>
      </c>
      <c r="D50" s="179"/>
      <c r="E50" s="179"/>
      <c r="F50" s="179"/>
      <c r="G50" s="179">
        <v>0.023</v>
      </c>
      <c r="H50" s="179"/>
      <c r="I50" s="179">
        <v>48.518</v>
      </c>
      <c r="J50" s="179"/>
      <c r="K50" s="179">
        <v>28652.5062</v>
      </c>
      <c r="L50" s="179"/>
      <c r="M50" s="179">
        <v>0.05</v>
      </c>
      <c r="N50" s="179"/>
      <c r="O50" s="179">
        <v>3925.078</v>
      </c>
      <c r="P50" s="179"/>
      <c r="Q50" s="179">
        <v>0</v>
      </c>
      <c r="R50" s="179"/>
      <c r="S50" s="179">
        <v>4657.4643</v>
      </c>
      <c r="T50" s="179"/>
      <c r="U50" s="179">
        <v>1079.342</v>
      </c>
      <c r="V50" s="179"/>
      <c r="W50" s="179">
        <v>148.435</v>
      </c>
      <c r="X50" s="179"/>
      <c r="Y50" s="179">
        <v>19959.4705</v>
      </c>
      <c r="Z50" s="179"/>
      <c r="AA50" s="179">
        <v>8360.0526</v>
      </c>
      <c r="AB50" s="179"/>
      <c r="AC50" s="179">
        <v>731.28</v>
      </c>
      <c r="AD50" s="179"/>
      <c r="AE50" s="179">
        <v>207.166</v>
      </c>
      <c r="AF50" s="179"/>
      <c r="AG50" s="179">
        <v>39193.234</v>
      </c>
      <c r="AH50" s="179"/>
      <c r="AI50" s="179">
        <v>4956.01</v>
      </c>
      <c r="AJ50" s="179"/>
      <c r="AK50" s="180">
        <v>16763.4398</v>
      </c>
      <c r="AL50" s="179"/>
      <c r="AM50" s="179">
        <v>1061.649</v>
      </c>
      <c r="AN50" s="179"/>
      <c r="AO50" s="179">
        <v>2240.69</v>
      </c>
      <c r="AP50" s="179"/>
      <c r="AQ50" s="181">
        <v>131985.44449999998</v>
      </c>
      <c r="AR50" s="179"/>
      <c r="AS50" s="182">
        <v>131985.44449999998</v>
      </c>
    </row>
    <row r="51" spans="1:45" ht="15">
      <c r="A51" s="185" t="s">
        <v>195</v>
      </c>
      <c r="B51" s="101" t="s">
        <v>178</v>
      </c>
      <c r="C51" s="109">
        <v>0</v>
      </c>
      <c r="D51" s="103"/>
      <c r="E51" s="103"/>
      <c r="F51" s="103"/>
      <c r="G51" s="104">
        <v>0</v>
      </c>
      <c r="H51" s="103"/>
      <c r="I51" s="104">
        <v>1.405</v>
      </c>
      <c r="J51" s="103"/>
      <c r="K51" s="104">
        <v>0</v>
      </c>
      <c r="L51" s="103"/>
      <c r="M51" s="104">
        <v>0.376</v>
      </c>
      <c r="N51" s="103"/>
      <c r="O51" s="104">
        <v>0.398</v>
      </c>
      <c r="P51" s="103"/>
      <c r="Q51" s="104">
        <v>0</v>
      </c>
      <c r="R51" s="103"/>
      <c r="S51" s="104">
        <v>59.42</v>
      </c>
      <c r="T51" s="103"/>
      <c r="U51" s="104">
        <v>0</v>
      </c>
      <c r="V51" s="103"/>
      <c r="W51" s="104">
        <v>47.24</v>
      </c>
      <c r="X51" s="103"/>
      <c r="Y51" s="104">
        <v>0.208</v>
      </c>
      <c r="Z51" s="103"/>
      <c r="AA51" s="104">
        <v>8.753</v>
      </c>
      <c r="AB51" s="103"/>
      <c r="AC51" s="104">
        <v>0.323</v>
      </c>
      <c r="AD51" s="103"/>
      <c r="AE51" s="104">
        <v>0</v>
      </c>
      <c r="AF51" s="103"/>
      <c r="AG51" s="104">
        <v>9.44</v>
      </c>
      <c r="AH51" s="103"/>
      <c r="AI51" s="104">
        <v>3.7906</v>
      </c>
      <c r="AJ51" s="103"/>
      <c r="AK51" s="111">
        <v>8.871</v>
      </c>
      <c r="AL51" s="103"/>
      <c r="AM51" s="104">
        <v>0</v>
      </c>
      <c r="AN51" s="103"/>
      <c r="AO51" s="104">
        <v>0</v>
      </c>
      <c r="AP51" s="103"/>
      <c r="AQ51" s="160">
        <v>140.2246</v>
      </c>
      <c r="AR51" s="108"/>
      <c r="AS51" s="37">
        <v>140.2246</v>
      </c>
    </row>
    <row r="52" spans="1:45" s="176" customFormat="1" ht="15">
      <c r="A52" s="185"/>
      <c r="B52" s="170" t="s">
        <v>179</v>
      </c>
      <c r="C52" s="171">
        <v>0</v>
      </c>
      <c r="D52" s="172"/>
      <c r="E52" s="172"/>
      <c r="F52" s="172"/>
      <c r="G52" s="172">
        <v>0</v>
      </c>
      <c r="H52" s="172"/>
      <c r="I52" s="172">
        <v>0</v>
      </c>
      <c r="J52" s="172"/>
      <c r="K52" s="172">
        <v>0</v>
      </c>
      <c r="L52" s="172"/>
      <c r="M52" s="172">
        <v>0</v>
      </c>
      <c r="N52" s="172"/>
      <c r="O52" s="172">
        <v>0</v>
      </c>
      <c r="P52" s="172"/>
      <c r="Q52" s="172">
        <v>0</v>
      </c>
      <c r="R52" s="172"/>
      <c r="S52" s="172">
        <v>0</v>
      </c>
      <c r="T52" s="172"/>
      <c r="U52" s="172">
        <v>0</v>
      </c>
      <c r="V52" s="172"/>
      <c r="W52" s="172">
        <v>0</v>
      </c>
      <c r="X52" s="172"/>
      <c r="Y52" s="172">
        <v>0</v>
      </c>
      <c r="Z52" s="172"/>
      <c r="AA52" s="172">
        <v>0</v>
      </c>
      <c r="AB52" s="172"/>
      <c r="AC52" s="172">
        <v>0</v>
      </c>
      <c r="AD52" s="172"/>
      <c r="AE52" s="172">
        <v>0</v>
      </c>
      <c r="AF52" s="172"/>
      <c r="AG52" s="172">
        <v>0</v>
      </c>
      <c r="AH52" s="172"/>
      <c r="AI52" s="172">
        <v>0</v>
      </c>
      <c r="AJ52" s="172"/>
      <c r="AK52" s="173">
        <v>0</v>
      </c>
      <c r="AL52" s="172"/>
      <c r="AM52" s="172">
        <v>0</v>
      </c>
      <c r="AN52" s="172"/>
      <c r="AO52" s="172">
        <v>0</v>
      </c>
      <c r="AP52" s="172"/>
      <c r="AQ52" s="174">
        <v>0</v>
      </c>
      <c r="AR52" s="172"/>
      <c r="AS52" s="175">
        <v>0</v>
      </c>
    </row>
    <row r="53" spans="1:45" s="183" customFormat="1" ht="15">
      <c r="A53" s="185"/>
      <c r="B53" s="177" t="s">
        <v>113</v>
      </c>
      <c r="C53" s="178">
        <v>0</v>
      </c>
      <c r="D53" s="179"/>
      <c r="E53" s="179"/>
      <c r="F53" s="179"/>
      <c r="G53" s="179">
        <v>0</v>
      </c>
      <c r="H53" s="179"/>
      <c r="I53" s="179">
        <v>1.405</v>
      </c>
      <c r="J53" s="179"/>
      <c r="K53" s="179">
        <v>0</v>
      </c>
      <c r="L53" s="179"/>
      <c r="M53" s="179">
        <v>0.376</v>
      </c>
      <c r="N53" s="179"/>
      <c r="O53" s="179">
        <v>0.398</v>
      </c>
      <c r="P53" s="179"/>
      <c r="Q53" s="179">
        <v>0</v>
      </c>
      <c r="R53" s="179"/>
      <c r="S53" s="179">
        <v>59.42</v>
      </c>
      <c r="T53" s="179"/>
      <c r="U53" s="179">
        <v>0</v>
      </c>
      <c r="V53" s="179"/>
      <c r="W53" s="179">
        <v>47.24</v>
      </c>
      <c r="X53" s="179"/>
      <c r="Y53" s="179">
        <v>0.208</v>
      </c>
      <c r="Z53" s="179"/>
      <c r="AA53" s="179">
        <v>8.753</v>
      </c>
      <c r="AB53" s="179"/>
      <c r="AC53" s="179">
        <v>0.323</v>
      </c>
      <c r="AD53" s="179"/>
      <c r="AE53" s="179">
        <v>0</v>
      </c>
      <c r="AF53" s="179"/>
      <c r="AG53" s="179">
        <v>9.44</v>
      </c>
      <c r="AH53" s="179"/>
      <c r="AI53" s="179">
        <v>3.7906</v>
      </c>
      <c r="AJ53" s="179"/>
      <c r="AK53" s="180">
        <v>8.871</v>
      </c>
      <c r="AL53" s="179"/>
      <c r="AM53" s="179">
        <v>0</v>
      </c>
      <c r="AN53" s="179"/>
      <c r="AO53" s="179">
        <v>0</v>
      </c>
      <c r="AP53" s="179"/>
      <c r="AQ53" s="181">
        <v>140.2246</v>
      </c>
      <c r="AR53" s="179"/>
      <c r="AS53" s="182">
        <v>140.2246</v>
      </c>
    </row>
    <row r="54" spans="1:45" ht="15">
      <c r="A54" s="185" t="s">
        <v>196</v>
      </c>
      <c r="B54" s="101" t="s">
        <v>178</v>
      </c>
      <c r="C54" s="109"/>
      <c r="D54" s="103"/>
      <c r="E54" s="103"/>
      <c r="F54" s="103"/>
      <c r="G54" s="104"/>
      <c r="H54" s="103"/>
      <c r="I54" s="104"/>
      <c r="J54" s="103"/>
      <c r="K54" s="104"/>
      <c r="L54" s="103"/>
      <c r="M54" s="104"/>
      <c r="N54" s="103"/>
      <c r="O54" s="104"/>
      <c r="P54" s="103"/>
      <c r="Q54" s="104"/>
      <c r="R54" s="103"/>
      <c r="S54" s="104"/>
      <c r="T54" s="103"/>
      <c r="U54" s="104"/>
      <c r="V54" s="103"/>
      <c r="W54" s="104"/>
      <c r="X54" s="103"/>
      <c r="Y54" s="104"/>
      <c r="Z54" s="103"/>
      <c r="AA54" s="104"/>
      <c r="AB54" s="103"/>
      <c r="AC54" s="104"/>
      <c r="AD54" s="103"/>
      <c r="AE54" s="104"/>
      <c r="AF54" s="103"/>
      <c r="AG54" s="104"/>
      <c r="AH54" s="103"/>
      <c r="AI54" s="104"/>
      <c r="AJ54" s="103"/>
      <c r="AK54" s="162">
        <v>27501.3</v>
      </c>
      <c r="AL54" s="103"/>
      <c r="AM54" s="104"/>
      <c r="AN54" s="103"/>
      <c r="AO54" s="104">
        <v>302088</v>
      </c>
      <c r="AP54" s="103"/>
      <c r="AQ54" s="160">
        <v>329589.3</v>
      </c>
      <c r="AR54" s="108"/>
      <c r="AS54" s="37">
        <v>329589.3</v>
      </c>
    </row>
    <row r="55" spans="1:45" ht="15">
      <c r="A55" s="185"/>
      <c r="B55" s="101" t="s">
        <v>179</v>
      </c>
      <c r="C55" s="109"/>
      <c r="D55" s="103"/>
      <c r="E55" s="103"/>
      <c r="F55" s="103"/>
      <c r="G55" s="104"/>
      <c r="H55" s="103"/>
      <c r="I55" s="104"/>
      <c r="J55" s="103"/>
      <c r="K55" s="104"/>
      <c r="L55" s="103"/>
      <c r="M55" s="104"/>
      <c r="N55" s="103"/>
      <c r="O55" s="104"/>
      <c r="P55" s="103"/>
      <c r="Q55" s="104"/>
      <c r="R55" s="103"/>
      <c r="S55" s="104"/>
      <c r="T55" s="103"/>
      <c r="U55" s="104"/>
      <c r="V55" s="103"/>
      <c r="W55" s="104"/>
      <c r="X55" s="103"/>
      <c r="Y55" s="104"/>
      <c r="Z55" s="103"/>
      <c r="AA55" s="104"/>
      <c r="AB55" s="103"/>
      <c r="AC55" s="104"/>
      <c r="AD55" s="103"/>
      <c r="AE55" s="104"/>
      <c r="AF55" s="103"/>
      <c r="AG55" s="104"/>
      <c r="AH55" s="103"/>
      <c r="AI55" s="104"/>
      <c r="AJ55" s="103"/>
      <c r="AK55" s="162">
        <v>0</v>
      </c>
      <c r="AL55" s="103"/>
      <c r="AM55" s="104"/>
      <c r="AN55" s="103"/>
      <c r="AO55" s="104">
        <v>0</v>
      </c>
      <c r="AP55" s="103"/>
      <c r="AQ55" s="160">
        <v>0</v>
      </c>
      <c r="AR55" s="108"/>
      <c r="AS55" s="37">
        <v>0</v>
      </c>
    </row>
    <row r="56" spans="1:45" s="183" customFormat="1" ht="15">
      <c r="A56" s="185"/>
      <c r="B56" s="177" t="s">
        <v>113</v>
      </c>
      <c r="C56" s="178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84">
        <v>0</v>
      </c>
      <c r="AL56" s="179"/>
      <c r="AM56" s="179"/>
      <c r="AN56" s="179"/>
      <c r="AO56" s="179">
        <v>302088</v>
      </c>
      <c r="AP56" s="179"/>
      <c r="AQ56" s="181">
        <v>329589.3</v>
      </c>
      <c r="AR56" s="179"/>
      <c r="AS56" s="182">
        <v>302088</v>
      </c>
    </row>
    <row r="57" spans="1:45" ht="15">
      <c r="A57" s="185" t="s">
        <v>197</v>
      </c>
      <c r="B57" s="101" t="s">
        <v>178</v>
      </c>
      <c r="C57" s="109">
        <v>0</v>
      </c>
      <c r="D57" s="103"/>
      <c r="E57" s="103"/>
      <c r="F57" s="103"/>
      <c r="G57" s="104">
        <v>0</v>
      </c>
      <c r="H57" s="103"/>
      <c r="I57" s="104">
        <v>0</v>
      </c>
      <c r="J57" s="103"/>
      <c r="K57" s="104">
        <v>0</v>
      </c>
      <c r="L57" s="103"/>
      <c r="M57" s="104">
        <v>0</v>
      </c>
      <c r="N57" s="103"/>
      <c r="O57" s="104">
        <v>0</v>
      </c>
      <c r="P57" s="103"/>
      <c r="Q57" s="104">
        <v>0</v>
      </c>
      <c r="R57" s="103"/>
      <c r="S57" s="104">
        <v>0</v>
      </c>
      <c r="T57" s="103"/>
      <c r="U57" s="104">
        <v>0</v>
      </c>
      <c r="V57" s="103"/>
      <c r="W57" s="104">
        <v>0</v>
      </c>
      <c r="X57" s="103"/>
      <c r="Y57" s="104"/>
      <c r="Z57" s="103"/>
      <c r="AA57" s="104"/>
      <c r="AB57" s="103"/>
      <c r="AC57" s="104"/>
      <c r="AD57" s="103"/>
      <c r="AE57" s="104"/>
      <c r="AF57" s="103"/>
      <c r="AG57" s="104"/>
      <c r="AH57" s="103"/>
      <c r="AI57" s="104"/>
      <c r="AJ57" s="103"/>
      <c r="AK57" s="111">
        <v>402528.4979999997</v>
      </c>
      <c r="AL57" s="103"/>
      <c r="AM57" s="104"/>
      <c r="AN57" s="103"/>
      <c r="AO57" s="104">
        <v>0</v>
      </c>
      <c r="AP57" s="103"/>
      <c r="AQ57" s="160">
        <v>402528.4979999997</v>
      </c>
      <c r="AR57" s="108"/>
      <c r="AS57" s="37">
        <v>402528.4979999997</v>
      </c>
    </row>
    <row r="58" spans="1:45" ht="15">
      <c r="A58" s="185"/>
      <c r="B58" s="101" t="s">
        <v>179</v>
      </c>
      <c r="C58" s="109">
        <v>0</v>
      </c>
      <c r="D58" s="103"/>
      <c r="E58" s="103"/>
      <c r="F58" s="103"/>
      <c r="G58" s="104">
        <v>0</v>
      </c>
      <c r="H58" s="103"/>
      <c r="I58" s="104"/>
      <c r="J58" s="103"/>
      <c r="K58" s="104"/>
      <c r="L58" s="103"/>
      <c r="M58" s="104"/>
      <c r="N58" s="103"/>
      <c r="O58" s="104"/>
      <c r="P58" s="103"/>
      <c r="Q58" s="104"/>
      <c r="R58" s="103"/>
      <c r="S58" s="104"/>
      <c r="T58" s="103"/>
      <c r="U58" s="104"/>
      <c r="V58" s="103"/>
      <c r="W58" s="104"/>
      <c r="X58" s="103"/>
      <c r="Y58" s="104"/>
      <c r="Z58" s="103"/>
      <c r="AA58" s="104"/>
      <c r="AB58" s="103"/>
      <c r="AC58" s="104"/>
      <c r="AD58" s="103"/>
      <c r="AE58" s="104"/>
      <c r="AF58" s="103"/>
      <c r="AG58" s="104"/>
      <c r="AH58" s="103"/>
      <c r="AI58" s="104"/>
      <c r="AJ58" s="103"/>
      <c r="AK58" s="111">
        <v>0</v>
      </c>
      <c r="AL58" s="103"/>
      <c r="AM58" s="104"/>
      <c r="AN58" s="103"/>
      <c r="AO58" s="104"/>
      <c r="AP58" s="103"/>
      <c r="AQ58" s="160"/>
      <c r="AR58" s="108"/>
      <c r="AS58" s="37">
        <v>0</v>
      </c>
    </row>
    <row r="59" spans="1:45" ht="15">
      <c r="A59" s="185"/>
      <c r="B59" s="101" t="s">
        <v>113</v>
      </c>
      <c r="C59" s="109">
        <v>0</v>
      </c>
      <c r="D59" s="103"/>
      <c r="E59" s="103"/>
      <c r="F59" s="103"/>
      <c r="G59" s="104">
        <v>0</v>
      </c>
      <c r="H59" s="103"/>
      <c r="I59" s="104">
        <v>0</v>
      </c>
      <c r="J59" s="103"/>
      <c r="K59" s="104">
        <v>0</v>
      </c>
      <c r="L59" s="103"/>
      <c r="M59" s="104">
        <v>0</v>
      </c>
      <c r="N59" s="103"/>
      <c r="O59" s="104">
        <v>0</v>
      </c>
      <c r="P59" s="103"/>
      <c r="Q59" s="104">
        <v>0</v>
      </c>
      <c r="R59" s="103"/>
      <c r="S59" s="104">
        <v>0</v>
      </c>
      <c r="T59" s="103"/>
      <c r="U59" s="104">
        <v>0</v>
      </c>
      <c r="V59" s="103"/>
      <c r="W59" s="104">
        <v>0</v>
      </c>
      <c r="X59" s="103"/>
      <c r="Y59" s="104"/>
      <c r="Z59" s="103"/>
      <c r="AA59" s="104"/>
      <c r="AB59" s="103"/>
      <c r="AC59" s="104"/>
      <c r="AD59" s="103"/>
      <c r="AE59" s="104"/>
      <c r="AF59" s="103"/>
      <c r="AG59" s="104"/>
      <c r="AH59" s="103"/>
      <c r="AI59" s="104"/>
      <c r="AJ59" s="103"/>
      <c r="AK59" s="111">
        <v>12549.074999999999</v>
      </c>
      <c r="AL59" s="103"/>
      <c r="AM59" s="104"/>
      <c r="AN59" s="103"/>
      <c r="AO59" s="104">
        <v>0</v>
      </c>
      <c r="AP59" s="107"/>
      <c r="AQ59" s="160">
        <v>402528.4979999997</v>
      </c>
      <c r="AR59" s="108"/>
      <c r="AS59" s="37">
        <v>12549.074999999999</v>
      </c>
    </row>
    <row r="60" spans="1:45" ht="15">
      <c r="A60" s="185" t="s">
        <v>198</v>
      </c>
      <c r="B60" s="101" t="s">
        <v>178</v>
      </c>
      <c r="C60" s="109">
        <v>42.1647</v>
      </c>
      <c r="D60" s="103"/>
      <c r="E60" s="103"/>
      <c r="F60" s="103"/>
      <c r="G60" s="104">
        <v>149.5779</v>
      </c>
      <c r="H60" s="103"/>
      <c r="I60" s="104">
        <v>103.9799</v>
      </c>
      <c r="J60" s="103"/>
      <c r="K60" s="104">
        <v>13.0179</v>
      </c>
      <c r="L60" s="103"/>
      <c r="M60" s="104">
        <v>24.401</v>
      </c>
      <c r="N60" s="103"/>
      <c r="O60" s="104">
        <v>82.682</v>
      </c>
      <c r="P60" s="103"/>
      <c r="Q60" s="104">
        <v>7.898</v>
      </c>
      <c r="R60" s="103"/>
      <c r="S60" s="104">
        <v>102.4505</v>
      </c>
      <c r="T60" s="103"/>
      <c r="U60" s="104">
        <v>67.7328</v>
      </c>
      <c r="V60" s="103"/>
      <c r="W60" s="104">
        <v>215.5566</v>
      </c>
      <c r="X60" s="103"/>
      <c r="Y60" s="104">
        <v>2539.5037</v>
      </c>
      <c r="Z60" s="103"/>
      <c r="AA60" s="104">
        <v>358.8945</v>
      </c>
      <c r="AB60" s="103"/>
      <c r="AC60" s="104">
        <v>139.7219</v>
      </c>
      <c r="AD60" s="103"/>
      <c r="AE60" s="104">
        <v>27.6755</v>
      </c>
      <c r="AF60" s="103"/>
      <c r="AG60" s="104">
        <v>19934.1362</v>
      </c>
      <c r="AH60" s="103"/>
      <c r="AI60" s="104">
        <v>129.9727</v>
      </c>
      <c r="AJ60" s="103"/>
      <c r="AK60" s="111">
        <v>26536.841</v>
      </c>
      <c r="AL60" s="103"/>
      <c r="AM60" s="104">
        <v>3835.0245</v>
      </c>
      <c r="AN60" s="103"/>
      <c r="AO60" s="104">
        <v>0</v>
      </c>
      <c r="AP60" s="103"/>
      <c r="AQ60" s="160">
        <v>54311.2313</v>
      </c>
      <c r="AR60" s="108"/>
      <c r="AS60" s="37">
        <v>54311.2313</v>
      </c>
    </row>
    <row r="61" spans="1:45" ht="15">
      <c r="A61" s="185"/>
      <c r="B61" s="101" t="s">
        <v>179</v>
      </c>
      <c r="C61" s="106">
        <v>0.3326</v>
      </c>
      <c r="D61" s="103"/>
      <c r="E61" s="103"/>
      <c r="F61" s="103"/>
      <c r="G61" s="103">
        <v>3.239</v>
      </c>
      <c r="H61" s="103"/>
      <c r="I61" s="103">
        <v>2.797</v>
      </c>
      <c r="J61" s="103"/>
      <c r="K61" s="103">
        <v>0.1983</v>
      </c>
      <c r="L61" s="103"/>
      <c r="M61" s="103">
        <v>0.1432</v>
      </c>
      <c r="N61" s="103"/>
      <c r="O61" s="103">
        <v>0.972</v>
      </c>
      <c r="P61" s="103"/>
      <c r="Q61" s="103">
        <v>0.917</v>
      </c>
      <c r="R61" s="103"/>
      <c r="S61" s="103">
        <v>33.3174</v>
      </c>
      <c r="T61" s="103"/>
      <c r="U61" s="103">
        <v>59.9765</v>
      </c>
      <c r="V61" s="103"/>
      <c r="W61" s="103">
        <v>97.252</v>
      </c>
      <c r="X61" s="103"/>
      <c r="Y61" s="103">
        <v>820.3839</v>
      </c>
      <c r="Z61" s="103"/>
      <c r="AA61" s="103">
        <v>17.2135</v>
      </c>
      <c r="AB61" s="103"/>
      <c r="AC61" s="103">
        <v>25.7292</v>
      </c>
      <c r="AD61" s="103"/>
      <c r="AE61" s="103">
        <v>16.1517</v>
      </c>
      <c r="AF61" s="103"/>
      <c r="AG61" s="103">
        <v>9486.856</v>
      </c>
      <c r="AH61" s="103"/>
      <c r="AI61" s="103">
        <v>3.3928</v>
      </c>
      <c r="AJ61" s="103"/>
      <c r="AK61" s="111">
        <v>1249.6918</v>
      </c>
      <c r="AL61" s="103"/>
      <c r="AM61" s="103">
        <v>22.0826</v>
      </c>
      <c r="AN61" s="103"/>
      <c r="AO61" s="103">
        <v>0</v>
      </c>
      <c r="AP61" s="103"/>
      <c r="AQ61" s="160">
        <v>11840.646499999997</v>
      </c>
      <c r="AR61" s="108"/>
      <c r="AS61" s="37">
        <v>11840.646499999999</v>
      </c>
    </row>
    <row r="62" spans="1:45" s="183" customFormat="1" ht="15">
      <c r="A62" s="185"/>
      <c r="B62" s="177" t="s">
        <v>113</v>
      </c>
      <c r="C62" s="178">
        <v>42.4973</v>
      </c>
      <c r="D62" s="179"/>
      <c r="E62" s="179"/>
      <c r="F62" s="179"/>
      <c r="G62" s="179">
        <v>152.8169</v>
      </c>
      <c r="H62" s="179"/>
      <c r="I62" s="179">
        <v>106.7769</v>
      </c>
      <c r="J62" s="179"/>
      <c r="K62" s="179">
        <v>13.2162</v>
      </c>
      <c r="L62" s="179"/>
      <c r="M62" s="179">
        <v>24.5442</v>
      </c>
      <c r="N62" s="179"/>
      <c r="O62" s="179">
        <v>83.654</v>
      </c>
      <c r="P62" s="179"/>
      <c r="Q62" s="179">
        <v>8.815</v>
      </c>
      <c r="R62" s="179"/>
      <c r="S62" s="179">
        <v>135.7679</v>
      </c>
      <c r="T62" s="179"/>
      <c r="U62" s="179">
        <v>127.7093</v>
      </c>
      <c r="V62" s="179"/>
      <c r="W62" s="179">
        <v>312.8086</v>
      </c>
      <c r="X62" s="179"/>
      <c r="Y62" s="179">
        <v>3359.8876</v>
      </c>
      <c r="Z62" s="179"/>
      <c r="AA62" s="179">
        <v>376.108</v>
      </c>
      <c r="AB62" s="179"/>
      <c r="AC62" s="179">
        <v>165.4511</v>
      </c>
      <c r="AD62" s="179"/>
      <c r="AE62" s="179">
        <v>43.8272</v>
      </c>
      <c r="AF62" s="179"/>
      <c r="AG62" s="179">
        <v>29420.9922</v>
      </c>
      <c r="AH62" s="179"/>
      <c r="AI62" s="179">
        <v>133.3655</v>
      </c>
      <c r="AJ62" s="179"/>
      <c r="AK62" s="180">
        <v>27786.5328</v>
      </c>
      <c r="AL62" s="179"/>
      <c r="AM62" s="179">
        <v>3857.1071</v>
      </c>
      <c r="AN62" s="179"/>
      <c r="AO62" s="179">
        <v>0</v>
      </c>
      <c r="AP62" s="179"/>
      <c r="AQ62" s="181">
        <v>66151.8778</v>
      </c>
      <c r="AR62" s="179"/>
      <c r="AS62" s="182">
        <v>66151.8778</v>
      </c>
    </row>
    <row r="63" spans="1:45" ht="15">
      <c r="A63" s="185" t="s">
        <v>199</v>
      </c>
      <c r="B63" s="101" t="s">
        <v>178</v>
      </c>
      <c r="C63" s="106">
        <v>0</v>
      </c>
      <c r="D63" s="107"/>
      <c r="E63" s="107"/>
      <c r="F63" s="107"/>
      <c r="G63" s="107">
        <v>0</v>
      </c>
      <c r="H63" s="107"/>
      <c r="I63" s="107">
        <v>0</v>
      </c>
      <c r="J63" s="107"/>
      <c r="K63" s="107">
        <v>0</v>
      </c>
      <c r="L63" s="107"/>
      <c r="M63" s="107">
        <v>0</v>
      </c>
      <c r="N63" s="107"/>
      <c r="O63" s="107">
        <v>0</v>
      </c>
      <c r="P63" s="107"/>
      <c r="Q63" s="107">
        <v>0</v>
      </c>
      <c r="R63" s="107"/>
      <c r="S63" s="107">
        <v>0</v>
      </c>
      <c r="T63" s="107"/>
      <c r="U63" s="107">
        <v>0</v>
      </c>
      <c r="V63" s="107"/>
      <c r="W63" s="107">
        <v>0</v>
      </c>
      <c r="X63" s="107"/>
      <c r="Y63" s="107">
        <v>0</v>
      </c>
      <c r="Z63" s="107"/>
      <c r="AA63" s="107">
        <v>0</v>
      </c>
      <c r="AB63" s="107"/>
      <c r="AC63" s="107">
        <v>0</v>
      </c>
      <c r="AD63" s="107"/>
      <c r="AE63" s="107">
        <v>0</v>
      </c>
      <c r="AF63" s="107"/>
      <c r="AG63" s="107">
        <v>0</v>
      </c>
      <c r="AH63" s="107"/>
      <c r="AI63" s="107">
        <v>0</v>
      </c>
      <c r="AJ63" s="107"/>
      <c r="AK63" s="161">
        <v>0</v>
      </c>
      <c r="AL63" s="107"/>
      <c r="AM63" s="107">
        <v>0</v>
      </c>
      <c r="AN63" s="107"/>
      <c r="AO63" s="107">
        <v>0</v>
      </c>
      <c r="AP63" s="107"/>
      <c r="AQ63" s="160">
        <v>0</v>
      </c>
      <c r="AR63" s="108"/>
      <c r="AS63" s="37">
        <v>0</v>
      </c>
    </row>
    <row r="64" spans="1:45" ht="15">
      <c r="A64" s="185"/>
      <c r="B64" s="101" t="s">
        <v>179</v>
      </c>
      <c r="C64" s="109">
        <v>13883.1143</v>
      </c>
      <c r="D64" s="103"/>
      <c r="E64" s="103"/>
      <c r="F64" s="103"/>
      <c r="G64" s="104">
        <v>0.187</v>
      </c>
      <c r="H64" s="103"/>
      <c r="I64" s="104">
        <v>490371.3639</v>
      </c>
      <c r="J64" s="103"/>
      <c r="K64" s="104">
        <v>1821.43</v>
      </c>
      <c r="L64" s="103"/>
      <c r="M64" s="104">
        <v>0</v>
      </c>
      <c r="N64" s="103"/>
      <c r="O64" s="104">
        <v>13.03</v>
      </c>
      <c r="P64" s="103"/>
      <c r="Q64" s="104">
        <v>0</v>
      </c>
      <c r="R64" s="103"/>
      <c r="S64" s="104">
        <v>8976.715</v>
      </c>
      <c r="T64" s="103"/>
      <c r="U64" s="104">
        <v>0.005</v>
      </c>
      <c r="V64" s="103"/>
      <c r="W64" s="104">
        <v>447.3</v>
      </c>
      <c r="X64" s="103"/>
      <c r="Y64" s="104">
        <v>51.68</v>
      </c>
      <c r="Z64" s="103"/>
      <c r="AA64" s="104">
        <v>25.94</v>
      </c>
      <c r="AB64" s="103"/>
      <c r="AC64" s="104">
        <v>314.043</v>
      </c>
      <c r="AD64" s="103"/>
      <c r="AE64" s="104">
        <v>17702.414</v>
      </c>
      <c r="AF64" s="103"/>
      <c r="AG64" s="104">
        <v>35960.608</v>
      </c>
      <c r="AH64" s="103"/>
      <c r="AI64" s="104">
        <v>777.691</v>
      </c>
      <c r="AJ64" s="103"/>
      <c r="AK64" s="111">
        <v>20049.5678</v>
      </c>
      <c r="AL64" s="103"/>
      <c r="AM64" s="104">
        <v>431.24</v>
      </c>
      <c r="AN64" s="103"/>
      <c r="AO64" s="104">
        <v>0</v>
      </c>
      <c r="AP64" s="103" t="s">
        <v>249</v>
      </c>
      <c r="AQ64" s="160">
        <v>590826.329</v>
      </c>
      <c r="AR64" s="108"/>
      <c r="AS64" s="37">
        <v>590826.329</v>
      </c>
    </row>
    <row r="65" spans="1:45" s="183" customFormat="1" ht="15">
      <c r="A65" s="185"/>
      <c r="B65" s="177" t="s">
        <v>113</v>
      </c>
      <c r="C65" s="178">
        <v>13883.1143</v>
      </c>
      <c r="D65" s="179"/>
      <c r="E65" s="179"/>
      <c r="F65" s="179"/>
      <c r="G65" s="179">
        <v>0.187</v>
      </c>
      <c r="H65" s="179"/>
      <c r="I65" s="179">
        <v>490371.3639</v>
      </c>
      <c r="J65" s="179"/>
      <c r="K65" s="179">
        <v>1821.43</v>
      </c>
      <c r="L65" s="179"/>
      <c r="M65" s="179">
        <v>0</v>
      </c>
      <c r="N65" s="179"/>
      <c r="O65" s="179">
        <v>13.03</v>
      </c>
      <c r="P65" s="179"/>
      <c r="Q65" s="179">
        <v>0</v>
      </c>
      <c r="R65" s="179"/>
      <c r="S65" s="179">
        <v>8976.715</v>
      </c>
      <c r="T65" s="179"/>
      <c r="U65" s="179">
        <v>0.005</v>
      </c>
      <c r="V65" s="179"/>
      <c r="W65" s="179">
        <v>447.3</v>
      </c>
      <c r="X65" s="179"/>
      <c r="Y65" s="179">
        <v>51.68</v>
      </c>
      <c r="Z65" s="179"/>
      <c r="AA65" s="179">
        <v>25.94</v>
      </c>
      <c r="AB65" s="179"/>
      <c r="AC65" s="179">
        <v>314.043</v>
      </c>
      <c r="AD65" s="179"/>
      <c r="AE65" s="179">
        <v>17702.414</v>
      </c>
      <c r="AF65" s="179"/>
      <c r="AG65" s="179">
        <v>35960.608</v>
      </c>
      <c r="AH65" s="179"/>
      <c r="AI65" s="179">
        <v>777.691</v>
      </c>
      <c r="AJ65" s="179"/>
      <c r="AK65" s="180">
        <v>20049.5678</v>
      </c>
      <c r="AL65" s="179"/>
      <c r="AM65" s="179">
        <v>431.24</v>
      </c>
      <c r="AN65" s="179"/>
      <c r="AO65" s="179">
        <v>0</v>
      </c>
      <c r="AP65" s="179"/>
      <c r="AQ65" s="181">
        <v>590826.329</v>
      </c>
      <c r="AR65" s="179"/>
      <c r="AS65" s="182">
        <v>590826.329</v>
      </c>
    </row>
    <row r="66" spans="1:45" ht="15">
      <c r="A66" s="185" t="s">
        <v>200</v>
      </c>
      <c r="B66" s="101" t="s">
        <v>178</v>
      </c>
      <c r="C66" s="106">
        <v>0</v>
      </c>
      <c r="D66" s="107"/>
      <c r="E66" s="107"/>
      <c r="F66" s="107"/>
      <c r="G66" s="107">
        <v>0</v>
      </c>
      <c r="H66" s="107"/>
      <c r="I66" s="107">
        <v>0</v>
      </c>
      <c r="J66" s="107"/>
      <c r="K66" s="107">
        <v>0</v>
      </c>
      <c r="L66" s="107"/>
      <c r="M66" s="107">
        <v>0</v>
      </c>
      <c r="N66" s="107"/>
      <c r="O66" s="107">
        <v>0</v>
      </c>
      <c r="P66" s="107"/>
      <c r="Q66" s="107">
        <v>0</v>
      </c>
      <c r="R66" s="107"/>
      <c r="S66" s="107">
        <v>0</v>
      </c>
      <c r="T66" s="107"/>
      <c r="U66" s="107">
        <v>0</v>
      </c>
      <c r="V66" s="107"/>
      <c r="W66" s="107">
        <v>0</v>
      </c>
      <c r="X66" s="107"/>
      <c r="Y66" s="107">
        <v>0</v>
      </c>
      <c r="Z66" s="107"/>
      <c r="AA66" s="107">
        <v>0</v>
      </c>
      <c r="AB66" s="107"/>
      <c r="AC66" s="107">
        <v>0</v>
      </c>
      <c r="AD66" s="107"/>
      <c r="AE66" s="107">
        <v>0</v>
      </c>
      <c r="AF66" s="107"/>
      <c r="AG66" s="107">
        <v>0</v>
      </c>
      <c r="AH66" s="107"/>
      <c r="AI66" s="107">
        <v>0</v>
      </c>
      <c r="AJ66" s="107"/>
      <c r="AK66" s="161">
        <v>0</v>
      </c>
      <c r="AL66" s="107"/>
      <c r="AM66" s="107">
        <v>0</v>
      </c>
      <c r="AN66" s="107"/>
      <c r="AO66" s="107">
        <v>0</v>
      </c>
      <c r="AP66" s="107"/>
      <c r="AQ66" s="160">
        <v>0</v>
      </c>
      <c r="AR66" s="108"/>
      <c r="AS66" s="37">
        <v>0</v>
      </c>
    </row>
    <row r="67" spans="1:45" ht="15">
      <c r="A67" s="185"/>
      <c r="B67" s="101" t="s">
        <v>179</v>
      </c>
      <c r="C67" s="109">
        <v>76987.846</v>
      </c>
      <c r="D67" s="103"/>
      <c r="E67" s="103"/>
      <c r="F67" s="103"/>
      <c r="G67" s="104">
        <v>700</v>
      </c>
      <c r="H67" s="103"/>
      <c r="I67" s="104">
        <v>570560.1027</v>
      </c>
      <c r="J67" s="103"/>
      <c r="K67" s="104">
        <v>3.02</v>
      </c>
      <c r="L67" s="103"/>
      <c r="M67" s="104">
        <v>0</v>
      </c>
      <c r="N67" s="103"/>
      <c r="O67" s="104">
        <v>0</v>
      </c>
      <c r="P67" s="103"/>
      <c r="Q67" s="104">
        <v>0</v>
      </c>
      <c r="R67" s="103"/>
      <c r="S67" s="104">
        <v>45860.371</v>
      </c>
      <c r="T67" s="103"/>
      <c r="U67" s="104">
        <v>0.815</v>
      </c>
      <c r="V67" s="103"/>
      <c r="W67" s="104">
        <v>2.02</v>
      </c>
      <c r="X67" s="103"/>
      <c r="Y67" s="104">
        <v>1.214</v>
      </c>
      <c r="Z67" s="103"/>
      <c r="AA67" s="104">
        <v>0</v>
      </c>
      <c r="AB67" s="103"/>
      <c r="AC67" s="104">
        <v>128.8</v>
      </c>
      <c r="AD67" s="103"/>
      <c r="AE67" s="104">
        <v>485.24</v>
      </c>
      <c r="AF67" s="103"/>
      <c r="AG67" s="104">
        <v>964.152</v>
      </c>
      <c r="AH67" s="103"/>
      <c r="AI67" s="104">
        <v>1293.58</v>
      </c>
      <c r="AJ67" s="103"/>
      <c r="AK67" s="111">
        <v>22981.059</v>
      </c>
      <c r="AL67" s="103"/>
      <c r="AM67" s="104">
        <v>3107.4</v>
      </c>
      <c r="AN67" s="103"/>
      <c r="AO67" s="104">
        <v>1015377.67</v>
      </c>
      <c r="AP67" s="103"/>
      <c r="AQ67" s="160">
        <v>1738453.2897</v>
      </c>
      <c r="AR67" s="108"/>
      <c r="AS67" s="37">
        <v>1738453.2897</v>
      </c>
    </row>
    <row r="68" spans="1:45" s="183" customFormat="1" ht="15">
      <c r="A68" s="185"/>
      <c r="B68" s="177" t="s">
        <v>113</v>
      </c>
      <c r="C68" s="178">
        <v>76987.846</v>
      </c>
      <c r="D68" s="179"/>
      <c r="E68" s="179"/>
      <c r="F68" s="179"/>
      <c r="G68" s="179">
        <v>700</v>
      </c>
      <c r="H68" s="179"/>
      <c r="I68" s="179">
        <v>570560.1027</v>
      </c>
      <c r="J68" s="179"/>
      <c r="K68" s="179">
        <v>3.02</v>
      </c>
      <c r="L68" s="179"/>
      <c r="M68" s="179">
        <v>0</v>
      </c>
      <c r="N68" s="179"/>
      <c r="O68" s="179">
        <v>0</v>
      </c>
      <c r="P68" s="179"/>
      <c r="Q68" s="179">
        <v>0</v>
      </c>
      <c r="R68" s="179"/>
      <c r="S68" s="179">
        <v>45860.371</v>
      </c>
      <c r="T68" s="179"/>
      <c r="U68" s="179">
        <v>0.815</v>
      </c>
      <c r="V68" s="179"/>
      <c r="W68" s="179">
        <v>2.02</v>
      </c>
      <c r="X68" s="179"/>
      <c r="Y68" s="179">
        <v>1.214</v>
      </c>
      <c r="Z68" s="179"/>
      <c r="AA68" s="179">
        <v>0</v>
      </c>
      <c r="AB68" s="179"/>
      <c r="AC68" s="179">
        <v>128.8</v>
      </c>
      <c r="AD68" s="179"/>
      <c r="AE68" s="179">
        <v>485.24</v>
      </c>
      <c r="AF68" s="179"/>
      <c r="AG68" s="179">
        <v>964.152</v>
      </c>
      <c r="AH68" s="179"/>
      <c r="AI68" s="179">
        <v>1293.58</v>
      </c>
      <c r="AJ68" s="179"/>
      <c r="AK68" s="180">
        <v>22981.059</v>
      </c>
      <c r="AL68" s="179"/>
      <c r="AM68" s="179">
        <v>3107.4</v>
      </c>
      <c r="AN68" s="179"/>
      <c r="AO68" s="179">
        <v>1015377.67</v>
      </c>
      <c r="AP68" s="179"/>
      <c r="AQ68" s="181">
        <v>1738453.2897</v>
      </c>
      <c r="AR68" s="179"/>
      <c r="AS68" s="182">
        <v>1738453.2897</v>
      </c>
    </row>
    <row r="69" spans="1:45" ht="15">
      <c r="A69" s="185" t="s">
        <v>201</v>
      </c>
      <c r="B69" s="101" t="s">
        <v>178</v>
      </c>
      <c r="C69" s="106">
        <v>0</v>
      </c>
      <c r="D69" s="107"/>
      <c r="E69" s="107"/>
      <c r="F69" s="107"/>
      <c r="G69" s="107">
        <v>0</v>
      </c>
      <c r="H69" s="107"/>
      <c r="I69" s="107">
        <v>0</v>
      </c>
      <c r="J69" s="107"/>
      <c r="K69" s="107">
        <v>0</v>
      </c>
      <c r="L69" s="107"/>
      <c r="M69" s="107">
        <v>0</v>
      </c>
      <c r="N69" s="107"/>
      <c r="O69" s="107">
        <v>0</v>
      </c>
      <c r="P69" s="107"/>
      <c r="Q69" s="107">
        <v>0</v>
      </c>
      <c r="R69" s="107"/>
      <c r="S69" s="107">
        <v>0</v>
      </c>
      <c r="T69" s="107"/>
      <c r="U69" s="107">
        <v>0</v>
      </c>
      <c r="V69" s="107"/>
      <c r="W69" s="107">
        <v>0</v>
      </c>
      <c r="X69" s="107"/>
      <c r="Y69" s="107">
        <v>0</v>
      </c>
      <c r="Z69" s="107"/>
      <c r="AA69" s="107">
        <v>0</v>
      </c>
      <c r="AB69" s="107"/>
      <c r="AC69" s="107">
        <v>0</v>
      </c>
      <c r="AD69" s="107"/>
      <c r="AE69" s="107">
        <v>0</v>
      </c>
      <c r="AF69" s="107"/>
      <c r="AG69" s="107">
        <v>0</v>
      </c>
      <c r="AH69" s="107"/>
      <c r="AI69" s="107">
        <v>0</v>
      </c>
      <c r="AJ69" s="107"/>
      <c r="AK69" s="161">
        <v>0</v>
      </c>
      <c r="AL69" s="107"/>
      <c r="AM69" s="107">
        <v>0</v>
      </c>
      <c r="AN69" s="107"/>
      <c r="AO69" s="107">
        <v>0</v>
      </c>
      <c r="AP69" s="107"/>
      <c r="AQ69" s="160">
        <v>0</v>
      </c>
      <c r="AR69" s="108"/>
      <c r="AS69" s="37">
        <v>0</v>
      </c>
    </row>
    <row r="70" spans="1:45" ht="15">
      <c r="A70" s="185"/>
      <c r="B70" s="101" t="s">
        <v>179</v>
      </c>
      <c r="C70" s="109">
        <v>217594.37</v>
      </c>
      <c r="D70" s="103"/>
      <c r="E70" s="103"/>
      <c r="F70" s="103"/>
      <c r="G70" s="104">
        <v>0</v>
      </c>
      <c r="H70" s="103"/>
      <c r="I70" s="104">
        <v>26897.636</v>
      </c>
      <c r="J70" s="103"/>
      <c r="K70" s="104">
        <v>0</v>
      </c>
      <c r="L70" s="103"/>
      <c r="M70" s="104">
        <v>0</v>
      </c>
      <c r="N70" s="103"/>
      <c r="O70" s="104">
        <v>0</v>
      </c>
      <c r="P70" s="103"/>
      <c r="Q70" s="104">
        <v>0</v>
      </c>
      <c r="R70" s="103"/>
      <c r="S70" s="104">
        <v>1.156</v>
      </c>
      <c r="T70" s="103"/>
      <c r="U70" s="104">
        <v>0</v>
      </c>
      <c r="V70" s="103"/>
      <c r="W70" s="104">
        <v>0</v>
      </c>
      <c r="X70" s="103"/>
      <c r="Y70" s="104">
        <v>0</v>
      </c>
      <c r="Z70" s="103"/>
      <c r="AA70" s="104">
        <v>0</v>
      </c>
      <c r="AB70" s="103"/>
      <c r="AC70" s="104">
        <v>0</v>
      </c>
      <c r="AD70" s="103"/>
      <c r="AE70" s="104">
        <v>0</v>
      </c>
      <c r="AF70" s="103"/>
      <c r="AG70" s="104">
        <v>7327.63</v>
      </c>
      <c r="AH70" s="103"/>
      <c r="AI70" s="104">
        <v>10323.2</v>
      </c>
      <c r="AJ70" s="103"/>
      <c r="AK70" s="111">
        <v>35125.055</v>
      </c>
      <c r="AL70" s="103"/>
      <c r="AM70" s="104">
        <v>0</v>
      </c>
      <c r="AN70" s="103"/>
      <c r="AO70" s="104">
        <v>0</v>
      </c>
      <c r="AP70" s="103"/>
      <c r="AQ70" s="160">
        <v>297269.047</v>
      </c>
      <c r="AR70" s="108"/>
      <c r="AS70" s="37">
        <v>297269.047</v>
      </c>
    </row>
    <row r="71" spans="1:45" s="183" customFormat="1" ht="15">
      <c r="A71" s="185"/>
      <c r="B71" s="177" t="s">
        <v>113</v>
      </c>
      <c r="C71" s="178">
        <v>217594.37</v>
      </c>
      <c r="D71" s="179"/>
      <c r="E71" s="179"/>
      <c r="F71" s="179"/>
      <c r="G71" s="179">
        <v>0</v>
      </c>
      <c r="H71" s="179"/>
      <c r="I71" s="179">
        <v>26897.636</v>
      </c>
      <c r="J71" s="179"/>
      <c r="K71" s="179">
        <v>0</v>
      </c>
      <c r="L71" s="179"/>
      <c r="M71" s="179">
        <v>0</v>
      </c>
      <c r="N71" s="179"/>
      <c r="O71" s="179">
        <v>0</v>
      </c>
      <c r="P71" s="179"/>
      <c r="Q71" s="179">
        <v>0</v>
      </c>
      <c r="R71" s="179"/>
      <c r="S71" s="179">
        <v>1.156</v>
      </c>
      <c r="T71" s="179"/>
      <c r="U71" s="179">
        <v>0</v>
      </c>
      <c r="V71" s="179"/>
      <c r="W71" s="179">
        <v>0</v>
      </c>
      <c r="X71" s="179"/>
      <c r="Y71" s="179">
        <v>0</v>
      </c>
      <c r="Z71" s="179"/>
      <c r="AA71" s="179">
        <v>0</v>
      </c>
      <c r="AB71" s="179"/>
      <c r="AC71" s="179">
        <v>0</v>
      </c>
      <c r="AD71" s="179"/>
      <c r="AE71" s="179">
        <v>0</v>
      </c>
      <c r="AF71" s="179"/>
      <c r="AG71" s="179">
        <v>7327.63</v>
      </c>
      <c r="AH71" s="179"/>
      <c r="AI71" s="179">
        <v>10323.2</v>
      </c>
      <c r="AJ71" s="179"/>
      <c r="AK71" s="180">
        <v>35125.055</v>
      </c>
      <c r="AL71" s="179"/>
      <c r="AM71" s="179">
        <v>0</v>
      </c>
      <c r="AN71" s="179"/>
      <c r="AO71" s="179">
        <v>0</v>
      </c>
      <c r="AP71" s="179"/>
      <c r="AQ71" s="181">
        <v>297269.047</v>
      </c>
      <c r="AR71" s="179"/>
      <c r="AS71" s="182">
        <v>297269.047</v>
      </c>
    </row>
    <row r="72" spans="1:45" ht="15">
      <c r="A72" s="185" t="s">
        <v>202</v>
      </c>
      <c r="B72" s="101" t="s">
        <v>178</v>
      </c>
      <c r="C72" s="106">
        <v>0</v>
      </c>
      <c r="D72" s="107"/>
      <c r="E72" s="107"/>
      <c r="F72" s="107"/>
      <c r="G72" s="107">
        <v>0</v>
      </c>
      <c r="H72" s="107"/>
      <c r="I72" s="107">
        <v>0</v>
      </c>
      <c r="J72" s="107"/>
      <c r="K72" s="107">
        <v>0</v>
      </c>
      <c r="L72" s="107"/>
      <c r="M72" s="107">
        <v>0</v>
      </c>
      <c r="N72" s="107"/>
      <c r="O72" s="107">
        <v>0</v>
      </c>
      <c r="P72" s="107"/>
      <c r="Q72" s="107">
        <v>0</v>
      </c>
      <c r="R72" s="107"/>
      <c r="S72" s="107">
        <v>0</v>
      </c>
      <c r="T72" s="107"/>
      <c r="U72" s="107">
        <v>0</v>
      </c>
      <c r="V72" s="107"/>
      <c r="W72" s="107">
        <v>0</v>
      </c>
      <c r="X72" s="107"/>
      <c r="Y72" s="107">
        <v>0</v>
      </c>
      <c r="Z72" s="107"/>
      <c r="AA72" s="107">
        <v>0</v>
      </c>
      <c r="AB72" s="107"/>
      <c r="AC72" s="107">
        <v>0</v>
      </c>
      <c r="AD72" s="107"/>
      <c r="AE72" s="107">
        <v>0</v>
      </c>
      <c r="AF72" s="107"/>
      <c r="AG72" s="107">
        <v>0</v>
      </c>
      <c r="AH72" s="107"/>
      <c r="AI72" s="107">
        <v>0</v>
      </c>
      <c r="AJ72" s="107"/>
      <c r="AK72" s="161">
        <v>0</v>
      </c>
      <c r="AL72" s="107"/>
      <c r="AM72" s="107">
        <v>0</v>
      </c>
      <c r="AN72" s="107"/>
      <c r="AO72" s="107">
        <v>0</v>
      </c>
      <c r="AP72" s="107"/>
      <c r="AQ72" s="160">
        <v>0</v>
      </c>
      <c r="AR72" s="108"/>
      <c r="AS72" s="37">
        <v>0</v>
      </c>
    </row>
    <row r="73" spans="1:45" ht="15">
      <c r="A73" s="185"/>
      <c r="B73" s="101" t="s">
        <v>179</v>
      </c>
      <c r="C73" s="109">
        <v>37.51</v>
      </c>
      <c r="D73" s="103"/>
      <c r="E73" s="103"/>
      <c r="F73" s="103"/>
      <c r="G73" s="104">
        <v>0</v>
      </c>
      <c r="H73" s="103"/>
      <c r="I73" s="104">
        <v>102</v>
      </c>
      <c r="J73" s="103"/>
      <c r="K73" s="104">
        <v>0</v>
      </c>
      <c r="L73" s="103"/>
      <c r="M73" s="104">
        <v>0</v>
      </c>
      <c r="N73" s="103"/>
      <c r="O73" s="104">
        <v>0</v>
      </c>
      <c r="P73" s="103"/>
      <c r="Q73" s="104">
        <v>0</v>
      </c>
      <c r="R73" s="103"/>
      <c r="S73" s="104">
        <v>0</v>
      </c>
      <c r="T73" s="103"/>
      <c r="U73" s="104">
        <v>0</v>
      </c>
      <c r="V73" s="103"/>
      <c r="W73" s="104">
        <v>0</v>
      </c>
      <c r="X73" s="103"/>
      <c r="Y73" s="104">
        <v>7.36</v>
      </c>
      <c r="Z73" s="103"/>
      <c r="AA73" s="104">
        <v>141.7</v>
      </c>
      <c r="AB73" s="103"/>
      <c r="AC73" s="104">
        <v>35.133</v>
      </c>
      <c r="AD73" s="103"/>
      <c r="AE73" s="104">
        <v>232.82</v>
      </c>
      <c r="AF73" s="103"/>
      <c r="AG73" s="104">
        <v>694.75</v>
      </c>
      <c r="AH73" s="103"/>
      <c r="AI73" s="104">
        <v>1.92</v>
      </c>
      <c r="AJ73" s="103"/>
      <c r="AK73" s="111">
        <v>1748813.7</v>
      </c>
      <c r="AL73" s="103"/>
      <c r="AM73" s="104">
        <v>0</v>
      </c>
      <c r="AN73" s="103"/>
      <c r="AO73" s="104">
        <v>7128655.03</v>
      </c>
      <c r="AP73" s="103"/>
      <c r="AQ73" s="160">
        <v>8878721.923</v>
      </c>
      <c r="AR73" s="108"/>
      <c r="AS73" s="37">
        <v>8878721.923</v>
      </c>
    </row>
    <row r="74" spans="1:45" s="183" customFormat="1" ht="15">
      <c r="A74" s="185"/>
      <c r="B74" s="177" t="s">
        <v>113</v>
      </c>
      <c r="C74" s="178">
        <v>37.51</v>
      </c>
      <c r="D74" s="179"/>
      <c r="E74" s="179"/>
      <c r="F74" s="179"/>
      <c r="G74" s="179">
        <v>0</v>
      </c>
      <c r="H74" s="179"/>
      <c r="I74" s="179">
        <v>102</v>
      </c>
      <c r="J74" s="179"/>
      <c r="K74" s="179">
        <v>0</v>
      </c>
      <c r="L74" s="179"/>
      <c r="M74" s="179">
        <v>0</v>
      </c>
      <c r="N74" s="179"/>
      <c r="O74" s="179">
        <v>0</v>
      </c>
      <c r="P74" s="179"/>
      <c r="Q74" s="179">
        <v>0</v>
      </c>
      <c r="R74" s="179"/>
      <c r="S74" s="179">
        <v>0</v>
      </c>
      <c r="T74" s="179"/>
      <c r="U74" s="179">
        <v>0</v>
      </c>
      <c r="V74" s="179"/>
      <c r="W74" s="179">
        <v>0</v>
      </c>
      <c r="X74" s="179"/>
      <c r="Y74" s="179">
        <v>7.36</v>
      </c>
      <c r="Z74" s="179"/>
      <c r="AA74" s="179">
        <v>141.7</v>
      </c>
      <c r="AB74" s="179"/>
      <c r="AC74" s="179">
        <v>35.133</v>
      </c>
      <c r="AD74" s="179"/>
      <c r="AE74" s="179">
        <v>232.82</v>
      </c>
      <c r="AF74" s="179"/>
      <c r="AG74" s="179">
        <v>694.75</v>
      </c>
      <c r="AH74" s="179"/>
      <c r="AI74" s="179">
        <v>1.92</v>
      </c>
      <c r="AJ74" s="179"/>
      <c r="AK74" s="180">
        <v>1748813.7</v>
      </c>
      <c r="AL74" s="179"/>
      <c r="AM74" s="179">
        <v>0</v>
      </c>
      <c r="AN74" s="179"/>
      <c r="AO74" s="179">
        <v>7128655.03</v>
      </c>
      <c r="AP74" s="179"/>
      <c r="AQ74" s="181">
        <v>8878721.923</v>
      </c>
      <c r="AR74" s="179"/>
      <c r="AS74" s="182">
        <v>8878721.923</v>
      </c>
    </row>
    <row r="75" spans="1:45" ht="15">
      <c r="A75" s="185" t="s">
        <v>203</v>
      </c>
      <c r="B75" s="101" t="s">
        <v>178</v>
      </c>
      <c r="C75" s="109">
        <v>2.157</v>
      </c>
      <c r="D75" s="103"/>
      <c r="E75" s="103"/>
      <c r="F75" s="103"/>
      <c r="G75" s="104">
        <v>66.732</v>
      </c>
      <c r="H75" s="103"/>
      <c r="I75" s="104">
        <v>609.191</v>
      </c>
      <c r="J75" s="103"/>
      <c r="K75" s="104">
        <v>58.146</v>
      </c>
      <c r="L75" s="103"/>
      <c r="M75" s="104">
        <v>9.52</v>
      </c>
      <c r="N75" s="103"/>
      <c r="O75" s="104">
        <v>26.546</v>
      </c>
      <c r="P75" s="103"/>
      <c r="Q75" s="104">
        <v>683.718</v>
      </c>
      <c r="R75" s="103"/>
      <c r="S75" s="104">
        <v>5101.557</v>
      </c>
      <c r="T75" s="103"/>
      <c r="U75" s="104">
        <v>470.502</v>
      </c>
      <c r="V75" s="103"/>
      <c r="W75" s="104">
        <v>160730.634</v>
      </c>
      <c r="X75" s="103"/>
      <c r="Y75" s="104">
        <v>1494.185</v>
      </c>
      <c r="Z75" s="103"/>
      <c r="AA75" s="104">
        <v>7043.447</v>
      </c>
      <c r="AB75" s="103"/>
      <c r="AC75" s="104">
        <v>303.608</v>
      </c>
      <c r="AD75" s="103"/>
      <c r="AE75" s="104">
        <v>19.575</v>
      </c>
      <c r="AF75" s="103"/>
      <c r="AG75" s="104">
        <v>5833.173</v>
      </c>
      <c r="AH75" s="103"/>
      <c r="AI75" s="104">
        <v>123.2955</v>
      </c>
      <c r="AJ75" s="103"/>
      <c r="AK75" s="111">
        <v>1208.1415</v>
      </c>
      <c r="AL75" s="103"/>
      <c r="AM75" s="104">
        <v>8.839</v>
      </c>
      <c r="AN75" s="103"/>
      <c r="AO75" s="104">
        <v>0</v>
      </c>
      <c r="AP75" s="103"/>
      <c r="AQ75" s="160">
        <v>183792.967</v>
      </c>
      <c r="AR75" s="108"/>
      <c r="AS75" s="37">
        <v>183792.967</v>
      </c>
    </row>
    <row r="76" spans="1:45" ht="15">
      <c r="A76" s="185"/>
      <c r="B76" s="101" t="s">
        <v>179</v>
      </c>
      <c r="C76" s="109">
        <v>12981.5427</v>
      </c>
      <c r="D76" s="103"/>
      <c r="E76" s="103"/>
      <c r="F76" s="103"/>
      <c r="G76" s="104">
        <v>95116.7285</v>
      </c>
      <c r="H76" s="103"/>
      <c r="I76" s="104">
        <v>543119.5476</v>
      </c>
      <c r="J76" s="103"/>
      <c r="K76" s="104">
        <v>39811.1057</v>
      </c>
      <c r="L76" s="103"/>
      <c r="M76" s="104">
        <v>14975.1325</v>
      </c>
      <c r="N76" s="103"/>
      <c r="O76" s="104">
        <v>702445.4603</v>
      </c>
      <c r="P76" s="103"/>
      <c r="Q76" s="104">
        <v>5407.528</v>
      </c>
      <c r="R76" s="103"/>
      <c r="S76" s="104">
        <v>403089.5563</v>
      </c>
      <c r="T76" s="103"/>
      <c r="U76" s="104">
        <v>216754.8947</v>
      </c>
      <c r="V76" s="103"/>
      <c r="W76" s="104">
        <v>606952.234</v>
      </c>
      <c r="X76" s="103"/>
      <c r="Y76" s="104">
        <v>78988.2662</v>
      </c>
      <c r="Z76" s="103"/>
      <c r="AA76" s="104">
        <v>27996.8695</v>
      </c>
      <c r="AB76" s="103"/>
      <c r="AC76" s="104">
        <v>23620.574</v>
      </c>
      <c r="AD76" s="103"/>
      <c r="AE76" s="104">
        <v>407685.9324</v>
      </c>
      <c r="AF76" s="103"/>
      <c r="AG76" s="104">
        <v>2089709.1567</v>
      </c>
      <c r="AH76" s="103"/>
      <c r="AI76" s="104">
        <v>61399.0705</v>
      </c>
      <c r="AJ76" s="103"/>
      <c r="AK76" s="111">
        <v>669012.2747</v>
      </c>
      <c r="AL76" s="103"/>
      <c r="AM76" s="104">
        <v>12735.197</v>
      </c>
      <c r="AN76" s="103"/>
      <c r="AO76" s="104">
        <v>0</v>
      </c>
      <c r="AP76" s="103"/>
      <c r="AQ76" s="160">
        <v>6011801.0713</v>
      </c>
      <c r="AR76" s="108"/>
      <c r="AS76" s="37">
        <v>6011801.0713</v>
      </c>
    </row>
    <row r="77" spans="1:45" ht="15">
      <c r="A77" s="185"/>
      <c r="B77" s="101" t="s">
        <v>113</v>
      </c>
      <c r="C77" s="106">
        <v>12983.6997</v>
      </c>
      <c r="D77" s="107"/>
      <c r="E77" s="107"/>
      <c r="F77" s="107"/>
      <c r="G77" s="107">
        <v>95183.4605</v>
      </c>
      <c r="H77" s="107"/>
      <c r="I77" s="107">
        <v>543728.7386</v>
      </c>
      <c r="J77" s="107"/>
      <c r="K77" s="107">
        <v>39869.2517</v>
      </c>
      <c r="L77" s="107"/>
      <c r="M77" s="107">
        <v>14984.6525</v>
      </c>
      <c r="N77" s="107"/>
      <c r="O77" s="107">
        <v>702472.0063</v>
      </c>
      <c r="P77" s="107"/>
      <c r="Q77" s="107">
        <v>6091.246</v>
      </c>
      <c r="R77" s="107"/>
      <c r="S77" s="107">
        <v>408191.1133</v>
      </c>
      <c r="T77" s="107"/>
      <c r="U77" s="107">
        <v>217225.3967</v>
      </c>
      <c r="V77" s="107"/>
      <c r="W77" s="107">
        <v>767682.868</v>
      </c>
      <c r="X77" s="107"/>
      <c r="Y77" s="107">
        <v>80482.4512</v>
      </c>
      <c r="Z77" s="107"/>
      <c r="AA77" s="107">
        <v>35040.3165</v>
      </c>
      <c r="AB77" s="107"/>
      <c r="AC77" s="107">
        <v>23924.182</v>
      </c>
      <c r="AD77" s="107"/>
      <c r="AE77" s="107">
        <v>407705.5074</v>
      </c>
      <c r="AF77" s="107"/>
      <c r="AG77" s="107">
        <v>2095542.3297</v>
      </c>
      <c r="AH77" s="107"/>
      <c r="AI77" s="107">
        <v>61522.366</v>
      </c>
      <c r="AJ77" s="107"/>
      <c r="AK77" s="161">
        <v>670220.4162</v>
      </c>
      <c r="AL77" s="107"/>
      <c r="AM77" s="107">
        <v>12744.036</v>
      </c>
      <c r="AN77" s="107"/>
      <c r="AO77" s="107">
        <v>0</v>
      </c>
      <c r="AP77" s="107"/>
      <c r="AQ77" s="160">
        <v>6195594.038300001</v>
      </c>
      <c r="AR77" s="108"/>
      <c r="AS77" s="37">
        <v>6195594.038300001</v>
      </c>
    </row>
    <row r="78" spans="1:45" ht="15">
      <c r="A78" s="185" t="s">
        <v>204</v>
      </c>
      <c r="B78" s="101" t="s">
        <v>178</v>
      </c>
      <c r="C78" s="109">
        <v>0</v>
      </c>
      <c r="D78" s="109"/>
      <c r="E78" s="109"/>
      <c r="F78" s="109"/>
      <c r="G78" s="109">
        <v>0</v>
      </c>
      <c r="H78" s="109"/>
      <c r="I78" s="109">
        <v>0</v>
      </c>
      <c r="J78" s="109"/>
      <c r="K78" s="109">
        <v>0</v>
      </c>
      <c r="L78" s="109"/>
      <c r="M78" s="109">
        <v>0</v>
      </c>
      <c r="N78" s="109"/>
      <c r="O78" s="109">
        <v>0</v>
      </c>
      <c r="P78" s="109"/>
      <c r="Q78" s="109">
        <v>0</v>
      </c>
      <c r="R78" s="109"/>
      <c r="S78" s="109">
        <v>0</v>
      </c>
      <c r="T78" s="109"/>
      <c r="U78" s="109">
        <v>0</v>
      </c>
      <c r="V78" s="109"/>
      <c r="W78" s="109">
        <v>1429.501</v>
      </c>
      <c r="X78" s="109"/>
      <c r="Y78" s="109">
        <v>31.813</v>
      </c>
      <c r="Z78" s="109"/>
      <c r="AA78" s="109">
        <v>790.6</v>
      </c>
      <c r="AB78" s="109"/>
      <c r="AC78" s="109">
        <v>0</v>
      </c>
      <c r="AD78" s="109"/>
      <c r="AE78" s="109">
        <v>1.082</v>
      </c>
      <c r="AF78" s="109"/>
      <c r="AG78" s="109">
        <v>62771.011</v>
      </c>
      <c r="AH78" s="109"/>
      <c r="AI78" s="109">
        <v>0</v>
      </c>
      <c r="AJ78" s="109"/>
      <c r="AK78" s="110">
        <v>29.673</v>
      </c>
      <c r="AL78" s="109"/>
      <c r="AM78" s="109">
        <v>11.494</v>
      </c>
      <c r="AN78" s="109"/>
      <c r="AO78" s="109">
        <v>0</v>
      </c>
      <c r="AP78" s="103"/>
      <c r="AQ78" s="160">
        <v>65065.174</v>
      </c>
      <c r="AR78" s="108"/>
      <c r="AS78" s="37">
        <v>65065.174</v>
      </c>
    </row>
    <row r="79" spans="1:45" ht="15">
      <c r="A79" s="185"/>
      <c r="B79" s="101" t="s">
        <v>179</v>
      </c>
      <c r="C79" s="109">
        <v>5894.84</v>
      </c>
      <c r="D79" s="103"/>
      <c r="E79" s="103"/>
      <c r="F79" s="103"/>
      <c r="G79" s="104">
        <v>10970.6</v>
      </c>
      <c r="H79" s="103"/>
      <c r="I79" s="104">
        <v>20272.34</v>
      </c>
      <c r="J79" s="103"/>
      <c r="K79" s="104">
        <v>843.157</v>
      </c>
      <c r="L79" s="103"/>
      <c r="M79" s="104">
        <v>52.087</v>
      </c>
      <c r="N79" s="103"/>
      <c r="O79" s="104">
        <v>453</v>
      </c>
      <c r="P79" s="103"/>
      <c r="Q79" s="104">
        <v>0</v>
      </c>
      <c r="R79" s="103"/>
      <c r="S79" s="104">
        <v>65514.925</v>
      </c>
      <c r="T79" s="103"/>
      <c r="U79" s="104">
        <v>132183.235</v>
      </c>
      <c r="V79" s="103"/>
      <c r="W79" s="104">
        <v>204452.052</v>
      </c>
      <c r="X79" s="103"/>
      <c r="Y79" s="104">
        <v>3529.58</v>
      </c>
      <c r="Z79" s="103"/>
      <c r="AA79" s="104">
        <v>2989.65</v>
      </c>
      <c r="AB79" s="103"/>
      <c r="AC79" s="104">
        <v>23072.365</v>
      </c>
      <c r="AD79" s="103"/>
      <c r="AE79" s="104">
        <v>400335.38</v>
      </c>
      <c r="AF79" s="103"/>
      <c r="AG79" s="104">
        <v>11775313.6969</v>
      </c>
      <c r="AH79" s="103"/>
      <c r="AI79" s="104">
        <v>143601.13</v>
      </c>
      <c r="AJ79" s="103"/>
      <c r="AK79" s="111">
        <v>263262.297</v>
      </c>
      <c r="AL79" s="103"/>
      <c r="AM79" s="104">
        <v>80547.5112</v>
      </c>
      <c r="AN79" s="103"/>
      <c r="AO79" s="104">
        <v>0</v>
      </c>
      <c r="AP79" s="103"/>
      <c r="AQ79" s="160">
        <v>13133287.8461</v>
      </c>
      <c r="AR79" s="108"/>
      <c r="AS79" s="37">
        <v>13133287.8461</v>
      </c>
    </row>
    <row r="80" spans="1:45" s="183" customFormat="1" ht="15">
      <c r="A80" s="185"/>
      <c r="B80" s="177" t="s">
        <v>113</v>
      </c>
      <c r="C80" s="178">
        <v>5894.84</v>
      </c>
      <c r="D80" s="179"/>
      <c r="E80" s="179"/>
      <c r="F80" s="179"/>
      <c r="G80" s="179">
        <v>10970.6</v>
      </c>
      <c r="H80" s="179"/>
      <c r="I80" s="179">
        <v>20272.34</v>
      </c>
      <c r="J80" s="179"/>
      <c r="K80" s="179">
        <v>843.157</v>
      </c>
      <c r="L80" s="179"/>
      <c r="M80" s="179">
        <v>52.087</v>
      </c>
      <c r="N80" s="179"/>
      <c r="O80" s="179">
        <v>453</v>
      </c>
      <c r="P80" s="179"/>
      <c r="Q80" s="179">
        <v>0</v>
      </c>
      <c r="R80" s="179"/>
      <c r="S80" s="179">
        <v>65514.925</v>
      </c>
      <c r="T80" s="179"/>
      <c r="U80" s="179">
        <v>132183.235</v>
      </c>
      <c r="V80" s="179"/>
      <c r="W80" s="179">
        <v>205881.553</v>
      </c>
      <c r="X80" s="179"/>
      <c r="Y80" s="179">
        <v>3561.393</v>
      </c>
      <c r="Z80" s="179"/>
      <c r="AA80" s="179">
        <v>3780.25</v>
      </c>
      <c r="AB80" s="179"/>
      <c r="AC80" s="179">
        <v>23072.365</v>
      </c>
      <c r="AD80" s="179"/>
      <c r="AE80" s="179">
        <v>400336.462</v>
      </c>
      <c r="AF80" s="179"/>
      <c r="AG80" s="179">
        <v>11838084.7079</v>
      </c>
      <c r="AH80" s="179"/>
      <c r="AI80" s="179">
        <v>143601.13</v>
      </c>
      <c r="AJ80" s="179"/>
      <c r="AK80" s="180">
        <v>263291.97</v>
      </c>
      <c r="AL80" s="179"/>
      <c r="AM80" s="179">
        <v>80559.0052</v>
      </c>
      <c r="AN80" s="179"/>
      <c r="AO80" s="179">
        <v>0</v>
      </c>
      <c r="AP80" s="179"/>
      <c r="AQ80" s="181">
        <v>13198353.020100001</v>
      </c>
      <c r="AR80" s="179"/>
      <c r="AS80" s="182">
        <v>13198353.020100003</v>
      </c>
    </row>
    <row r="81" spans="1:45" ht="15">
      <c r="A81" s="185" t="s">
        <v>205</v>
      </c>
      <c r="B81" s="101" t="s">
        <v>178</v>
      </c>
      <c r="C81" s="106">
        <v>0</v>
      </c>
      <c r="D81" s="107"/>
      <c r="E81" s="107"/>
      <c r="F81" s="107"/>
      <c r="G81" s="107">
        <v>0</v>
      </c>
      <c r="H81" s="107"/>
      <c r="I81" s="107">
        <v>0</v>
      </c>
      <c r="J81" s="107"/>
      <c r="K81" s="107">
        <v>0</v>
      </c>
      <c r="L81" s="107"/>
      <c r="M81" s="107">
        <v>0</v>
      </c>
      <c r="N81" s="107"/>
      <c r="O81" s="107">
        <v>0</v>
      </c>
      <c r="P81" s="107"/>
      <c r="Q81" s="107">
        <v>0</v>
      </c>
      <c r="R81" s="107"/>
      <c r="S81" s="107">
        <v>0</v>
      </c>
      <c r="T81" s="107"/>
      <c r="U81" s="107">
        <v>0</v>
      </c>
      <c r="V81" s="107"/>
      <c r="W81" s="107">
        <v>0</v>
      </c>
      <c r="X81" s="107"/>
      <c r="Y81" s="107">
        <v>0</v>
      </c>
      <c r="Z81" s="107"/>
      <c r="AA81" s="107">
        <v>0</v>
      </c>
      <c r="AB81" s="107"/>
      <c r="AC81" s="107">
        <v>0</v>
      </c>
      <c r="AD81" s="107"/>
      <c r="AE81" s="107">
        <v>0</v>
      </c>
      <c r="AF81" s="107"/>
      <c r="AG81" s="107">
        <v>0</v>
      </c>
      <c r="AH81" s="107"/>
      <c r="AI81" s="107">
        <v>0</v>
      </c>
      <c r="AJ81" s="107"/>
      <c r="AK81" s="161">
        <v>0</v>
      </c>
      <c r="AL81" s="107"/>
      <c r="AM81" s="107">
        <v>0</v>
      </c>
      <c r="AN81" s="107"/>
      <c r="AO81" s="107">
        <v>0</v>
      </c>
      <c r="AP81" s="107"/>
      <c r="AQ81" s="160">
        <v>0</v>
      </c>
      <c r="AR81" s="108"/>
      <c r="AS81" s="37">
        <v>0</v>
      </c>
    </row>
    <row r="82" spans="1:45" ht="15">
      <c r="A82" s="185"/>
      <c r="B82" s="101" t="s">
        <v>179</v>
      </c>
      <c r="C82" s="109">
        <v>651.054</v>
      </c>
      <c r="D82" s="103"/>
      <c r="E82" s="103"/>
      <c r="F82" s="103"/>
      <c r="G82" s="104">
        <v>89.038</v>
      </c>
      <c r="H82" s="103"/>
      <c r="I82" s="104">
        <v>68036.6745</v>
      </c>
      <c r="J82" s="103"/>
      <c r="K82" s="104">
        <v>22.7</v>
      </c>
      <c r="L82" s="103"/>
      <c r="M82" s="104">
        <v>0.8</v>
      </c>
      <c r="N82" s="103"/>
      <c r="O82" s="104">
        <v>6757.831</v>
      </c>
      <c r="P82" s="103"/>
      <c r="Q82" s="104">
        <v>194.023</v>
      </c>
      <c r="R82" s="103"/>
      <c r="S82" s="104">
        <v>1764.689</v>
      </c>
      <c r="T82" s="103"/>
      <c r="U82" s="104">
        <v>41.444</v>
      </c>
      <c r="V82" s="103"/>
      <c r="W82" s="104">
        <v>139.47</v>
      </c>
      <c r="X82" s="103"/>
      <c r="Y82" s="104">
        <v>548.285</v>
      </c>
      <c r="Z82" s="103"/>
      <c r="AA82" s="104">
        <v>5.91</v>
      </c>
      <c r="AB82" s="103"/>
      <c r="AC82" s="104">
        <v>9965.369</v>
      </c>
      <c r="AD82" s="103"/>
      <c r="AE82" s="104">
        <v>457805.0901</v>
      </c>
      <c r="AF82" s="103"/>
      <c r="AG82" s="104">
        <v>11271.737</v>
      </c>
      <c r="AH82" s="103"/>
      <c r="AI82" s="104">
        <v>652.329</v>
      </c>
      <c r="AJ82" s="103"/>
      <c r="AK82" s="111">
        <v>16855.4992</v>
      </c>
      <c r="AL82" s="103"/>
      <c r="AM82" s="104">
        <v>0</v>
      </c>
      <c r="AN82" s="103"/>
      <c r="AO82" s="104">
        <v>0</v>
      </c>
      <c r="AP82" s="103"/>
      <c r="AQ82" s="160">
        <v>575056.3668</v>
      </c>
      <c r="AR82" s="108"/>
      <c r="AS82" s="37">
        <v>574801.9428</v>
      </c>
    </row>
    <row r="83" spans="1:45" s="183" customFormat="1" ht="15">
      <c r="A83" s="185"/>
      <c r="B83" s="177" t="s">
        <v>113</v>
      </c>
      <c r="C83" s="178">
        <v>651.054</v>
      </c>
      <c r="D83" s="179"/>
      <c r="E83" s="179"/>
      <c r="F83" s="179"/>
      <c r="G83" s="179">
        <v>89.038</v>
      </c>
      <c r="H83" s="179"/>
      <c r="I83" s="179">
        <v>68036.6745</v>
      </c>
      <c r="J83" s="179"/>
      <c r="K83" s="179">
        <v>22.7</v>
      </c>
      <c r="L83" s="179"/>
      <c r="M83" s="179">
        <v>0.8</v>
      </c>
      <c r="N83" s="179"/>
      <c r="O83" s="179">
        <v>6757.831</v>
      </c>
      <c r="P83" s="179"/>
      <c r="Q83" s="179">
        <v>194.023</v>
      </c>
      <c r="R83" s="179"/>
      <c r="S83" s="179">
        <v>1764.689</v>
      </c>
      <c r="T83" s="179"/>
      <c r="U83" s="179">
        <v>41.444</v>
      </c>
      <c r="V83" s="179"/>
      <c r="W83" s="179">
        <v>139.47</v>
      </c>
      <c r="X83" s="179"/>
      <c r="Y83" s="179">
        <v>548.285</v>
      </c>
      <c r="Z83" s="179"/>
      <c r="AA83" s="179">
        <v>5.91</v>
      </c>
      <c r="AB83" s="179"/>
      <c r="AC83" s="179">
        <v>9965.369</v>
      </c>
      <c r="AD83" s="179"/>
      <c r="AE83" s="179">
        <v>457805.0901</v>
      </c>
      <c r="AF83" s="179"/>
      <c r="AG83" s="179">
        <v>11271.737</v>
      </c>
      <c r="AH83" s="179"/>
      <c r="AI83" s="179">
        <v>652.329</v>
      </c>
      <c r="AJ83" s="179"/>
      <c r="AK83" s="180">
        <v>16855.4992</v>
      </c>
      <c r="AL83" s="179"/>
      <c r="AM83" s="179">
        <v>0</v>
      </c>
      <c r="AN83" s="179"/>
      <c r="AO83" s="179">
        <v>0</v>
      </c>
      <c r="AP83" s="179"/>
      <c r="AQ83" s="181">
        <v>575056.3668</v>
      </c>
      <c r="AR83" s="179"/>
      <c r="AS83" s="182">
        <v>574801.9428</v>
      </c>
    </row>
    <row r="84" spans="1:45" ht="15">
      <c r="A84" s="185" t="s">
        <v>206</v>
      </c>
      <c r="B84" s="101" t="s">
        <v>178</v>
      </c>
      <c r="C84" s="109">
        <v>3.65</v>
      </c>
      <c r="D84" s="103"/>
      <c r="E84" s="103"/>
      <c r="F84" s="103"/>
      <c r="G84" s="104">
        <v>1040.087</v>
      </c>
      <c r="H84" s="103"/>
      <c r="I84" s="104">
        <v>36.395</v>
      </c>
      <c r="J84" s="103"/>
      <c r="K84" s="104">
        <v>0</v>
      </c>
      <c r="L84" s="103"/>
      <c r="M84" s="104">
        <v>103.73</v>
      </c>
      <c r="N84" s="103"/>
      <c r="O84" s="104">
        <v>0</v>
      </c>
      <c r="P84" s="103"/>
      <c r="Q84" s="104">
        <v>7.63</v>
      </c>
      <c r="R84" s="103"/>
      <c r="S84" s="104">
        <v>17922.48</v>
      </c>
      <c r="T84" s="103"/>
      <c r="U84" s="103">
        <v>175.036</v>
      </c>
      <c r="V84" s="103"/>
      <c r="W84" s="111">
        <v>210.079</v>
      </c>
      <c r="X84" s="103"/>
      <c r="Y84" s="111">
        <v>58.297</v>
      </c>
      <c r="Z84" s="103"/>
      <c r="AA84" s="111">
        <v>108.363</v>
      </c>
      <c r="AB84" s="103"/>
      <c r="AC84" s="111">
        <v>721.389</v>
      </c>
      <c r="AD84" s="103"/>
      <c r="AE84" s="111">
        <v>2147.354</v>
      </c>
      <c r="AF84" s="103"/>
      <c r="AG84" s="111">
        <v>96.22</v>
      </c>
      <c r="AH84" s="103"/>
      <c r="AI84" s="104">
        <v>216837.678</v>
      </c>
      <c r="AJ84" s="103"/>
      <c r="AK84" s="111">
        <v>40530.282999999996</v>
      </c>
      <c r="AL84" s="103"/>
      <c r="AM84" s="111">
        <v>0</v>
      </c>
      <c r="AN84" s="103"/>
      <c r="AO84" s="111">
        <v>0</v>
      </c>
      <c r="AP84" s="103" t="s">
        <v>249</v>
      </c>
      <c r="AQ84" s="160">
        <v>279998.67100000003</v>
      </c>
      <c r="AR84" s="108"/>
      <c r="AS84" s="37">
        <v>279998.671</v>
      </c>
    </row>
    <row r="85" spans="1:45" ht="15">
      <c r="A85" s="185"/>
      <c r="B85" s="101" t="s">
        <v>179</v>
      </c>
      <c r="C85" s="109">
        <v>50976.3795</v>
      </c>
      <c r="D85" s="103"/>
      <c r="E85" s="103"/>
      <c r="F85" s="103"/>
      <c r="G85" s="104">
        <v>59125.699</v>
      </c>
      <c r="H85" s="103"/>
      <c r="I85" s="104">
        <v>3653.01</v>
      </c>
      <c r="J85" s="103"/>
      <c r="K85" s="104">
        <v>282.793</v>
      </c>
      <c r="L85" s="103"/>
      <c r="M85" s="104">
        <v>7512.791</v>
      </c>
      <c r="N85" s="103"/>
      <c r="O85" s="104">
        <v>704.352</v>
      </c>
      <c r="P85" s="103"/>
      <c r="Q85" s="104">
        <v>3489.82</v>
      </c>
      <c r="R85" s="103"/>
      <c r="S85" s="104">
        <v>192129.7945</v>
      </c>
      <c r="T85" s="103"/>
      <c r="U85" s="104">
        <v>290341.415</v>
      </c>
      <c r="V85" s="103"/>
      <c r="W85" s="104">
        <v>81100.9916</v>
      </c>
      <c r="X85" s="103"/>
      <c r="Y85" s="104">
        <v>10278.2981</v>
      </c>
      <c r="Z85" s="103"/>
      <c r="AA85" s="104">
        <v>19462.4884</v>
      </c>
      <c r="AB85" s="103"/>
      <c r="AC85" s="104">
        <v>55469.339</v>
      </c>
      <c r="AD85" s="103"/>
      <c r="AE85" s="104">
        <v>14932.526</v>
      </c>
      <c r="AF85" s="103"/>
      <c r="AG85" s="104">
        <v>355053.7449</v>
      </c>
      <c r="AH85" s="103"/>
      <c r="AI85" s="104">
        <v>3782797.6588</v>
      </c>
      <c r="AJ85" s="103"/>
      <c r="AK85" s="111">
        <v>1447930.7807</v>
      </c>
      <c r="AL85" s="103"/>
      <c r="AM85" s="104">
        <v>101187.362</v>
      </c>
      <c r="AN85" s="103"/>
      <c r="AO85" s="104">
        <v>0</v>
      </c>
      <c r="AP85" s="103" t="s">
        <v>249</v>
      </c>
      <c r="AQ85" s="160">
        <v>6476429.2435</v>
      </c>
      <c r="AR85" s="108"/>
      <c r="AS85" s="37">
        <v>6476429.2435</v>
      </c>
    </row>
    <row r="86" spans="1:45" s="183" customFormat="1" ht="15">
      <c r="A86" s="185"/>
      <c r="B86" s="177" t="s">
        <v>113</v>
      </c>
      <c r="C86" s="178">
        <v>50980.0295</v>
      </c>
      <c r="D86" s="179"/>
      <c r="E86" s="179"/>
      <c r="F86" s="179"/>
      <c r="G86" s="179">
        <v>60165.786</v>
      </c>
      <c r="H86" s="179"/>
      <c r="I86" s="179">
        <v>3689.405</v>
      </c>
      <c r="J86" s="179"/>
      <c r="K86" s="179">
        <v>282.793</v>
      </c>
      <c r="L86" s="179"/>
      <c r="M86" s="179">
        <v>7616.521</v>
      </c>
      <c r="N86" s="179"/>
      <c r="O86" s="179">
        <v>704.352</v>
      </c>
      <c r="P86" s="179"/>
      <c r="Q86" s="179">
        <v>3497.45</v>
      </c>
      <c r="R86" s="179"/>
      <c r="S86" s="179">
        <v>210052.2745</v>
      </c>
      <c r="T86" s="179"/>
      <c r="U86" s="179">
        <v>290516.451</v>
      </c>
      <c r="V86" s="179"/>
      <c r="W86" s="179">
        <v>81311.0706</v>
      </c>
      <c r="X86" s="179"/>
      <c r="Y86" s="179">
        <v>10336.5951</v>
      </c>
      <c r="Z86" s="179"/>
      <c r="AA86" s="179">
        <v>19570.8514</v>
      </c>
      <c r="AB86" s="179"/>
      <c r="AC86" s="179">
        <v>56190.728</v>
      </c>
      <c r="AD86" s="179"/>
      <c r="AE86" s="179">
        <v>17079.88</v>
      </c>
      <c r="AF86" s="179"/>
      <c r="AG86" s="179">
        <v>355149.9649</v>
      </c>
      <c r="AH86" s="179"/>
      <c r="AI86" s="179">
        <v>3999635.3368</v>
      </c>
      <c r="AJ86" s="179"/>
      <c r="AK86" s="180">
        <v>1488461.0637</v>
      </c>
      <c r="AL86" s="179"/>
      <c r="AM86" s="179">
        <v>101187.362</v>
      </c>
      <c r="AN86" s="179"/>
      <c r="AO86" s="179">
        <v>0</v>
      </c>
      <c r="AP86" s="179"/>
      <c r="AQ86" s="181">
        <v>6756427.9145</v>
      </c>
      <c r="AR86" s="179"/>
      <c r="AS86" s="182">
        <v>6756427.9145</v>
      </c>
    </row>
    <row r="87" spans="1:45" ht="15">
      <c r="A87" s="185" t="s">
        <v>207</v>
      </c>
      <c r="B87" s="101" t="s">
        <v>178</v>
      </c>
      <c r="C87" s="109">
        <v>888.2414</v>
      </c>
      <c r="D87" s="103"/>
      <c r="E87" s="103"/>
      <c r="F87" s="103"/>
      <c r="G87" s="104">
        <v>3.424</v>
      </c>
      <c r="H87" s="103"/>
      <c r="I87" s="104">
        <v>26.749</v>
      </c>
      <c r="J87" s="103"/>
      <c r="K87" s="104">
        <v>17.236</v>
      </c>
      <c r="L87" s="103"/>
      <c r="M87" s="104">
        <v>24.9662</v>
      </c>
      <c r="N87" s="103"/>
      <c r="O87" s="104">
        <v>21.829</v>
      </c>
      <c r="P87" s="103"/>
      <c r="Q87" s="104">
        <v>0.76</v>
      </c>
      <c r="R87" s="103"/>
      <c r="S87" s="104">
        <v>892.8694</v>
      </c>
      <c r="T87" s="103"/>
      <c r="U87" s="104">
        <v>954.5516</v>
      </c>
      <c r="V87" s="103"/>
      <c r="W87" s="104">
        <v>48680.8935</v>
      </c>
      <c r="X87" s="103"/>
      <c r="Y87" s="104">
        <v>602.4445</v>
      </c>
      <c r="Z87" s="103"/>
      <c r="AA87" s="104">
        <v>386.3395</v>
      </c>
      <c r="AB87" s="103"/>
      <c r="AC87" s="104">
        <v>544.998</v>
      </c>
      <c r="AD87" s="103"/>
      <c r="AE87" s="104">
        <v>2518.734</v>
      </c>
      <c r="AF87" s="103"/>
      <c r="AG87" s="104">
        <v>52012.6139</v>
      </c>
      <c r="AH87" s="103"/>
      <c r="AI87" s="104">
        <v>18610.414</v>
      </c>
      <c r="AJ87" s="103"/>
      <c r="AK87" s="111">
        <v>15160.591600000002</v>
      </c>
      <c r="AL87" s="103"/>
      <c r="AM87" s="104">
        <v>90.315</v>
      </c>
      <c r="AN87" s="103"/>
      <c r="AO87" s="104">
        <v>0</v>
      </c>
      <c r="AP87" s="103"/>
      <c r="AQ87" s="160">
        <v>141437.9706</v>
      </c>
      <c r="AR87" s="108"/>
      <c r="AS87" s="37">
        <v>141437.9706</v>
      </c>
    </row>
    <row r="88" spans="1:45" ht="15">
      <c r="A88" s="185"/>
      <c r="B88" s="101" t="s">
        <v>179</v>
      </c>
      <c r="C88" s="109">
        <v>67.701</v>
      </c>
      <c r="D88" s="103"/>
      <c r="E88" s="103"/>
      <c r="F88" s="103"/>
      <c r="G88" s="104">
        <v>63893726.285</v>
      </c>
      <c r="H88" s="103"/>
      <c r="I88" s="104">
        <v>555983.348</v>
      </c>
      <c r="J88" s="103"/>
      <c r="K88" s="104">
        <v>115.849</v>
      </c>
      <c r="L88" s="103"/>
      <c r="M88" s="104">
        <v>488.4807</v>
      </c>
      <c r="N88" s="103"/>
      <c r="O88" s="104">
        <v>5.151</v>
      </c>
      <c r="P88" s="103"/>
      <c r="Q88" s="104">
        <v>18328.21</v>
      </c>
      <c r="R88" s="103"/>
      <c r="S88" s="104">
        <v>2072792.3865</v>
      </c>
      <c r="T88" s="103"/>
      <c r="U88" s="104">
        <v>1988295.893</v>
      </c>
      <c r="V88" s="103"/>
      <c r="W88" s="104">
        <v>2593358.3779</v>
      </c>
      <c r="X88" s="103"/>
      <c r="Y88" s="104">
        <v>228770.2262</v>
      </c>
      <c r="Z88" s="103"/>
      <c r="AA88" s="104">
        <v>30962.8034</v>
      </c>
      <c r="AB88" s="103"/>
      <c r="AC88" s="104">
        <v>68132.421</v>
      </c>
      <c r="AD88" s="103"/>
      <c r="AE88" s="104">
        <v>68214.279</v>
      </c>
      <c r="AF88" s="103"/>
      <c r="AG88" s="104">
        <v>3068284.6785</v>
      </c>
      <c r="AH88" s="103"/>
      <c r="AI88" s="104">
        <v>411834.1625</v>
      </c>
      <c r="AJ88" s="103"/>
      <c r="AK88" s="111">
        <v>70307.1544</v>
      </c>
      <c r="AL88" s="103"/>
      <c r="AM88" s="104">
        <v>8632.18</v>
      </c>
      <c r="AN88" s="103"/>
      <c r="AO88" s="104">
        <v>0</v>
      </c>
      <c r="AP88" s="103"/>
      <c r="AQ88" s="160">
        <v>75078299.58709998</v>
      </c>
      <c r="AR88" s="108"/>
      <c r="AS88" s="37">
        <v>75078299.5871</v>
      </c>
    </row>
    <row r="89" spans="1:45" s="183" customFormat="1" ht="15">
      <c r="A89" s="185"/>
      <c r="B89" s="177" t="s">
        <v>113</v>
      </c>
      <c r="C89" s="178">
        <v>955.9424</v>
      </c>
      <c r="D89" s="179"/>
      <c r="E89" s="179"/>
      <c r="F89" s="179"/>
      <c r="G89" s="179">
        <v>63893729.709</v>
      </c>
      <c r="H89" s="179"/>
      <c r="I89" s="179">
        <v>556010.097</v>
      </c>
      <c r="J89" s="179"/>
      <c r="K89" s="179">
        <v>133.085</v>
      </c>
      <c r="L89" s="179"/>
      <c r="M89" s="179">
        <v>513.4469</v>
      </c>
      <c r="N89" s="179"/>
      <c r="O89" s="179">
        <v>26.98</v>
      </c>
      <c r="P89" s="179"/>
      <c r="Q89" s="179">
        <v>18328.97</v>
      </c>
      <c r="R89" s="179"/>
      <c r="S89" s="179">
        <v>2073685.2559</v>
      </c>
      <c r="T89" s="179"/>
      <c r="U89" s="179">
        <v>1989250.4446</v>
      </c>
      <c r="V89" s="179"/>
      <c r="W89" s="179">
        <v>2642039.2714</v>
      </c>
      <c r="X89" s="179"/>
      <c r="Y89" s="179">
        <v>229372.6707</v>
      </c>
      <c r="Z89" s="179"/>
      <c r="AA89" s="179">
        <v>31349.1429</v>
      </c>
      <c r="AB89" s="179"/>
      <c r="AC89" s="179">
        <v>68677.419</v>
      </c>
      <c r="AD89" s="179"/>
      <c r="AE89" s="179">
        <v>70733.013</v>
      </c>
      <c r="AF89" s="179"/>
      <c r="AG89" s="179">
        <v>3120297.2924</v>
      </c>
      <c r="AH89" s="179"/>
      <c r="AI89" s="179">
        <v>430444.5765</v>
      </c>
      <c r="AJ89" s="179"/>
      <c r="AK89" s="180">
        <v>85467.74600000001</v>
      </c>
      <c r="AL89" s="179"/>
      <c r="AM89" s="179">
        <v>8722.495</v>
      </c>
      <c r="AN89" s="179"/>
      <c r="AO89" s="179">
        <v>0</v>
      </c>
      <c r="AP89" s="179"/>
      <c r="AQ89" s="181">
        <v>75219737.55770002</v>
      </c>
      <c r="AR89" s="179"/>
      <c r="AS89" s="182">
        <v>75219737.55770002</v>
      </c>
    </row>
    <row r="90" spans="1:45" ht="15">
      <c r="A90" s="185" t="s">
        <v>208</v>
      </c>
      <c r="B90" s="101" t="s">
        <v>178</v>
      </c>
      <c r="C90" s="109">
        <v>0</v>
      </c>
      <c r="D90" s="103"/>
      <c r="E90" s="103"/>
      <c r="F90" s="103"/>
      <c r="G90" s="104">
        <v>0</v>
      </c>
      <c r="H90" s="103"/>
      <c r="I90" s="104">
        <v>0</v>
      </c>
      <c r="J90" s="103"/>
      <c r="K90" s="104">
        <v>0</v>
      </c>
      <c r="L90" s="103"/>
      <c r="M90" s="104">
        <v>0</v>
      </c>
      <c r="N90" s="103"/>
      <c r="O90" s="104">
        <v>0</v>
      </c>
      <c r="P90" s="103"/>
      <c r="Q90" s="104">
        <v>772.5</v>
      </c>
      <c r="R90" s="103"/>
      <c r="S90" s="104">
        <v>21.64</v>
      </c>
      <c r="T90" s="103"/>
      <c r="U90" s="104">
        <v>3334.183</v>
      </c>
      <c r="V90" s="103"/>
      <c r="W90" s="104">
        <v>201357.974</v>
      </c>
      <c r="X90" s="103"/>
      <c r="Y90" s="104">
        <v>6421.411</v>
      </c>
      <c r="Z90" s="103"/>
      <c r="AA90" s="104">
        <v>1.492</v>
      </c>
      <c r="AB90" s="103"/>
      <c r="AC90" s="104">
        <v>0</v>
      </c>
      <c r="AD90" s="103"/>
      <c r="AE90" s="104">
        <v>0</v>
      </c>
      <c r="AF90" s="103"/>
      <c r="AG90" s="104">
        <v>14252.2</v>
      </c>
      <c r="AH90" s="103"/>
      <c r="AI90" s="104">
        <v>0</v>
      </c>
      <c r="AJ90" s="103"/>
      <c r="AK90" s="111">
        <v>4012.261</v>
      </c>
      <c r="AL90" s="103"/>
      <c r="AM90" s="104">
        <v>0</v>
      </c>
      <c r="AN90" s="103"/>
      <c r="AO90" s="104">
        <v>0</v>
      </c>
      <c r="AP90" s="103"/>
      <c r="AQ90" s="160">
        <v>230173.661</v>
      </c>
      <c r="AR90" s="108"/>
      <c r="AS90" s="37">
        <v>230173.661</v>
      </c>
    </row>
    <row r="91" spans="1:45" ht="15">
      <c r="A91" s="185"/>
      <c r="B91" s="101" t="s">
        <v>179</v>
      </c>
      <c r="C91" s="109">
        <v>24428.4552</v>
      </c>
      <c r="D91" s="103"/>
      <c r="E91" s="103"/>
      <c r="F91" s="103"/>
      <c r="G91" s="104">
        <v>29797.36</v>
      </c>
      <c r="H91" s="103"/>
      <c r="I91" s="104">
        <v>195866.4</v>
      </c>
      <c r="J91" s="103"/>
      <c r="K91" s="104">
        <v>1041.0715</v>
      </c>
      <c r="L91" s="103"/>
      <c r="M91" s="104">
        <v>56266.6329</v>
      </c>
      <c r="N91" s="103"/>
      <c r="O91" s="104">
        <v>80747.332</v>
      </c>
      <c r="P91" s="103"/>
      <c r="Q91" s="104">
        <v>21431.503</v>
      </c>
      <c r="R91" s="103"/>
      <c r="S91" s="104">
        <v>665798.1162</v>
      </c>
      <c r="T91" s="103"/>
      <c r="U91" s="104">
        <v>43985.0809</v>
      </c>
      <c r="V91" s="103"/>
      <c r="W91" s="104">
        <v>5549715.9707</v>
      </c>
      <c r="X91" s="103"/>
      <c r="Y91" s="104">
        <v>48382.6133</v>
      </c>
      <c r="Z91" s="103"/>
      <c r="AA91" s="104">
        <v>8603.5971</v>
      </c>
      <c r="AB91" s="103"/>
      <c r="AC91" s="104">
        <v>18394144.4355</v>
      </c>
      <c r="AD91" s="103"/>
      <c r="AE91" s="104">
        <v>18828.996</v>
      </c>
      <c r="AF91" s="103"/>
      <c r="AG91" s="104">
        <v>698878.449</v>
      </c>
      <c r="AH91" s="103"/>
      <c r="AI91" s="104">
        <v>151390.299</v>
      </c>
      <c r="AJ91" s="103"/>
      <c r="AK91" s="111">
        <v>227093.5895</v>
      </c>
      <c r="AL91" s="103"/>
      <c r="AM91" s="104">
        <v>650.441</v>
      </c>
      <c r="AN91" s="103"/>
      <c r="AO91" s="104">
        <v>0</v>
      </c>
      <c r="AP91" s="103"/>
      <c r="AQ91" s="160">
        <v>26217050.342800003</v>
      </c>
      <c r="AR91" s="108"/>
      <c r="AS91" s="37">
        <v>26217050.3428</v>
      </c>
    </row>
    <row r="92" spans="1:45" s="183" customFormat="1" ht="15">
      <c r="A92" s="185"/>
      <c r="B92" s="177" t="s">
        <v>113</v>
      </c>
      <c r="C92" s="178">
        <v>24428.4552</v>
      </c>
      <c r="D92" s="179"/>
      <c r="E92" s="179"/>
      <c r="F92" s="179"/>
      <c r="G92" s="179">
        <v>29797.36</v>
      </c>
      <c r="H92" s="179"/>
      <c r="I92" s="179">
        <v>195866.4</v>
      </c>
      <c r="J92" s="179"/>
      <c r="K92" s="179">
        <v>1041.0715</v>
      </c>
      <c r="L92" s="179"/>
      <c r="M92" s="179">
        <v>56266.6329</v>
      </c>
      <c r="N92" s="179"/>
      <c r="O92" s="179">
        <v>80747.332</v>
      </c>
      <c r="P92" s="179"/>
      <c r="Q92" s="179">
        <v>22204.003</v>
      </c>
      <c r="R92" s="179"/>
      <c r="S92" s="179">
        <v>665819.7562</v>
      </c>
      <c r="T92" s="179"/>
      <c r="U92" s="179">
        <v>47319.2639</v>
      </c>
      <c r="V92" s="179"/>
      <c r="W92" s="179">
        <v>5751073.9447</v>
      </c>
      <c r="X92" s="179"/>
      <c r="Y92" s="179">
        <v>54804.0243</v>
      </c>
      <c r="Z92" s="179"/>
      <c r="AA92" s="179">
        <v>8605.0891</v>
      </c>
      <c r="AB92" s="179"/>
      <c r="AC92" s="179">
        <v>18394144.4355</v>
      </c>
      <c r="AD92" s="179"/>
      <c r="AE92" s="179">
        <v>18828.996</v>
      </c>
      <c r="AF92" s="179"/>
      <c r="AG92" s="179">
        <v>713130.649</v>
      </c>
      <c r="AH92" s="179"/>
      <c r="AI92" s="179">
        <v>151390.299</v>
      </c>
      <c r="AJ92" s="179"/>
      <c r="AK92" s="180">
        <v>231105.8505</v>
      </c>
      <c r="AL92" s="179"/>
      <c r="AM92" s="179">
        <v>650.441</v>
      </c>
      <c r="AN92" s="179"/>
      <c r="AO92" s="179">
        <v>0</v>
      </c>
      <c r="AP92" s="179"/>
      <c r="AQ92" s="181">
        <v>26447224.003799997</v>
      </c>
      <c r="AR92" s="179"/>
      <c r="AS92" s="182">
        <v>26447224.003799997</v>
      </c>
    </row>
    <row r="93" spans="1:45" ht="15">
      <c r="A93" s="185" t="s">
        <v>209</v>
      </c>
      <c r="B93" s="101" t="s">
        <v>178</v>
      </c>
      <c r="C93" s="109">
        <v>2622.075</v>
      </c>
      <c r="D93" s="103"/>
      <c r="E93" s="103"/>
      <c r="F93" s="103"/>
      <c r="G93" s="104">
        <v>37.913</v>
      </c>
      <c r="H93" s="103"/>
      <c r="I93" s="104">
        <v>1.2</v>
      </c>
      <c r="J93" s="103"/>
      <c r="K93" s="104">
        <v>0</v>
      </c>
      <c r="L93" s="103"/>
      <c r="M93" s="104">
        <v>56.85</v>
      </c>
      <c r="N93" s="103"/>
      <c r="O93" s="104">
        <v>0</v>
      </c>
      <c r="P93" s="103"/>
      <c r="Q93" s="104">
        <v>1157.76</v>
      </c>
      <c r="R93" s="103"/>
      <c r="S93" s="104">
        <v>2310.38</v>
      </c>
      <c r="T93" s="103"/>
      <c r="U93" s="104">
        <v>0.01</v>
      </c>
      <c r="V93" s="103"/>
      <c r="W93" s="104">
        <v>13521.88</v>
      </c>
      <c r="X93" s="103"/>
      <c r="Y93" s="104">
        <v>738.44</v>
      </c>
      <c r="Z93" s="103"/>
      <c r="AA93" s="104">
        <v>11.68</v>
      </c>
      <c r="AB93" s="103"/>
      <c r="AC93" s="104">
        <v>71.945</v>
      </c>
      <c r="AD93" s="103"/>
      <c r="AE93" s="104">
        <v>153002.201</v>
      </c>
      <c r="AF93" s="103"/>
      <c r="AG93" s="104">
        <v>85441.942</v>
      </c>
      <c r="AH93" s="103"/>
      <c r="AI93" s="104">
        <v>66050.073</v>
      </c>
      <c r="AJ93" s="103"/>
      <c r="AK93" s="111">
        <v>33944.43</v>
      </c>
      <c r="AL93" s="103"/>
      <c r="AM93" s="104">
        <v>956472.95</v>
      </c>
      <c r="AN93" s="103"/>
      <c r="AO93" s="104">
        <v>0</v>
      </c>
      <c r="AP93" s="103"/>
      <c r="AQ93" s="160">
        <v>1315441.729</v>
      </c>
      <c r="AR93" s="108"/>
      <c r="AS93" s="37">
        <v>1315441.729</v>
      </c>
    </row>
    <row r="94" spans="1:45" ht="15">
      <c r="A94" s="185"/>
      <c r="B94" s="101" t="s">
        <v>179</v>
      </c>
      <c r="C94" s="109">
        <v>68.66</v>
      </c>
      <c r="D94" s="103"/>
      <c r="E94" s="103"/>
      <c r="F94" s="103"/>
      <c r="G94" s="104">
        <v>29230.35</v>
      </c>
      <c r="H94" s="103"/>
      <c r="I94" s="104">
        <v>891.67</v>
      </c>
      <c r="J94" s="103"/>
      <c r="K94" s="104">
        <v>647.392</v>
      </c>
      <c r="L94" s="103"/>
      <c r="M94" s="104">
        <v>374.13</v>
      </c>
      <c r="N94" s="103"/>
      <c r="O94" s="104">
        <v>12</v>
      </c>
      <c r="P94" s="103"/>
      <c r="Q94" s="104">
        <v>0</v>
      </c>
      <c r="R94" s="103"/>
      <c r="S94" s="104">
        <v>44418.78</v>
      </c>
      <c r="T94" s="103"/>
      <c r="U94" s="104">
        <v>28439.28</v>
      </c>
      <c r="V94" s="103"/>
      <c r="W94" s="104">
        <v>13506.782</v>
      </c>
      <c r="X94" s="103"/>
      <c r="Y94" s="104">
        <v>166.735</v>
      </c>
      <c r="Z94" s="103"/>
      <c r="AA94" s="104">
        <v>3722.83</v>
      </c>
      <c r="AB94" s="103"/>
      <c r="AC94" s="104">
        <v>30566.865</v>
      </c>
      <c r="AD94" s="103"/>
      <c r="AE94" s="104">
        <v>222657.515</v>
      </c>
      <c r="AF94" s="103"/>
      <c r="AG94" s="104">
        <v>113410.683</v>
      </c>
      <c r="AH94" s="103"/>
      <c r="AI94" s="104">
        <v>10603821.181</v>
      </c>
      <c r="AJ94" s="103"/>
      <c r="AK94" s="111">
        <v>945007.144</v>
      </c>
      <c r="AL94" s="103"/>
      <c r="AM94" s="104">
        <v>31556.153</v>
      </c>
      <c r="AN94" s="103"/>
      <c r="AO94" s="104">
        <v>0</v>
      </c>
      <c r="AP94" s="103"/>
      <c r="AQ94" s="160">
        <v>12068498.15</v>
      </c>
      <c r="AR94" s="108"/>
      <c r="AS94" s="37">
        <v>12068498.15</v>
      </c>
    </row>
    <row r="95" spans="1:45" s="183" customFormat="1" ht="15">
      <c r="A95" s="185"/>
      <c r="B95" s="177" t="s">
        <v>113</v>
      </c>
      <c r="C95" s="178">
        <v>2690.735</v>
      </c>
      <c r="D95" s="179"/>
      <c r="E95" s="179"/>
      <c r="F95" s="179"/>
      <c r="G95" s="179">
        <v>29268.263</v>
      </c>
      <c r="H95" s="179"/>
      <c r="I95" s="179">
        <v>892.87</v>
      </c>
      <c r="J95" s="179"/>
      <c r="K95" s="179">
        <v>647.392</v>
      </c>
      <c r="L95" s="179"/>
      <c r="M95" s="179">
        <v>430.98</v>
      </c>
      <c r="N95" s="179"/>
      <c r="O95" s="179">
        <v>12</v>
      </c>
      <c r="P95" s="179"/>
      <c r="Q95" s="179">
        <v>1157.76</v>
      </c>
      <c r="R95" s="179"/>
      <c r="S95" s="179">
        <v>46729.16</v>
      </c>
      <c r="T95" s="179"/>
      <c r="U95" s="179">
        <v>28439.29</v>
      </c>
      <c r="V95" s="179"/>
      <c r="W95" s="179">
        <v>27028.662</v>
      </c>
      <c r="X95" s="179"/>
      <c r="Y95" s="179">
        <v>905.175</v>
      </c>
      <c r="Z95" s="179"/>
      <c r="AA95" s="179">
        <v>3734.51</v>
      </c>
      <c r="AB95" s="179"/>
      <c r="AC95" s="179">
        <v>30638.81</v>
      </c>
      <c r="AD95" s="179"/>
      <c r="AE95" s="179">
        <v>375659.716</v>
      </c>
      <c r="AF95" s="179"/>
      <c r="AG95" s="179">
        <v>198852.625</v>
      </c>
      <c r="AH95" s="179"/>
      <c r="AI95" s="179">
        <v>10669871.254</v>
      </c>
      <c r="AJ95" s="179"/>
      <c r="AK95" s="180">
        <v>978951.574</v>
      </c>
      <c r="AL95" s="179"/>
      <c r="AM95" s="179">
        <v>988029.103</v>
      </c>
      <c r="AN95" s="179"/>
      <c r="AO95" s="179">
        <v>0</v>
      </c>
      <c r="AP95" s="179"/>
      <c r="AQ95" s="181">
        <v>13383939.879</v>
      </c>
      <c r="AR95" s="179"/>
      <c r="AS95" s="182">
        <v>13383939.879</v>
      </c>
    </row>
    <row r="96" spans="1:45" ht="15">
      <c r="A96" s="185" t="s">
        <v>210</v>
      </c>
      <c r="B96" s="101" t="s">
        <v>178</v>
      </c>
      <c r="C96" s="106">
        <v>0</v>
      </c>
      <c r="D96" s="103"/>
      <c r="E96" s="103"/>
      <c r="F96" s="103"/>
      <c r="G96" s="103">
        <v>0</v>
      </c>
      <c r="H96" s="103"/>
      <c r="I96" s="103">
        <v>88.41</v>
      </c>
      <c r="J96" s="103"/>
      <c r="K96" s="103">
        <v>0</v>
      </c>
      <c r="L96" s="103"/>
      <c r="M96" s="103">
        <v>0</v>
      </c>
      <c r="N96" s="103"/>
      <c r="O96" s="103">
        <v>0</v>
      </c>
      <c r="P96" s="103"/>
      <c r="Q96" s="103">
        <v>0</v>
      </c>
      <c r="R96" s="103"/>
      <c r="S96" s="103">
        <v>0</v>
      </c>
      <c r="T96" s="103"/>
      <c r="U96" s="103">
        <v>0</v>
      </c>
      <c r="V96" s="103"/>
      <c r="W96" s="103">
        <v>0.002</v>
      </c>
      <c r="X96" s="103"/>
      <c r="Y96" s="103">
        <v>1.278</v>
      </c>
      <c r="Z96" s="103"/>
      <c r="AA96" s="103">
        <v>0</v>
      </c>
      <c r="AB96" s="103"/>
      <c r="AC96" s="103">
        <v>0</v>
      </c>
      <c r="AD96" s="103"/>
      <c r="AE96" s="103">
        <v>0</v>
      </c>
      <c r="AF96" s="103"/>
      <c r="AG96" s="103">
        <v>0</v>
      </c>
      <c r="AH96" s="103"/>
      <c r="AI96" s="103">
        <v>6.152</v>
      </c>
      <c r="AJ96" s="103"/>
      <c r="AK96" s="111">
        <v>14.24</v>
      </c>
      <c r="AL96" s="103"/>
      <c r="AM96" s="103">
        <v>0.114</v>
      </c>
      <c r="AN96" s="103"/>
      <c r="AO96" s="103">
        <v>0</v>
      </c>
      <c r="AP96" s="103"/>
      <c r="AQ96" s="160">
        <v>110.196</v>
      </c>
      <c r="AR96" s="108"/>
      <c r="AS96" s="37">
        <v>110.196</v>
      </c>
    </row>
    <row r="97" spans="1:45" ht="15">
      <c r="A97" s="185"/>
      <c r="B97" s="101" t="s">
        <v>179</v>
      </c>
      <c r="C97" s="106">
        <v>0.48</v>
      </c>
      <c r="D97" s="103"/>
      <c r="E97" s="103"/>
      <c r="F97" s="103"/>
      <c r="G97" s="103">
        <v>0</v>
      </c>
      <c r="H97" s="103"/>
      <c r="I97" s="103">
        <v>0</v>
      </c>
      <c r="J97" s="103"/>
      <c r="K97" s="103">
        <v>0</v>
      </c>
      <c r="L97" s="103"/>
      <c r="M97" s="103">
        <v>0</v>
      </c>
      <c r="N97" s="103"/>
      <c r="O97" s="103">
        <v>0</v>
      </c>
      <c r="P97" s="103"/>
      <c r="Q97" s="103">
        <v>0</v>
      </c>
      <c r="R97" s="103"/>
      <c r="S97" s="103">
        <v>0</v>
      </c>
      <c r="T97" s="103"/>
      <c r="U97" s="103">
        <v>0</v>
      </c>
      <c r="V97" s="103"/>
      <c r="W97" s="103">
        <v>132.12</v>
      </c>
      <c r="X97" s="103"/>
      <c r="Y97" s="103">
        <v>0</v>
      </c>
      <c r="Z97" s="103"/>
      <c r="AA97" s="103">
        <v>95.84</v>
      </c>
      <c r="AB97" s="103"/>
      <c r="AC97" s="103">
        <v>0</v>
      </c>
      <c r="AD97" s="103"/>
      <c r="AE97" s="103">
        <v>1125.7</v>
      </c>
      <c r="AF97" s="103"/>
      <c r="AG97" s="103">
        <v>0</v>
      </c>
      <c r="AH97" s="103"/>
      <c r="AI97" s="103">
        <v>529937.22</v>
      </c>
      <c r="AJ97" s="103"/>
      <c r="AK97" s="111">
        <v>200</v>
      </c>
      <c r="AL97" s="103"/>
      <c r="AM97" s="103">
        <v>661.84</v>
      </c>
      <c r="AN97" s="103"/>
      <c r="AO97" s="103">
        <v>0</v>
      </c>
      <c r="AP97" s="103"/>
      <c r="AQ97" s="160">
        <v>532153.2</v>
      </c>
      <c r="AR97" s="108"/>
      <c r="AS97" s="37">
        <v>532153.2</v>
      </c>
    </row>
    <row r="98" spans="1:45" s="183" customFormat="1" ht="15">
      <c r="A98" s="185"/>
      <c r="B98" s="177" t="s">
        <v>113</v>
      </c>
      <c r="C98" s="178">
        <v>0.48</v>
      </c>
      <c r="D98" s="179"/>
      <c r="E98" s="179"/>
      <c r="F98" s="179"/>
      <c r="G98" s="179">
        <v>0</v>
      </c>
      <c r="H98" s="179"/>
      <c r="I98" s="179">
        <v>88.41</v>
      </c>
      <c r="J98" s="179"/>
      <c r="K98" s="179">
        <v>0</v>
      </c>
      <c r="L98" s="179"/>
      <c r="M98" s="179">
        <v>0</v>
      </c>
      <c r="N98" s="179"/>
      <c r="O98" s="179">
        <v>0</v>
      </c>
      <c r="P98" s="179"/>
      <c r="Q98" s="179">
        <v>0</v>
      </c>
      <c r="R98" s="179"/>
      <c r="S98" s="179">
        <v>0</v>
      </c>
      <c r="T98" s="179"/>
      <c r="U98" s="179">
        <v>0</v>
      </c>
      <c r="V98" s="179"/>
      <c r="W98" s="179">
        <v>132.122</v>
      </c>
      <c r="X98" s="179"/>
      <c r="Y98" s="179">
        <v>1.278</v>
      </c>
      <c r="Z98" s="179"/>
      <c r="AA98" s="179">
        <v>95.84</v>
      </c>
      <c r="AB98" s="179"/>
      <c r="AC98" s="179">
        <v>0</v>
      </c>
      <c r="AD98" s="179"/>
      <c r="AE98" s="179">
        <v>1125.7</v>
      </c>
      <c r="AF98" s="179"/>
      <c r="AG98" s="179">
        <v>0</v>
      </c>
      <c r="AH98" s="179"/>
      <c r="AI98" s="179">
        <v>529943.372</v>
      </c>
      <c r="AJ98" s="179"/>
      <c r="AK98" s="180">
        <v>214.24</v>
      </c>
      <c r="AL98" s="179"/>
      <c r="AM98" s="179">
        <v>661.954</v>
      </c>
      <c r="AN98" s="179"/>
      <c r="AO98" s="179">
        <v>0</v>
      </c>
      <c r="AP98" s="179"/>
      <c r="AQ98" s="181">
        <v>532263.396</v>
      </c>
      <c r="AR98" s="179"/>
      <c r="AS98" s="182">
        <v>532263.396</v>
      </c>
    </row>
    <row r="99" spans="1:45" ht="15">
      <c r="A99" s="185" t="s">
        <v>211</v>
      </c>
      <c r="B99" s="101" t="s">
        <v>178</v>
      </c>
      <c r="C99" s="109">
        <v>0</v>
      </c>
      <c r="D99" s="103"/>
      <c r="E99" s="103"/>
      <c r="F99" s="103"/>
      <c r="G99" s="104">
        <v>0</v>
      </c>
      <c r="H99" s="103"/>
      <c r="I99" s="104">
        <v>2456.342</v>
      </c>
      <c r="J99" s="103"/>
      <c r="K99" s="104">
        <v>0</v>
      </c>
      <c r="L99" s="103"/>
      <c r="M99" s="104">
        <v>0</v>
      </c>
      <c r="N99" s="103"/>
      <c r="O99" s="104">
        <v>0</v>
      </c>
      <c r="P99" s="103"/>
      <c r="Q99" s="104">
        <v>0</v>
      </c>
      <c r="R99" s="103"/>
      <c r="S99" s="104">
        <v>286.825</v>
      </c>
      <c r="T99" s="103"/>
      <c r="U99" s="104">
        <v>0</v>
      </c>
      <c r="V99" s="103"/>
      <c r="W99" s="104">
        <v>11.74</v>
      </c>
      <c r="X99" s="103"/>
      <c r="Y99" s="104">
        <v>0.04</v>
      </c>
      <c r="Z99" s="103"/>
      <c r="AA99" s="104">
        <v>1.83</v>
      </c>
      <c r="AB99" s="103"/>
      <c r="AC99" s="104">
        <v>1759.78</v>
      </c>
      <c r="AD99" s="103"/>
      <c r="AE99" s="104">
        <v>4656.941</v>
      </c>
      <c r="AF99" s="103"/>
      <c r="AG99" s="104">
        <v>66490.833</v>
      </c>
      <c r="AH99" s="103"/>
      <c r="AI99" s="104">
        <v>0</v>
      </c>
      <c r="AJ99" s="103"/>
      <c r="AK99" s="111">
        <v>1190.018</v>
      </c>
      <c r="AL99" s="103"/>
      <c r="AM99" s="104">
        <v>0.532</v>
      </c>
      <c r="AN99" s="103"/>
      <c r="AO99" s="104">
        <v>0</v>
      </c>
      <c r="AP99" s="103"/>
      <c r="AQ99" s="160">
        <v>76854.88100000001</v>
      </c>
      <c r="AR99" s="108"/>
      <c r="AS99" s="37">
        <v>76854.88100000001</v>
      </c>
    </row>
    <row r="100" spans="1:45" ht="15">
      <c r="A100" s="185"/>
      <c r="B100" s="101" t="s">
        <v>179</v>
      </c>
      <c r="C100" s="109">
        <v>1.595</v>
      </c>
      <c r="D100" s="103"/>
      <c r="E100" s="103"/>
      <c r="F100" s="103"/>
      <c r="G100" s="104">
        <v>12121</v>
      </c>
      <c r="H100" s="103"/>
      <c r="I100" s="104">
        <v>92.37</v>
      </c>
      <c r="J100" s="103"/>
      <c r="K100" s="104">
        <v>0</v>
      </c>
      <c r="L100" s="103"/>
      <c r="M100" s="104">
        <v>158.513</v>
      </c>
      <c r="N100" s="103"/>
      <c r="O100" s="104">
        <v>2.243</v>
      </c>
      <c r="P100" s="103"/>
      <c r="Q100" s="104">
        <v>8279.14</v>
      </c>
      <c r="R100" s="103"/>
      <c r="S100" s="104">
        <v>5456.6034</v>
      </c>
      <c r="T100" s="103"/>
      <c r="U100" s="104">
        <v>5</v>
      </c>
      <c r="V100" s="103"/>
      <c r="W100" s="104">
        <v>41443.553</v>
      </c>
      <c r="X100" s="103"/>
      <c r="Y100" s="104">
        <v>22.124</v>
      </c>
      <c r="Z100" s="103"/>
      <c r="AA100" s="104">
        <v>342.997</v>
      </c>
      <c r="AB100" s="103"/>
      <c r="AC100" s="104">
        <v>17158.36</v>
      </c>
      <c r="AD100" s="103"/>
      <c r="AE100" s="104">
        <v>42248.249</v>
      </c>
      <c r="AF100" s="103"/>
      <c r="AG100" s="104">
        <v>1156717.436</v>
      </c>
      <c r="AH100" s="103"/>
      <c r="AI100" s="104">
        <v>28687.093</v>
      </c>
      <c r="AJ100" s="103"/>
      <c r="AK100" s="111">
        <v>16902.497</v>
      </c>
      <c r="AL100" s="103"/>
      <c r="AM100" s="104">
        <v>32689.385</v>
      </c>
      <c r="AN100" s="103"/>
      <c r="AO100" s="104">
        <v>0</v>
      </c>
      <c r="AP100" s="103"/>
      <c r="AQ100" s="160">
        <v>1362328.1584</v>
      </c>
      <c r="AR100" s="108"/>
      <c r="AS100" s="37">
        <v>1362328.1584</v>
      </c>
    </row>
    <row r="101" spans="1:45" s="183" customFormat="1" ht="15">
      <c r="A101" s="185"/>
      <c r="B101" s="177" t="s">
        <v>113</v>
      </c>
      <c r="C101" s="178">
        <v>1.595</v>
      </c>
      <c r="D101" s="179"/>
      <c r="E101" s="179"/>
      <c r="F101" s="179"/>
      <c r="G101" s="179">
        <v>12121</v>
      </c>
      <c r="H101" s="179"/>
      <c r="I101" s="179">
        <v>2548.712</v>
      </c>
      <c r="J101" s="179"/>
      <c r="K101" s="179">
        <v>0</v>
      </c>
      <c r="L101" s="179"/>
      <c r="M101" s="179">
        <v>158.513</v>
      </c>
      <c r="N101" s="179"/>
      <c r="O101" s="179">
        <v>2.243</v>
      </c>
      <c r="P101" s="179"/>
      <c r="Q101" s="179">
        <v>8279.14</v>
      </c>
      <c r="R101" s="179"/>
      <c r="S101" s="179">
        <v>5743.4284</v>
      </c>
      <c r="T101" s="179"/>
      <c r="U101" s="179">
        <v>5</v>
      </c>
      <c r="V101" s="179"/>
      <c r="W101" s="179">
        <v>41455.293</v>
      </c>
      <c r="X101" s="179"/>
      <c r="Y101" s="179">
        <v>22.164</v>
      </c>
      <c r="Z101" s="179"/>
      <c r="AA101" s="179">
        <v>344.827</v>
      </c>
      <c r="AB101" s="179"/>
      <c r="AC101" s="179">
        <v>18918.14</v>
      </c>
      <c r="AD101" s="179"/>
      <c r="AE101" s="179">
        <v>46905.19</v>
      </c>
      <c r="AF101" s="179"/>
      <c r="AG101" s="179">
        <v>1223208.269</v>
      </c>
      <c r="AH101" s="179"/>
      <c r="AI101" s="179">
        <v>28687.093</v>
      </c>
      <c r="AJ101" s="179"/>
      <c r="AK101" s="180">
        <v>18092.515</v>
      </c>
      <c r="AL101" s="179"/>
      <c r="AM101" s="179">
        <v>32689.917</v>
      </c>
      <c r="AN101" s="179"/>
      <c r="AO101" s="179">
        <v>0</v>
      </c>
      <c r="AP101" s="179"/>
      <c r="AQ101" s="181">
        <v>1439183.0394000004</v>
      </c>
      <c r="AR101" s="179"/>
      <c r="AS101" s="182">
        <v>1439183.0394000001</v>
      </c>
    </row>
    <row r="102" spans="1:45" ht="15">
      <c r="A102" s="185" t="s">
        <v>212</v>
      </c>
      <c r="B102" s="101" t="s">
        <v>178</v>
      </c>
      <c r="C102" s="112">
        <v>5550.2796</v>
      </c>
      <c r="D102" s="108"/>
      <c r="E102" s="108"/>
      <c r="F102" s="108"/>
      <c r="G102" s="108">
        <v>5830.277799999998</v>
      </c>
      <c r="H102" s="108"/>
      <c r="I102" s="108">
        <v>5988.2579</v>
      </c>
      <c r="J102" s="108"/>
      <c r="K102" s="108">
        <v>4307.903</v>
      </c>
      <c r="L102" s="108"/>
      <c r="M102" s="108">
        <v>5577.754400000001</v>
      </c>
      <c r="N102" s="108"/>
      <c r="O102" s="108">
        <v>10853.0125</v>
      </c>
      <c r="P102" s="108"/>
      <c r="Q102" s="108">
        <v>185006.2045</v>
      </c>
      <c r="R102" s="108"/>
      <c r="S102" s="108">
        <v>201362.95130000004</v>
      </c>
      <c r="T102" s="108"/>
      <c r="U102" s="108">
        <v>10958.3608</v>
      </c>
      <c r="V102" s="108"/>
      <c r="W102" s="108">
        <v>622909.0414999999</v>
      </c>
      <c r="X102" s="108"/>
      <c r="Y102" s="108">
        <v>120526.2131</v>
      </c>
      <c r="Z102" s="108"/>
      <c r="AA102" s="108">
        <v>311784.90520000004</v>
      </c>
      <c r="AB102" s="108"/>
      <c r="AC102" s="108">
        <v>53944.525499999996</v>
      </c>
      <c r="AD102" s="108"/>
      <c r="AE102" s="108">
        <v>192923.9993</v>
      </c>
      <c r="AF102" s="108"/>
      <c r="AG102" s="108">
        <v>452134.21459999995</v>
      </c>
      <c r="AH102" s="108"/>
      <c r="AI102" s="108">
        <v>311426.9887</v>
      </c>
      <c r="AJ102" s="108"/>
      <c r="AK102" s="108">
        <v>1057119.0131999939</v>
      </c>
      <c r="AL102" s="108"/>
      <c r="AM102" s="108">
        <v>994254.9468999999</v>
      </c>
      <c r="AN102" s="108"/>
      <c r="AO102" s="108">
        <v>304587.57</v>
      </c>
      <c r="AP102" s="108"/>
      <c r="AQ102" s="38">
        <v>4829549.933799995</v>
      </c>
      <c r="AR102" s="108"/>
      <c r="AS102" s="37">
        <v>4857046.419799995</v>
      </c>
    </row>
    <row r="103" spans="1:45" ht="15">
      <c r="A103" s="185"/>
      <c r="B103" s="101" t="s">
        <v>179</v>
      </c>
      <c r="C103" s="112">
        <v>425950.13469999994</v>
      </c>
      <c r="D103" s="108"/>
      <c r="E103" s="108"/>
      <c r="F103" s="108"/>
      <c r="G103" s="108">
        <v>64318133.7513</v>
      </c>
      <c r="H103" s="108"/>
      <c r="I103" s="108">
        <v>3113175.3055000002</v>
      </c>
      <c r="J103" s="108"/>
      <c r="K103" s="108">
        <v>103665.38140000001</v>
      </c>
      <c r="L103" s="108"/>
      <c r="M103" s="108">
        <v>1169891.5170000002</v>
      </c>
      <c r="N103" s="108"/>
      <c r="O103" s="108">
        <v>1076360.9118000001</v>
      </c>
      <c r="P103" s="108"/>
      <c r="Q103" s="108">
        <v>84228.1596</v>
      </c>
      <c r="R103" s="108"/>
      <c r="S103" s="108">
        <v>5868645.1888</v>
      </c>
      <c r="T103" s="108"/>
      <c r="U103" s="108">
        <v>3127337.0870999997</v>
      </c>
      <c r="V103" s="108"/>
      <c r="W103" s="108">
        <v>11217060.327799998</v>
      </c>
      <c r="X103" s="108"/>
      <c r="Y103" s="108">
        <v>1582462.1843000005</v>
      </c>
      <c r="Z103" s="108"/>
      <c r="AA103" s="108">
        <v>969421.5588</v>
      </c>
      <c r="AB103" s="108"/>
      <c r="AC103" s="108">
        <v>18757541.863599997</v>
      </c>
      <c r="AD103" s="108"/>
      <c r="AE103" s="108">
        <v>2670899.2507</v>
      </c>
      <c r="AF103" s="108"/>
      <c r="AG103" s="108">
        <v>22016089.2533</v>
      </c>
      <c r="AH103" s="108"/>
      <c r="AI103" s="108">
        <v>16638878.8878</v>
      </c>
      <c r="AJ103" s="108"/>
      <c r="AK103" s="108">
        <v>8605299.95</v>
      </c>
      <c r="AL103" s="108"/>
      <c r="AM103" s="108">
        <v>1462153.7836</v>
      </c>
      <c r="AN103" s="108"/>
      <c r="AO103" s="108">
        <v>8932952.82</v>
      </c>
      <c r="AP103" s="108"/>
      <c r="AQ103" s="38">
        <v>172140278.38109997</v>
      </c>
      <c r="AR103" s="108"/>
      <c r="AS103" s="37">
        <v>172140147.31710002</v>
      </c>
    </row>
    <row r="104" spans="1:45" ht="15">
      <c r="A104" s="185"/>
      <c r="B104" s="101" t="s">
        <v>113</v>
      </c>
      <c r="C104" s="112">
        <v>431513.2493</v>
      </c>
      <c r="D104" s="108"/>
      <c r="E104" s="108"/>
      <c r="F104" s="108"/>
      <c r="G104" s="108">
        <v>64323964.02909999</v>
      </c>
      <c r="H104" s="108"/>
      <c r="I104" s="108">
        <v>3119175.5294000003</v>
      </c>
      <c r="J104" s="108"/>
      <c r="K104" s="108">
        <v>107973.28440000003</v>
      </c>
      <c r="L104" s="108"/>
      <c r="M104" s="108">
        <v>1175469.2714000002</v>
      </c>
      <c r="N104" s="108"/>
      <c r="O104" s="108">
        <v>1087215.2243</v>
      </c>
      <c r="P104" s="108"/>
      <c r="Q104" s="108">
        <v>269234.3641</v>
      </c>
      <c r="R104" s="108"/>
      <c r="S104" s="108">
        <v>6070008.1400999995</v>
      </c>
      <c r="T104" s="108"/>
      <c r="U104" s="108">
        <v>3138295.4479000005</v>
      </c>
      <c r="V104" s="108"/>
      <c r="W104" s="108">
        <v>11839970.7193</v>
      </c>
      <c r="X104" s="108"/>
      <c r="Y104" s="108">
        <v>1703076.2324000003</v>
      </c>
      <c r="Z104" s="108"/>
      <c r="AA104" s="108">
        <v>1281239.674</v>
      </c>
      <c r="AB104" s="108"/>
      <c r="AC104" s="108">
        <v>18811488.066099998</v>
      </c>
      <c r="AD104" s="108"/>
      <c r="AE104" s="108">
        <v>2863823.25</v>
      </c>
      <c r="AF104" s="108"/>
      <c r="AG104" s="108">
        <v>22468223.4679</v>
      </c>
      <c r="AH104" s="108"/>
      <c r="AI104" s="108">
        <v>16950709.1695</v>
      </c>
      <c r="AJ104" s="108"/>
      <c r="AK104" s="108">
        <v>9662418.963199994</v>
      </c>
      <c r="AL104" s="108"/>
      <c r="AM104" s="108">
        <v>2459173.0624999995</v>
      </c>
      <c r="AN104" s="108"/>
      <c r="AO104" s="108">
        <v>9234697.82</v>
      </c>
      <c r="AP104" s="108"/>
      <c r="AQ104" s="38">
        <v>176581187.68390003</v>
      </c>
      <c r="AR104" s="108"/>
      <c r="AS104" s="37">
        <v>176997668.9649</v>
      </c>
    </row>
    <row r="105" spans="1:45" ht="15">
      <c r="A105" s="113"/>
      <c r="C105" s="37"/>
      <c r="AS105" s="37"/>
    </row>
    <row r="106" spans="1:45" ht="15">
      <c r="A106" s="100" t="s">
        <v>141</v>
      </c>
      <c r="B106" s="100" t="s">
        <v>213</v>
      </c>
      <c r="C106" s="37">
        <f>C3+C6+C9+C12+C15+C18+C21+C24+C27+C30+C33+C36+C39+C42+C45+C48+C51+C54+C57+C60+C63+C66+C72+C75+C78+C81+C84+C87+C90+C93+C96+C99</f>
        <v>5550.2796</v>
      </c>
      <c r="D106" s="37"/>
      <c r="E106" s="37"/>
      <c r="F106" s="37"/>
      <c r="G106" s="37">
        <f>G3+G6+G9+G12+G15+G18+G21+G24+G27+G30+G33+G36+G39+G42+G45+G48+G51+G54+G57+G60+G63+G66+G72+G75+G78+G81+G84+G87+G90+G93+G96+G99</f>
        <v>5830.277799999998</v>
      </c>
      <c r="H106" s="37"/>
      <c r="I106" s="37">
        <f>I3+I6+I9+I12+I15+I18+I21+I24+I27+I30+I33+I36+I39+I42+I45+I48+I51+I54+I57+I60+I63+I66+I72+I75+I78+I81+I84+I87+I90+I93+I96+I99</f>
        <v>5988.2579</v>
      </c>
      <c r="J106" s="37"/>
      <c r="K106" s="37">
        <f>K3+K6+K9+K12+K15+K18+K21+K24+K27+K30+K33+K36+K39+K42+K45+K48+K51+K54+K57+K60+K63+K66+K72+K75+K78+K81+K84+K87+K90+K93+K96+K99</f>
        <v>4307.903</v>
      </c>
      <c r="L106" s="37"/>
      <c r="M106" s="37">
        <f>M3+M6+M9+M12+M15+M18+M21+M24+M27+M30+M33+M36+M39+M42+M45+M48+M51+M54+M57+M60+M63+M66+M72+M75+M78+M81+M84+M87+M90+M93+M96+M99</f>
        <v>5577.754400000001</v>
      </c>
      <c r="N106" s="37"/>
      <c r="O106" s="37">
        <f>O3+O6+O9+O12+O15+O18+O21+O24+O27+O30+O33+O36+O39+O42+O45+O48+O51+O54+O57+O60+O63+O66+O72+O75+O78+O81+O84+O87+O90+O93+O96+O99</f>
        <v>10853.0125</v>
      </c>
      <c r="P106" s="37"/>
      <c r="Q106" s="37">
        <f>Q3+Q6+Q9+Q12+Q15+Q18+Q21+Q24+Q27+Q30+Q33+Q36+Q39+Q42+Q45+Q48+Q51+Q54+Q57+Q60+Q63+Q66+Q72+Q75+Q78+Q81+Q84+Q87+Q90+Q93+Q96+Q99</f>
        <v>185006.2045</v>
      </c>
      <c r="R106" s="37"/>
      <c r="S106" s="37">
        <f>S3+S6+S9+S12+S15+S18+S21+S24+S27+S30+S33+S36+S39+S42+S45+S48+S51+S54+S57+S60+S63+S66+S72+S75+S78+S81+S84+S87+S90+S93+S96+S99</f>
        <v>201362.95130000004</v>
      </c>
      <c r="T106" s="37"/>
      <c r="U106" s="37">
        <f>U3+U6+U9+U12+U15+U18+U21+U24+U27+U30+U33+U36+U39+U42+U45+U48+U51+U54+U57+U60+U63+U66+U72+U75+U78+U81+U84+U87+U90+U93+U96+U99</f>
        <v>10958.3608</v>
      </c>
      <c r="V106" s="37"/>
      <c r="W106" s="37">
        <f>W3+W6+W9+W12+W15+W18+W21+W24+W27+W30+W33+W36+W39+W42+W45+W48+W51+W54+W57+W60+W63+W66+W72+W75+W78+W81+W84+W87+W90+W93+W96+W99</f>
        <v>622909.0414999999</v>
      </c>
      <c r="X106" s="37"/>
      <c r="Y106" s="37">
        <f>Y3+Y6+Y9+Y12+Y15+Y18+Y21+Y24+Y27+Y30+Y33+Y36+Y39+Y42+Y45+Y48+Y51+Y54+Y57+Y60+Y63+Y66+Y72+Y75+Y78+Y81+Y84+Y87+Y90+Y93+Y96+Y99</f>
        <v>120526.2131</v>
      </c>
      <c r="Z106" s="37"/>
      <c r="AA106" s="37">
        <f>AA3+AA6+AA9+AA12+AA15+AA18+AA21+AA24+AA27+AA30+AA33+AA36+AA39+AA42+AA45+AA48+AA51+AA54+AA57+AA60+AA63+AA66+AA72+AA75+AA78+AA81+AA84+AA87+AA90+AA93+AA96+AA99</f>
        <v>311784.90520000004</v>
      </c>
      <c r="AB106" s="37"/>
      <c r="AC106" s="37">
        <f>AC3+AC6+AC9+AC12+AC15+AC18+AC21+AC24+AC27+AC30+AC33+AC36+AC39+AC42+AC45+AC48+AC51+AC54+AC57+AC60+AC63+AC66+AC72+AC75+AC78+AC81+AC84+AC87+AC90+AC93+AC96+AC99</f>
        <v>53944.525499999996</v>
      </c>
      <c r="AD106" s="37"/>
      <c r="AE106" s="37">
        <f>AE3+AE6+AE9+AE12+AE15+AE18+AE21+AE24+AE27+AE30+AE33+AE36+AE39+AE42+AE45+AE48+AE51+AE54+AE57+AE60+AE63+AE66+AE72+AE75+AE78+AE81+AE84+AE87+AE90+AE93+AE96+AE99</f>
        <v>192923.9993</v>
      </c>
      <c r="AF106" s="37"/>
      <c r="AG106" s="37">
        <f>AG3+AG6+AG9+AG12+AG15+AG18+AG21+AG24+AG27+AG30+AG33+AG36+AG39+AG42+AG45+AG48+AG51+AG54+AG57+AG60+AG63+AG66+AG72+AG75+AG78+AG81+AG84+AG87+AG90+AG93+AG96+AG99</f>
        <v>452134.21459999995</v>
      </c>
      <c r="AH106" s="37"/>
      <c r="AI106" s="37">
        <f>AI3+AI6+AI9+AI12+AI15+AI18+AI21+AI24+AI27+AI30+AI33+AI36+AI39+AI42+AI45+AI48+AI51+AI54+AI57+AI60+AI63+AI66+AI72+AI75+AI78+AI81+AI84+AI87+AI90+AI93+AI96+AI99</f>
        <v>311426.9887</v>
      </c>
      <c r="AJ106" s="37"/>
      <c r="AK106" s="37">
        <f>AK3+AK6+AK9+AK12+AK15+AK18+AK21+AK24+AK27+AK30+AK33+AK36+AK39+AK42+AK45+AK48+AK51+AK54+AK57+AK60+AK63+AK66+AK72+AK75+AK78+AK81+AK84+AK87+AK90+AK93+AK96+AK99</f>
        <v>1057119.0131999939</v>
      </c>
      <c r="AL106" s="37"/>
      <c r="AM106" s="37">
        <f>AM3+AM6+AM9+AM12+AM15+AM18+AM21+AM24+AM27+AM30+AM33+AM36+AM39+AM42+AM45+AM48+AM51+AM54+AM57+AM60+AM63+AM66+AM72+AM75+AM78+AM81+AM84+AM87+AM90+AM93+AM96+AM99</f>
        <v>994254.9468999999</v>
      </c>
      <c r="AN106" s="37"/>
      <c r="AO106" s="37">
        <f>AO3+AO6+AO9+AO12+AO15+AO18+AO21+AO24+AO27+AO30+AO33+AO36+AO39+AO42+AO45+AO48+AO51+AO54+AO57+AO60+AO63+AO66+AO72+AO75+AO78+AO81+AO84+AO87+AO90+AO93+AO96+AO99</f>
        <v>304587.57</v>
      </c>
      <c r="AP106" s="37"/>
      <c r="AQ106" s="37">
        <f>AQ3+AQ6+AQ9+AQ12+AQ15+AQ18+AQ21+AQ24+AQ27+AQ30+AQ33+AQ36+AQ39+AQ42+AQ45+AQ48+AQ51+AQ54+AQ57+AQ60+AQ63+AQ66+AQ72+AQ75+AQ78+AQ81+AQ84+AQ87+AQ90+AQ93+AQ96+AQ99</f>
        <v>4857051.233799995</v>
      </c>
      <c r="AR106" s="37"/>
      <c r="AS106" s="37">
        <f>AS3+AS6+AS9+AS12+AS15+AS18+AS21+AS24+AS27+AS30+AS33+AS36+AS39+AS42+AS45+AS48+AS51+AS54+AS57+AS60+AS63+AS66+AS69+AS72+AS75+AS78+AS81+AS84+AS87+AS90+AS93+AS96+AS99</f>
        <v>4857046.419799995</v>
      </c>
    </row>
    <row r="107" spans="1:45" ht="15">
      <c r="A107" s="100" t="s">
        <v>141</v>
      </c>
      <c r="B107" s="100" t="s">
        <v>214</v>
      </c>
      <c r="C107" s="37">
        <f>C4+C7+C10+C13+C16+C19+C22+C25+C28+C31+C34+C37+C40+C43+C46+C49+C52+C55+C58+C61+C64+C67+C70+C73+C76+C79+C82+C85+C88+C91+C94+C100</f>
        <v>425949.65469999996</v>
      </c>
      <c r="D107" s="37"/>
      <c r="E107" s="37"/>
      <c r="F107" s="37"/>
      <c r="G107" s="37">
        <f>G4+G7+G10+G13+G16+G19+G22+G25+G28+G31+G34+G37+G40+G43+G46+G49+G52+G55+G58+G61+G64+G67+G70+G73+G76+G79+G82+G85+G88+G91+G94+G100</f>
        <v>64318133.7513</v>
      </c>
      <c r="H107" s="37"/>
      <c r="I107" s="37">
        <f>I4+I7+I10+I13+I16+I19+I22+I25+I28+I31+I34+I37+I40+I43+I46+I49+I52+I55+I58+I61+I64+I67+I70+I73+I76+I79+I82+I85+I88+I91+I94+I100</f>
        <v>3113156.8955</v>
      </c>
      <c r="J107" s="37"/>
      <c r="K107" s="37">
        <f>K4+K7+K10+K13+K16+K19+K22+K25+K28+K31+K34+K37+K40+K43+K46+K49+K52+K55+K58+K61+K64+K67+K70+K73+K76+K79+K82+K85+K88+K91+K94+K100</f>
        <v>103665.38140000001</v>
      </c>
      <c r="L107" s="37"/>
      <c r="M107" s="37">
        <f>M4+M7+M10+M13+M16+M19+M22+M25+M28+M31+M34+M37+M40+M43+M46+M49+M52+M55+M58+M61+M64+M67+M70+M73+M76+M79+M82+M85+M88+M91+M94+M100</f>
        <v>1169874.7170000002</v>
      </c>
      <c r="N107" s="37"/>
      <c r="O107" s="37">
        <f>O4+O7+O10+O13+O16+O19+O22+O25+O28+O31+O34+O37+O40+O43+O46+O49+O52+O55+O58+O61+O64+O67+O70+O73+O76+O79+O82+O85+O88+O91+O94+O100</f>
        <v>1076359.4518</v>
      </c>
      <c r="P107" s="37"/>
      <c r="Q107" s="37">
        <f>Q4+Q7+Q10+Q13+Q16+Q19+Q22+Q25+Q28+Q31+Q34+Q37+Q40+Q43+Q46+Q49+Q52+Q55+Q58+Q61+Q64+Q67+Q70+Q73+Q76+Q79+Q82+Q85+Q88+Q91+Q94+Q100</f>
        <v>84228.1596</v>
      </c>
      <c r="R107" s="37"/>
      <c r="S107" s="37">
        <f>S4+S7+S10+S13+S16+S19+S22+S25+S28+S31+S34+S37+S40+S43+S46+S49+S52+S55+S58+S61+S64+S67+S70+S73+S76+S79+S82+S85+S88+S91+S94+S100</f>
        <v>5868645.1888</v>
      </c>
      <c r="T107" s="37"/>
      <c r="U107" s="37">
        <f>U4+U7+U10+U13+U16+U19+U22+U25+U28+U31+U34+U37+U40+U43+U46+U49+U52+U55+U58+U61+U64+U67+U70+U73+U76+U79+U82+U85+U88+U91+U94+U100</f>
        <v>3127336.4671</v>
      </c>
      <c r="V107" s="37"/>
      <c r="W107" s="37">
        <f>W4+W7+W10+W13+W16+W19+W22+W25+W28+W31+W34+W37+W40+W43+W46+W49+W52+W55+W58+W61+W64+W67+W70+W73+W76+W79+W82+W85+W88+W91+W94+W100</f>
        <v>11216925.517800001</v>
      </c>
      <c r="X107" s="37"/>
      <c r="Y107" s="37">
        <f>Y4+Y7+Y10+Y13+Y16+Y19+Y22+Y25+Y28+Y31+Y34+Y37+Y40+Y43+Y46+Y49+Y52+Y55+Y58+Y61+Y64+Y67+Y70+Y73+Y76+Y79+Y82+Y85+Y88+Y91+Y94+Y100</f>
        <v>1582341.8643000005</v>
      </c>
      <c r="Z107" s="37"/>
      <c r="AA107" s="37">
        <f>AA4+AA7+AA10+AA13+AA16+AA19+AA22+AA25+AA28+AA31+AA34+AA37+AA40+AA43+AA46+AA49+AA52+AA55+AA58+AA61+AA64+AA67+AA70+AA73+AA76+AA79+AA82+AA85+AA88+AA91+AA94+AA100</f>
        <v>969325.7188</v>
      </c>
      <c r="AB107" s="37"/>
      <c r="AC107" s="37">
        <f>AC4+AC7+AC10+AC13+AC16+AC19+AC22+AC25+AC28+AC31+AC34+AC37+AC40+AC43+AC46+AC49+AC52+AC55+AC58+AC61+AC64+AC67+AC70+AC73+AC76+AC79+AC82+AC85+AC88+AC91+AC94+AC100</f>
        <v>18757541.863599997</v>
      </c>
      <c r="AD107" s="37"/>
      <c r="AE107" s="37">
        <f>AE4+AE7+AE10+AE13+AE16+AE19+AE22+AE25+AE28+AE31+AE34+AE37+AE40+AE43+AE46+AE49+AE52+AE55+AE58+AE61+AE64+AE67+AE70+AE73+AE76+AE79+AE82+AE85+AE88+AE91+AE94+AE100+AE97</f>
        <v>2670899.2507</v>
      </c>
      <c r="AF107" s="37"/>
      <c r="AG107" s="37">
        <f>AG4+AG7+AG10+AG13+AG16+AG19+AG22+AG25+AG28+AG31+AG34+AG37+AG40+AG43+AG46+AG49+AG52+AG55+AG58+AG61+AG64+AG67+AG70+AG73+AG76+AG79+AG82+AG85+AG88+AG91+AG94+AG100</f>
        <v>22016089.2533</v>
      </c>
      <c r="AH107" s="37"/>
      <c r="AI107" s="37">
        <f>AI4+AI7+AI10+AI13+AI16+AI19+AI22+AI25+AI28+AI31+AI34+AI37+AI40+AI43+AI46+AI49+AI52+AI55+AI58+AI61+AI64+AI67+AI70+AI73+AI76+AI79+AI82+AI85+AI88+AI91+AI94+AI100</f>
        <v>16108941.6678</v>
      </c>
      <c r="AJ107" s="37"/>
      <c r="AK107" s="37">
        <f>AK4+AK7+AK10+AK13+AK16+AK19+AK22+AK25+AK28+AK31+AK34+AK37+AK40+AK43+AK46+AK49+AK52+AK55+AK58+AK61+AK64+AK67+AK70+AK73+AK76+AK79+AK82+AK85+AK88+AK91+AK94+AK100+AK97</f>
        <v>8605299.95</v>
      </c>
      <c r="AL107" s="37"/>
      <c r="AM107" s="37">
        <f>AM4+AM7+AM10+AM13+AM16+AM19+AM22+AM25+AM28+AM31+AM34+AM37+AM40+AM43+AM46+AM49+AM52+AM55+AM58+AM61+AM64+AM67+AM70+AM73+AM76+AM79+AM82+AM85+AM88+AM91+AM94+AM100</f>
        <v>1461491.9435999999</v>
      </c>
      <c r="AN107" s="37"/>
      <c r="AO107" s="37">
        <f>AO4+AO7+AO10+AO13+AO16+AO19+AO22+AO25+AO28+AO31+AO34+AO37+AO40+AO43+AO46+AO49+AO52+AO55+AO58+AO61+AO64+AO67+AO70+AO73+AO76+AO79+AO82+AO85+AO88+AO91+AO94+AO100</f>
        <v>8932952.82</v>
      </c>
      <c r="AP107" s="37"/>
      <c r="AQ107" s="37">
        <f>AQ4+AQ7+AQ10+AQ13+AQ16+AQ19+AQ22+AQ25+AQ28+AQ31+AQ34+AQ37+AQ40+AQ43+AQ46+AQ49+AQ52+AQ55+AQ58+AQ61+AQ64+AQ67+AQ70+AQ73+AQ76+AQ79+AQ82+AQ85+AQ88+AQ91+AQ94+AQ100</f>
        <v>171608125.18109998</v>
      </c>
      <c r="AR107" s="37"/>
      <c r="AS107" s="37">
        <f>AS4+AS7+AS10+AS13+AS16+AS19+AS22+AS25+AS28+AS31+AS34+AS37+AS40+AS43+AS46+AS49+AS52+AS55+AS58+AS61+AS64+AS67+AS70+AS73+AS76+AS79+AS82+AS85+AS88+AS91+AS94+AS97+AS100</f>
        <v>172139987.01709998</v>
      </c>
    </row>
    <row r="108" spans="1:45" ht="15">
      <c r="A108" s="100" t="s">
        <v>141</v>
      </c>
      <c r="B108" s="100" t="s">
        <v>113</v>
      </c>
      <c r="C108" s="37">
        <f>SUM(C106:C107)</f>
        <v>431499.93429999996</v>
      </c>
      <c r="D108" s="37"/>
      <c r="E108" s="37"/>
      <c r="F108" s="37"/>
      <c r="G108" s="37">
        <f aca="true" t="shared" si="0" ref="G108:AO108">SUM(G106:G107)</f>
        <v>64323964.0291</v>
      </c>
      <c r="H108" s="37"/>
      <c r="I108" s="37">
        <f t="shared" si="0"/>
        <v>3119145.1534</v>
      </c>
      <c r="J108" s="37"/>
      <c r="K108" s="37">
        <f t="shared" si="0"/>
        <v>107973.28440000002</v>
      </c>
      <c r="L108" s="37"/>
      <c r="M108" s="37">
        <f t="shared" si="0"/>
        <v>1175452.4714000002</v>
      </c>
      <c r="N108" s="37"/>
      <c r="O108" s="37">
        <f t="shared" si="0"/>
        <v>1087212.4642999999</v>
      </c>
      <c r="P108" s="37"/>
      <c r="Q108" s="37">
        <f t="shared" si="0"/>
        <v>269234.3641</v>
      </c>
      <c r="R108" s="37"/>
      <c r="S108" s="37">
        <f t="shared" si="0"/>
        <v>6070008.1400999995</v>
      </c>
      <c r="T108" s="37"/>
      <c r="U108" s="37">
        <f t="shared" si="0"/>
        <v>3138294.8279</v>
      </c>
      <c r="V108" s="37"/>
      <c r="W108" s="37">
        <f t="shared" si="0"/>
        <v>11839834.559300002</v>
      </c>
      <c r="X108" s="37"/>
      <c r="Y108" s="37">
        <f t="shared" si="0"/>
        <v>1702868.0774000005</v>
      </c>
      <c r="Z108" s="37"/>
      <c r="AA108" s="37">
        <f t="shared" si="0"/>
        <v>1281110.624</v>
      </c>
      <c r="AB108" s="37"/>
      <c r="AC108" s="37">
        <f t="shared" si="0"/>
        <v>18811486.389099997</v>
      </c>
      <c r="AD108" s="37"/>
      <c r="AE108" s="37">
        <f t="shared" si="0"/>
        <v>2863823.25</v>
      </c>
      <c r="AF108" s="37"/>
      <c r="AG108" s="37">
        <f t="shared" si="0"/>
        <v>22468223.4679</v>
      </c>
      <c r="AH108" s="37"/>
      <c r="AI108" s="37">
        <f t="shared" si="0"/>
        <v>16420368.6565</v>
      </c>
      <c r="AJ108" s="37"/>
      <c r="AK108" s="37">
        <f t="shared" si="0"/>
        <v>9662418.963199994</v>
      </c>
      <c r="AL108" s="37"/>
      <c r="AM108" s="37">
        <f t="shared" si="0"/>
        <v>2455746.8904999997</v>
      </c>
      <c r="AN108" s="37"/>
      <c r="AO108" s="37">
        <f t="shared" si="0"/>
        <v>9237540.39</v>
      </c>
      <c r="AP108" s="37"/>
      <c r="AQ108" s="37">
        <f aca="true" t="shared" si="1" ref="AQ108">SUM(AQ106:AQ107)</f>
        <v>176465176.41489998</v>
      </c>
      <c r="AR108" s="37"/>
      <c r="AS108" s="37">
        <f>SUM(AS106:AS107)</f>
        <v>176997033.43689996</v>
      </c>
    </row>
    <row r="109" spans="3:45" ht="1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</row>
    <row r="110" spans="3:45" ht="1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</row>
    <row r="112" spans="3:41" ht="15">
      <c r="C112">
        <v>1</v>
      </c>
      <c r="G112">
        <v>2</v>
      </c>
      <c r="I112">
        <v>3</v>
      </c>
      <c r="K112">
        <v>4</v>
      </c>
      <c r="M112">
        <v>5</v>
      </c>
      <c r="O112">
        <v>6</v>
      </c>
      <c r="Q112">
        <v>7</v>
      </c>
      <c r="S112">
        <v>8</v>
      </c>
      <c r="U112">
        <v>9</v>
      </c>
      <c r="W112">
        <v>10</v>
      </c>
      <c r="Y112">
        <v>11</v>
      </c>
      <c r="AA112">
        <v>12</v>
      </c>
      <c r="AC112">
        <v>13</v>
      </c>
      <c r="AE112">
        <v>14</v>
      </c>
      <c r="AG112">
        <v>15</v>
      </c>
      <c r="AI112">
        <v>16</v>
      </c>
      <c r="AK112">
        <v>17</v>
      </c>
      <c r="AM112">
        <v>18</v>
      </c>
      <c r="AO112">
        <v>19</v>
      </c>
    </row>
  </sheetData>
  <mergeCells count="56">
    <mergeCell ref="A102:A104"/>
    <mergeCell ref="A75:A77"/>
    <mergeCell ref="A78:A80"/>
    <mergeCell ref="A81:A83"/>
    <mergeCell ref="A84:A86"/>
    <mergeCell ref="A87:A89"/>
    <mergeCell ref="A90:A92"/>
    <mergeCell ref="W2:X2"/>
    <mergeCell ref="Y2:Z2"/>
    <mergeCell ref="A93:A95"/>
    <mergeCell ref="A96:A98"/>
    <mergeCell ref="A99:A101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A2:AB2"/>
    <mergeCell ref="AC2:AD2"/>
    <mergeCell ref="AG2:AH2"/>
    <mergeCell ref="AI2:AJ2"/>
    <mergeCell ref="AE2:AF2"/>
    <mergeCell ref="A33:A35"/>
    <mergeCell ref="AK2:AL2"/>
    <mergeCell ref="AM2:AN2"/>
    <mergeCell ref="A1:B2"/>
    <mergeCell ref="C1:AR1"/>
    <mergeCell ref="C2:D2"/>
    <mergeCell ref="G2:H2"/>
    <mergeCell ref="I2:J2"/>
    <mergeCell ref="K2:L2"/>
    <mergeCell ref="M2:N2"/>
    <mergeCell ref="O2:P2"/>
    <mergeCell ref="Q2:R2"/>
    <mergeCell ref="S2:T2"/>
    <mergeCell ref="AQ2:AR2"/>
    <mergeCell ref="U2:V2"/>
    <mergeCell ref="AO2:AP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5" r:id="rId1"/>
  <headerFooter>
    <oddHeader>&amp;CDATENSET 1_ABFALLAUFKOMMEN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05"/>
  <sheetViews>
    <sheetView tabSelected="1" workbookViewId="0" topLeftCell="A1">
      <pane xSplit="2" ySplit="2" topLeftCell="AA12" activePane="bottomRight" state="frozen"/>
      <selection pane="topRight" activeCell="C1" sqref="C1"/>
      <selection pane="bottomLeft" activeCell="A3" sqref="A3"/>
      <selection pane="bottomRight" activeCell="G99" sqref="G99"/>
    </sheetView>
  </sheetViews>
  <sheetFormatPr defaultColWidth="11.421875" defaultRowHeight="15"/>
  <cols>
    <col min="1" max="1" width="40.140625" style="100" customWidth="1"/>
    <col min="2" max="2" width="11.421875" style="100" customWidth="1"/>
    <col min="3" max="3" width="15.7109375" style="0" customWidth="1"/>
    <col min="4" max="4" width="3.7109375" style="0" customWidth="1"/>
    <col min="5" max="5" width="15.7109375" style="0" customWidth="1"/>
    <col min="6" max="6" width="3.7109375" style="0" customWidth="1"/>
    <col min="7" max="7" width="15.7109375" style="0" customWidth="1"/>
    <col min="8" max="8" width="3.7109375" style="0" customWidth="1"/>
    <col min="9" max="9" width="15.7109375" style="0" customWidth="1"/>
    <col min="10" max="10" width="3.7109375" style="0" customWidth="1"/>
    <col min="11" max="11" width="15.7109375" style="0" customWidth="1"/>
    <col min="12" max="12" width="3.7109375" style="0" customWidth="1"/>
    <col min="13" max="13" width="15.7109375" style="0" customWidth="1"/>
    <col min="14" max="14" width="3.7109375" style="0" customWidth="1"/>
    <col min="15" max="15" width="15.7109375" style="0" customWidth="1"/>
    <col min="16" max="16" width="3.7109375" style="0" customWidth="1"/>
    <col min="17" max="17" width="15.7109375" style="0" customWidth="1"/>
    <col min="18" max="18" width="3.7109375" style="0" customWidth="1"/>
    <col min="19" max="19" width="15.7109375" style="0" customWidth="1"/>
    <col min="20" max="20" width="3.7109375" style="0" customWidth="1"/>
    <col min="21" max="21" width="15.7109375" style="0" customWidth="1"/>
    <col min="22" max="22" width="3.7109375" style="0" customWidth="1"/>
    <col min="23" max="23" width="15.7109375" style="0" customWidth="1"/>
    <col min="24" max="24" width="3.7109375" style="0" customWidth="1"/>
    <col min="25" max="25" width="15.7109375" style="0" customWidth="1"/>
    <col min="26" max="26" width="3.7109375" style="0" customWidth="1"/>
    <col min="27" max="27" width="15.7109375" style="0" customWidth="1"/>
    <col min="28" max="28" width="3.7109375" style="0" customWidth="1"/>
    <col min="29" max="29" width="15.7109375" style="0" customWidth="1"/>
    <col min="30" max="30" width="3.7109375" style="0" customWidth="1"/>
    <col min="31" max="31" width="15.7109375" style="0" customWidth="1"/>
    <col min="32" max="32" width="3.7109375" style="0" customWidth="1"/>
    <col min="33" max="33" width="15.7109375" style="0" customWidth="1"/>
    <col min="34" max="34" width="3.7109375" style="0" customWidth="1"/>
    <col min="35" max="35" width="15.7109375" style="0" customWidth="1"/>
    <col min="36" max="36" width="3.7109375" style="0" customWidth="1"/>
    <col min="37" max="37" width="15.7109375" style="0" customWidth="1"/>
    <col min="38" max="38" width="3.7109375" style="0" customWidth="1"/>
    <col min="39" max="39" width="15.7109375" style="0" customWidth="1"/>
    <col min="40" max="40" width="3.7109375" style="0" customWidth="1"/>
    <col min="41" max="41" width="15.7109375" style="0" customWidth="1"/>
    <col min="42" max="42" width="3.7109375" style="0" customWidth="1"/>
  </cols>
  <sheetData>
    <row r="1" spans="1:42" ht="15">
      <c r="A1" s="191" t="s">
        <v>241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1:42" s="100" customFormat="1" ht="15">
      <c r="A2" s="187"/>
      <c r="B2" s="187"/>
      <c r="C2" s="186" t="s">
        <v>157</v>
      </c>
      <c r="D2" s="186"/>
      <c r="E2" s="186" t="s">
        <v>158</v>
      </c>
      <c r="F2" s="186"/>
      <c r="G2" s="186" t="s">
        <v>159</v>
      </c>
      <c r="H2" s="186"/>
      <c r="I2" s="186" t="s">
        <v>160</v>
      </c>
      <c r="J2" s="186"/>
      <c r="K2" s="186" t="s">
        <v>161</v>
      </c>
      <c r="L2" s="186"/>
      <c r="M2" s="186" t="s">
        <v>162</v>
      </c>
      <c r="N2" s="186"/>
      <c r="O2" s="186" t="s">
        <v>163</v>
      </c>
      <c r="P2" s="186"/>
      <c r="Q2" s="186" t="s">
        <v>164</v>
      </c>
      <c r="R2" s="186"/>
      <c r="S2" s="186" t="s">
        <v>165</v>
      </c>
      <c r="T2" s="186"/>
      <c r="U2" s="186" t="s">
        <v>166</v>
      </c>
      <c r="V2" s="186"/>
      <c r="W2" s="186" t="s">
        <v>167</v>
      </c>
      <c r="X2" s="186"/>
      <c r="Y2" s="186" t="s">
        <v>168</v>
      </c>
      <c r="Z2" s="186"/>
      <c r="AA2" s="186" t="s">
        <v>169</v>
      </c>
      <c r="AB2" s="186"/>
      <c r="AC2" s="186" t="s">
        <v>170</v>
      </c>
      <c r="AD2" s="186"/>
      <c r="AE2" s="186" t="s">
        <v>171</v>
      </c>
      <c r="AF2" s="186"/>
      <c r="AG2" s="186" t="s">
        <v>172</v>
      </c>
      <c r="AH2" s="186"/>
      <c r="AI2" s="186" t="s">
        <v>173</v>
      </c>
      <c r="AJ2" s="186"/>
      <c r="AK2" s="186" t="s">
        <v>174</v>
      </c>
      <c r="AL2" s="186"/>
      <c r="AM2" s="186" t="s">
        <v>175</v>
      </c>
      <c r="AN2" s="186"/>
      <c r="AO2" s="186" t="s">
        <v>176</v>
      </c>
      <c r="AP2" s="186"/>
    </row>
    <row r="3" spans="1:43" ht="15">
      <c r="A3" s="185" t="s">
        <v>177</v>
      </c>
      <c r="B3" s="101" t="s">
        <v>178</v>
      </c>
      <c r="C3" s="102">
        <f>ANNEXI_Reference_Year!C3-ANNEXI_Previous_Year!C3</f>
        <v>-31.918</v>
      </c>
      <c r="D3" s="103"/>
      <c r="E3" s="104">
        <f>ANNEXI_Reference_Year!G3-ANNEXI_Previous_Year!E3</f>
        <v>1.9500000000000002</v>
      </c>
      <c r="F3" s="103"/>
      <c r="G3" s="104">
        <f>ANNEXI_Reference_Year!I3-ANNEXI_Previous_Year!G3</f>
        <v>0.34450000000000003</v>
      </c>
      <c r="H3" s="103"/>
      <c r="I3" s="104">
        <f>ANNEXI_Reference_Year!K3-ANNEXI_Previous_Year!I3</f>
        <v>38.308</v>
      </c>
      <c r="J3" s="103"/>
      <c r="K3" s="104">
        <f>ANNEXI_Reference_Year!M3-ANNEXI_Previous_Year!K3</f>
        <v>2.3999999999999986</v>
      </c>
      <c r="L3" s="103"/>
      <c r="M3" s="104">
        <f>ANNEXI_Reference_Year!O3-ANNEXI_Previous_Year!M3</f>
        <v>-73.90300000000002</v>
      </c>
      <c r="N3" s="103"/>
      <c r="O3" s="104">
        <f>ANNEXI_Reference_Year!Q3-ANNEXI_Previous_Year!O3</f>
        <v>-0.8049999999999999</v>
      </c>
      <c r="P3" s="103"/>
      <c r="Q3" s="104">
        <f>ANNEXI_Reference_Year!S3-ANNEXI_Previous_Year!Q3</f>
        <v>-1679.1170999999995</v>
      </c>
      <c r="R3" s="103"/>
      <c r="S3" s="104">
        <f>ANNEXI_Reference_Year!U3-ANNEXI_Previous_Year!S3</f>
        <v>40.873999999999995</v>
      </c>
      <c r="T3" s="103"/>
      <c r="U3" s="104">
        <f>ANNEXI_Reference_Year!W3-ANNEXI_Previous_Year!U3</f>
        <v>21.015999999999963</v>
      </c>
      <c r="V3" s="103"/>
      <c r="W3" s="104">
        <f>ANNEXI_Reference_Year!Y3-ANNEXI_Previous_Year!W3</f>
        <v>676.2460000000001</v>
      </c>
      <c r="X3" s="103"/>
      <c r="Y3" s="104">
        <f>ANNEXI_Reference_Year!AA3-ANNEXI_Previous_Year!Y3</f>
        <v>36.918000000000006</v>
      </c>
      <c r="Z3" s="103"/>
      <c r="AA3" s="104">
        <f>ANNEXI_Reference_Year!AC3-ANNEXI_Previous_Year!AA3</f>
        <v>0.7759999999999998</v>
      </c>
      <c r="AB3" s="103"/>
      <c r="AC3" s="104">
        <f>ANNEXI_Reference_Year!AE3-ANNEXI_Previous_Year!AC3</f>
        <v>-0.737</v>
      </c>
      <c r="AD3" s="103"/>
      <c r="AE3" s="104">
        <f>ANNEXI_Reference_Year!AG3-ANNEXI_Previous_Year!AE3</f>
        <v>273.43309999999997</v>
      </c>
      <c r="AF3" s="103"/>
      <c r="AG3" s="104">
        <f>ANNEXI_Reference_Year!AI3-ANNEXI_Previous_Year!AG3</f>
        <v>-1.7356000000000016</v>
      </c>
      <c r="AH3" s="103"/>
      <c r="AI3" s="104">
        <f>ANNEXI_Reference_Year!AK3-ANNEXI_Previous_Year!AI3</f>
        <v>385.9232999999999</v>
      </c>
      <c r="AJ3" s="103"/>
      <c r="AK3" s="104">
        <f>ANNEXI_Reference_Year!AM3-ANNEXI_Previous_Year!AK3</f>
        <v>1.753</v>
      </c>
      <c r="AL3" s="103"/>
      <c r="AM3" s="104">
        <f>ANNEXI_Reference_Year!AO3-ANNEXI_Previous_Year!AM3</f>
        <v>0</v>
      </c>
      <c r="AN3" s="103"/>
      <c r="AO3" s="105"/>
      <c r="AP3" s="105"/>
      <c r="AQ3" s="37"/>
    </row>
    <row r="4" spans="1:43" ht="15">
      <c r="A4" s="185"/>
      <c r="B4" s="101" t="s">
        <v>179</v>
      </c>
      <c r="C4" s="102">
        <f>ANNEXI_Reference_Year!C4-ANNEXI_Previous_Year!C4</f>
        <v>0</v>
      </c>
      <c r="D4" s="107"/>
      <c r="E4" s="104">
        <f>ANNEXI_Reference_Year!G4-ANNEXI_Previous_Year!E4</f>
        <v>0</v>
      </c>
      <c r="F4" s="107"/>
      <c r="G4" s="104">
        <f>ANNEXI_Reference_Year!I4-ANNEXI_Previous_Year!G4</f>
        <v>0</v>
      </c>
      <c r="H4" s="107"/>
      <c r="I4" s="104">
        <f>ANNEXI_Reference_Year!K4-ANNEXI_Previous_Year!I4</f>
        <v>0</v>
      </c>
      <c r="J4" s="107"/>
      <c r="K4" s="104">
        <f>ANNEXI_Reference_Year!M4-ANNEXI_Previous_Year!K4</f>
        <v>0</v>
      </c>
      <c r="L4" s="107"/>
      <c r="M4" s="104">
        <f>ANNEXI_Reference_Year!O4-ANNEXI_Previous_Year!M4</f>
        <v>0</v>
      </c>
      <c r="N4" s="107"/>
      <c r="O4" s="104">
        <f>ANNEXI_Reference_Year!Q4-ANNEXI_Previous_Year!O4</f>
        <v>0</v>
      </c>
      <c r="P4" s="107"/>
      <c r="Q4" s="104">
        <f>ANNEXI_Reference_Year!S4-ANNEXI_Previous_Year!Q4</f>
        <v>0</v>
      </c>
      <c r="R4" s="107"/>
      <c r="S4" s="104">
        <f>ANNEXI_Reference_Year!U4-ANNEXI_Previous_Year!S4</f>
        <v>0</v>
      </c>
      <c r="T4" s="107"/>
      <c r="U4" s="104">
        <f>ANNEXI_Reference_Year!W4-ANNEXI_Previous_Year!U4</f>
        <v>0</v>
      </c>
      <c r="V4" s="107"/>
      <c r="W4" s="104">
        <f>ANNEXI_Reference_Year!Y4-ANNEXI_Previous_Year!W4</f>
        <v>0</v>
      </c>
      <c r="X4" s="107"/>
      <c r="Y4" s="104">
        <f>ANNEXI_Reference_Year!AA4-ANNEXI_Previous_Year!Y4</f>
        <v>0</v>
      </c>
      <c r="Z4" s="107"/>
      <c r="AA4" s="104">
        <f>ANNEXI_Reference_Year!AC4-ANNEXI_Previous_Year!AA4</f>
        <v>0</v>
      </c>
      <c r="AB4" s="107"/>
      <c r="AC4" s="104">
        <f>ANNEXI_Reference_Year!AE4-ANNEXI_Previous_Year!AC4</f>
        <v>0</v>
      </c>
      <c r="AD4" s="107"/>
      <c r="AE4" s="104">
        <f>ANNEXI_Reference_Year!AG4-ANNEXI_Previous_Year!AE4</f>
        <v>0</v>
      </c>
      <c r="AF4" s="107"/>
      <c r="AG4" s="104">
        <f>ANNEXI_Reference_Year!AI4-ANNEXI_Previous_Year!AG4</f>
        <v>0</v>
      </c>
      <c r="AH4" s="107"/>
      <c r="AI4" s="104">
        <f>ANNEXI_Reference_Year!AK4-ANNEXI_Previous_Year!AI4</f>
        <v>0</v>
      </c>
      <c r="AJ4" s="107"/>
      <c r="AK4" s="104">
        <f>ANNEXI_Reference_Year!AM4-ANNEXI_Previous_Year!AK4</f>
        <v>0</v>
      </c>
      <c r="AL4" s="107"/>
      <c r="AM4" s="104">
        <f>ANNEXI_Reference_Year!AO4-ANNEXI_Previous_Year!AM4</f>
        <v>0</v>
      </c>
      <c r="AN4" s="107"/>
      <c r="AO4" s="108"/>
      <c r="AP4" s="108"/>
      <c r="AQ4" s="37"/>
    </row>
    <row r="5" spans="1:43" ht="15">
      <c r="A5" s="185"/>
      <c r="B5" s="101" t="s">
        <v>113</v>
      </c>
      <c r="C5" s="102">
        <f>ANNEXI_Reference_Year!C5-ANNEXI_Previous_Year!C5</f>
        <v>-31.918</v>
      </c>
      <c r="D5" s="107"/>
      <c r="E5" s="104">
        <f>ANNEXI_Reference_Year!G5-ANNEXI_Previous_Year!E5</f>
        <v>1.9500000000000002</v>
      </c>
      <c r="F5" s="107"/>
      <c r="G5" s="104">
        <f>ANNEXI_Reference_Year!I5-ANNEXI_Previous_Year!G5</f>
        <v>0.34450000000000003</v>
      </c>
      <c r="H5" s="107"/>
      <c r="I5" s="104">
        <f>ANNEXI_Reference_Year!K5-ANNEXI_Previous_Year!I5</f>
        <v>38.308</v>
      </c>
      <c r="J5" s="107"/>
      <c r="K5" s="104">
        <f>ANNEXI_Reference_Year!M5-ANNEXI_Previous_Year!K5</f>
        <v>2.3999999999999986</v>
      </c>
      <c r="L5" s="107"/>
      <c r="M5" s="104">
        <f>ANNEXI_Reference_Year!O5-ANNEXI_Previous_Year!M5</f>
        <v>-73.90300000000002</v>
      </c>
      <c r="N5" s="107"/>
      <c r="O5" s="104">
        <f>ANNEXI_Reference_Year!Q5-ANNEXI_Previous_Year!O5</f>
        <v>-0.8049999999999999</v>
      </c>
      <c r="P5" s="107"/>
      <c r="Q5" s="104">
        <f>ANNEXI_Reference_Year!S5-ANNEXI_Previous_Year!Q5</f>
        <v>-1679.1170999999995</v>
      </c>
      <c r="R5" s="107"/>
      <c r="S5" s="104">
        <f>ANNEXI_Reference_Year!U5-ANNEXI_Previous_Year!S5</f>
        <v>40.873999999999995</v>
      </c>
      <c r="T5" s="107"/>
      <c r="U5" s="104">
        <f>ANNEXI_Reference_Year!W5-ANNEXI_Previous_Year!U5</f>
        <v>21.015999999999963</v>
      </c>
      <c r="V5" s="107"/>
      <c r="W5" s="104">
        <f>ANNEXI_Reference_Year!Y5-ANNEXI_Previous_Year!W5</f>
        <v>676.2460000000001</v>
      </c>
      <c r="X5" s="107"/>
      <c r="Y5" s="104">
        <f>ANNEXI_Reference_Year!AA5-ANNEXI_Previous_Year!Y5</f>
        <v>36.918000000000006</v>
      </c>
      <c r="Z5" s="107"/>
      <c r="AA5" s="104">
        <f>ANNEXI_Reference_Year!AC5-ANNEXI_Previous_Year!AA5</f>
        <v>0.7759999999999998</v>
      </c>
      <c r="AB5" s="107"/>
      <c r="AC5" s="104">
        <f>ANNEXI_Reference_Year!AE5-ANNEXI_Previous_Year!AC5</f>
        <v>-0.737</v>
      </c>
      <c r="AD5" s="107"/>
      <c r="AE5" s="104">
        <f>ANNEXI_Reference_Year!AG5-ANNEXI_Previous_Year!AE5</f>
        <v>273.43309999999997</v>
      </c>
      <c r="AF5" s="107"/>
      <c r="AG5" s="104">
        <f>ANNEXI_Reference_Year!AI5-ANNEXI_Previous_Year!AG5</f>
        <v>-1.7356000000000016</v>
      </c>
      <c r="AH5" s="107"/>
      <c r="AI5" s="104">
        <f>ANNEXI_Reference_Year!AK5-ANNEXI_Previous_Year!AI5</f>
        <v>385.9232999999999</v>
      </c>
      <c r="AJ5" s="107"/>
      <c r="AK5" s="104">
        <f>ANNEXI_Reference_Year!AM5-ANNEXI_Previous_Year!AK5</f>
        <v>1.753</v>
      </c>
      <c r="AL5" s="107"/>
      <c r="AM5" s="104">
        <f>ANNEXI_Reference_Year!AO5-ANNEXI_Previous_Year!AM5</f>
        <v>0</v>
      </c>
      <c r="AN5" s="107"/>
      <c r="AO5" s="108"/>
      <c r="AP5" s="108"/>
      <c r="AQ5" s="37"/>
    </row>
    <row r="6" spans="1:43" ht="15">
      <c r="A6" s="185" t="s">
        <v>180</v>
      </c>
      <c r="B6" s="101" t="s">
        <v>178</v>
      </c>
      <c r="C6" s="102">
        <f>ANNEXI_Reference_Year!C6-ANNEXI_Previous_Year!C6</f>
        <v>0.406</v>
      </c>
      <c r="D6" s="103"/>
      <c r="E6" s="104">
        <f>ANNEXI_Reference_Year!G6-ANNEXI_Previous_Year!E6</f>
        <v>2.6409999999999982</v>
      </c>
      <c r="F6" s="103"/>
      <c r="G6" s="104">
        <f>ANNEXI_Reference_Year!I6-ANNEXI_Previous_Year!G6</f>
        <v>-1.2680000000000007</v>
      </c>
      <c r="H6" s="103"/>
      <c r="I6" s="104">
        <f>ANNEXI_Reference_Year!K6-ANNEXI_Previous_Year!I6</f>
        <v>-0.893</v>
      </c>
      <c r="J6" s="103"/>
      <c r="K6" s="104">
        <f>ANNEXI_Reference_Year!M6-ANNEXI_Previous_Year!K6</f>
        <v>51.373000000000005</v>
      </c>
      <c r="L6" s="103"/>
      <c r="M6" s="104">
        <f>ANNEXI_Reference_Year!O6-ANNEXI_Previous_Year!M6</f>
        <v>5.020999999999958</v>
      </c>
      <c r="N6" s="103"/>
      <c r="O6" s="104">
        <f>ANNEXI_Reference_Year!Q6-ANNEXI_Previous_Year!O6</f>
        <v>6596.641</v>
      </c>
      <c r="P6" s="103"/>
      <c r="Q6" s="104">
        <f>ANNEXI_Reference_Year!S6-ANNEXI_Previous_Year!Q6</f>
        <v>5811.264200000001</v>
      </c>
      <c r="R6" s="103"/>
      <c r="S6" s="104">
        <f>ANNEXI_Reference_Year!U6-ANNEXI_Previous_Year!S6</f>
        <v>23.722</v>
      </c>
      <c r="T6" s="103"/>
      <c r="U6" s="104">
        <f>ANNEXI_Reference_Year!W6-ANNEXI_Previous_Year!U6</f>
        <v>604.0920000000042</v>
      </c>
      <c r="V6" s="103"/>
      <c r="W6" s="104">
        <f>ANNEXI_Reference_Year!Y6-ANNEXI_Previous_Year!W6</f>
        <v>2633.0149999999994</v>
      </c>
      <c r="X6" s="103"/>
      <c r="Y6" s="104">
        <f>ANNEXI_Reference_Year!AA6-ANNEXI_Previous_Year!Y6</f>
        <v>-255.086</v>
      </c>
      <c r="Z6" s="103"/>
      <c r="AA6" s="104">
        <f>ANNEXI_Reference_Year!AC6-ANNEXI_Previous_Year!AA6</f>
        <v>0.5569999999999999</v>
      </c>
      <c r="AB6" s="103"/>
      <c r="AC6" s="104">
        <f>ANNEXI_Reference_Year!AE6-ANNEXI_Previous_Year!AC6</f>
        <v>36.7949</v>
      </c>
      <c r="AD6" s="103"/>
      <c r="AE6" s="104">
        <f>ANNEXI_Reference_Year!AG6-ANNEXI_Previous_Year!AE6</f>
        <v>-12540.8768</v>
      </c>
      <c r="AF6" s="103"/>
      <c r="AG6" s="104">
        <f>ANNEXI_Reference_Year!AI6-ANNEXI_Previous_Year!AG6</f>
        <v>-585.4795</v>
      </c>
      <c r="AH6" s="103"/>
      <c r="AI6" s="104">
        <f>ANNEXI_Reference_Year!AK6-ANNEXI_Previous_Year!AI6</f>
        <v>126.5016999999998</v>
      </c>
      <c r="AJ6" s="103"/>
      <c r="AK6" s="104">
        <f>ANNEXI_Reference_Year!AM6-ANNEXI_Previous_Year!AK6</f>
        <v>-1843.128</v>
      </c>
      <c r="AL6" s="103"/>
      <c r="AM6" s="104">
        <f>ANNEXI_Reference_Year!AO6-ANNEXI_Previous_Year!AM6</f>
        <v>0</v>
      </c>
      <c r="AN6" s="103"/>
      <c r="AO6" s="108"/>
      <c r="AP6" s="108"/>
      <c r="AQ6" s="37"/>
    </row>
    <row r="7" spans="1:43" ht="15">
      <c r="A7" s="185"/>
      <c r="B7" s="101" t="s">
        <v>179</v>
      </c>
      <c r="C7" s="102">
        <f>ANNEXI_Reference_Year!C7-ANNEXI_Previous_Year!C7</f>
        <v>14</v>
      </c>
      <c r="D7" s="103"/>
      <c r="E7" s="104">
        <f>ANNEXI_Reference_Year!G7-ANNEXI_Previous_Year!E7</f>
        <v>-596.86</v>
      </c>
      <c r="F7" s="103"/>
      <c r="G7" s="104">
        <f>ANNEXI_Reference_Year!I7-ANNEXI_Previous_Year!G7</f>
        <v>8.870000000000005</v>
      </c>
      <c r="H7" s="103"/>
      <c r="I7" s="104">
        <f>ANNEXI_Reference_Year!K7-ANNEXI_Previous_Year!I7</f>
        <v>12.27</v>
      </c>
      <c r="J7" s="103"/>
      <c r="K7" s="104">
        <f>ANNEXI_Reference_Year!M7-ANNEXI_Previous_Year!K7</f>
        <v>0.439</v>
      </c>
      <c r="L7" s="103"/>
      <c r="M7" s="104">
        <f>ANNEXI_Reference_Year!O7-ANNEXI_Previous_Year!M7</f>
        <v>-29738</v>
      </c>
      <c r="N7" s="103"/>
      <c r="O7" s="104">
        <f>ANNEXI_Reference_Year!Q7-ANNEXI_Previous_Year!O7</f>
        <v>0</v>
      </c>
      <c r="P7" s="103"/>
      <c r="Q7" s="104">
        <f>ANNEXI_Reference_Year!S7-ANNEXI_Previous_Year!Q7</f>
        <v>2287.1640000000007</v>
      </c>
      <c r="R7" s="103"/>
      <c r="S7" s="104">
        <f>ANNEXI_Reference_Year!U7-ANNEXI_Previous_Year!S7</f>
        <v>200.39879999999994</v>
      </c>
      <c r="T7" s="103"/>
      <c r="U7" s="104">
        <f>ANNEXI_Reference_Year!W7-ANNEXI_Previous_Year!U7</f>
        <v>449.9069999999999</v>
      </c>
      <c r="V7" s="103"/>
      <c r="W7" s="104">
        <f>ANNEXI_Reference_Year!Y7-ANNEXI_Previous_Year!W7</f>
        <v>113.59799999999996</v>
      </c>
      <c r="X7" s="103"/>
      <c r="Y7" s="104">
        <f>ANNEXI_Reference_Year!AA7-ANNEXI_Previous_Year!Y7</f>
        <v>-13.254000000000005</v>
      </c>
      <c r="Z7" s="103"/>
      <c r="AA7" s="104">
        <f>ANNEXI_Reference_Year!AC7-ANNEXI_Previous_Year!AA7</f>
        <v>598.503</v>
      </c>
      <c r="AB7" s="103"/>
      <c r="AC7" s="104">
        <f>ANNEXI_Reference_Year!AE7-ANNEXI_Previous_Year!AC7</f>
        <v>242.45600000000002</v>
      </c>
      <c r="AD7" s="103"/>
      <c r="AE7" s="104">
        <f>ANNEXI_Reference_Year!AG7-ANNEXI_Previous_Year!AE7</f>
        <v>-106.67699999999999</v>
      </c>
      <c r="AF7" s="103"/>
      <c r="AG7" s="104">
        <f>ANNEXI_Reference_Year!AI7-ANNEXI_Previous_Year!AG7</f>
        <v>-5</v>
      </c>
      <c r="AH7" s="103"/>
      <c r="AI7" s="104">
        <f>ANNEXI_Reference_Year!AK7-ANNEXI_Previous_Year!AI7</f>
        <v>115.243</v>
      </c>
      <c r="AJ7" s="103"/>
      <c r="AK7" s="104">
        <f>ANNEXI_Reference_Year!AM7-ANNEXI_Previous_Year!AK7</f>
        <v>0</v>
      </c>
      <c r="AL7" s="103"/>
      <c r="AM7" s="104">
        <f>ANNEXI_Reference_Year!AO7-ANNEXI_Previous_Year!AM7</f>
        <v>0</v>
      </c>
      <c r="AN7" s="103"/>
      <c r="AO7" s="108"/>
      <c r="AP7" s="108"/>
      <c r="AQ7" s="37"/>
    </row>
    <row r="8" spans="1:43" ht="15">
      <c r="A8" s="185"/>
      <c r="B8" s="101" t="s">
        <v>113</v>
      </c>
      <c r="C8" s="102">
        <f>ANNEXI_Reference_Year!C8-ANNEXI_Previous_Year!C8</f>
        <v>14.406</v>
      </c>
      <c r="D8" s="107"/>
      <c r="E8" s="104">
        <f>ANNEXI_Reference_Year!G8-ANNEXI_Previous_Year!E8</f>
        <v>-594.219</v>
      </c>
      <c r="F8" s="107"/>
      <c r="G8" s="104">
        <f>ANNEXI_Reference_Year!I8-ANNEXI_Previous_Year!G8</f>
        <v>7.602000000000004</v>
      </c>
      <c r="H8" s="107"/>
      <c r="I8" s="104">
        <f>ANNEXI_Reference_Year!K8-ANNEXI_Previous_Year!I8</f>
        <v>11.377</v>
      </c>
      <c r="J8" s="107"/>
      <c r="K8" s="104">
        <f>ANNEXI_Reference_Year!M8-ANNEXI_Previous_Year!K8</f>
        <v>51.812</v>
      </c>
      <c r="L8" s="107"/>
      <c r="M8" s="104">
        <f>ANNEXI_Reference_Year!O8-ANNEXI_Previous_Year!M8</f>
        <v>-29732.979</v>
      </c>
      <c r="N8" s="107"/>
      <c r="O8" s="104">
        <f>ANNEXI_Reference_Year!Q8-ANNEXI_Previous_Year!O8</f>
        <v>6596.641</v>
      </c>
      <c r="P8" s="107"/>
      <c r="Q8" s="104">
        <f>ANNEXI_Reference_Year!S8-ANNEXI_Previous_Year!Q8</f>
        <v>8098.4281999999985</v>
      </c>
      <c r="R8" s="107"/>
      <c r="S8" s="104">
        <f>ANNEXI_Reference_Year!U8-ANNEXI_Previous_Year!S8</f>
        <v>224.12079999999992</v>
      </c>
      <c r="T8" s="107"/>
      <c r="U8" s="104">
        <f>ANNEXI_Reference_Year!W8-ANNEXI_Previous_Year!U8</f>
        <v>1053.9989999999962</v>
      </c>
      <c r="V8" s="107"/>
      <c r="W8" s="104">
        <f>ANNEXI_Reference_Year!Y8-ANNEXI_Previous_Year!W8</f>
        <v>2746.6129999999994</v>
      </c>
      <c r="X8" s="107"/>
      <c r="Y8" s="104">
        <f>ANNEXI_Reference_Year!AA8-ANNEXI_Previous_Year!Y8</f>
        <v>-268.34</v>
      </c>
      <c r="Z8" s="107"/>
      <c r="AA8" s="104">
        <f>ANNEXI_Reference_Year!AC8-ANNEXI_Previous_Year!AA8</f>
        <v>599.06</v>
      </c>
      <c r="AB8" s="107"/>
      <c r="AC8" s="104">
        <f>ANNEXI_Reference_Year!AE8-ANNEXI_Previous_Year!AC8</f>
        <v>279.2509</v>
      </c>
      <c r="AD8" s="107"/>
      <c r="AE8" s="104">
        <f>ANNEXI_Reference_Year!AG8-ANNEXI_Previous_Year!AE8</f>
        <v>-12647.5538</v>
      </c>
      <c r="AF8" s="107"/>
      <c r="AG8" s="104">
        <f>ANNEXI_Reference_Year!AI8-ANNEXI_Previous_Year!AG8</f>
        <v>-590.4795</v>
      </c>
      <c r="AH8" s="107"/>
      <c r="AI8" s="104">
        <f>ANNEXI_Reference_Year!AK8-ANNEXI_Previous_Year!AI8</f>
        <v>241.74469999999974</v>
      </c>
      <c r="AJ8" s="107"/>
      <c r="AK8" s="104">
        <f>ANNEXI_Reference_Year!AM8-ANNEXI_Previous_Year!AK8</f>
        <v>-1843.128</v>
      </c>
      <c r="AL8" s="107"/>
      <c r="AM8" s="104">
        <f>ANNEXI_Reference_Year!AO8-ANNEXI_Previous_Year!AM8</f>
        <v>0</v>
      </c>
      <c r="AN8" s="107"/>
      <c r="AO8" s="108"/>
      <c r="AP8" s="108"/>
      <c r="AQ8" s="37"/>
    </row>
    <row r="9" spans="1:43" ht="15">
      <c r="A9" s="185" t="s">
        <v>181</v>
      </c>
      <c r="B9" s="101" t="s">
        <v>178</v>
      </c>
      <c r="C9" s="102">
        <f>ANNEXI_Reference_Year!C9-ANNEXI_Previous_Year!C9</f>
        <v>38.90050000000002</v>
      </c>
      <c r="D9" s="103"/>
      <c r="E9" s="104">
        <f>ANNEXI_Reference_Year!G9-ANNEXI_Previous_Year!E9</f>
        <v>-350.9429</v>
      </c>
      <c r="F9" s="103"/>
      <c r="G9" s="104">
        <f>ANNEXI_Reference_Year!I9-ANNEXI_Previous_Year!G9</f>
        <v>271.7405</v>
      </c>
      <c r="H9" s="103"/>
      <c r="I9" s="104">
        <f>ANNEXI_Reference_Year!K9-ANNEXI_Previous_Year!I9</f>
        <v>71.9222</v>
      </c>
      <c r="J9" s="103"/>
      <c r="K9" s="104">
        <f>ANNEXI_Reference_Year!M9-ANNEXI_Previous_Year!K9</f>
        <v>-32.35079999999999</v>
      </c>
      <c r="L9" s="103"/>
      <c r="M9" s="104">
        <f>ANNEXI_Reference_Year!O9-ANNEXI_Previous_Year!M9</f>
        <v>-70.49199999999999</v>
      </c>
      <c r="N9" s="103"/>
      <c r="O9" s="104">
        <f>ANNEXI_Reference_Year!Q9-ANNEXI_Previous_Year!O9</f>
        <v>735.9360000000001</v>
      </c>
      <c r="P9" s="103"/>
      <c r="Q9" s="104">
        <f>ANNEXI_Reference_Year!S9-ANNEXI_Previous_Year!Q9</f>
        <v>469.52019999999993</v>
      </c>
      <c r="R9" s="103"/>
      <c r="S9" s="104">
        <f>ANNEXI_Reference_Year!U9-ANNEXI_Previous_Year!S9</f>
        <v>116.37349999999992</v>
      </c>
      <c r="T9" s="103"/>
      <c r="U9" s="104">
        <f>ANNEXI_Reference_Year!W9-ANNEXI_Previous_Year!U9</f>
        <v>8897.689299999998</v>
      </c>
      <c r="V9" s="103"/>
      <c r="W9" s="104">
        <f>ANNEXI_Reference_Year!Y9-ANNEXI_Previous_Year!W9</f>
        <v>-759.6042000000016</v>
      </c>
      <c r="X9" s="103"/>
      <c r="Y9" s="104">
        <f>ANNEXI_Reference_Year!AA9-ANNEXI_Previous_Year!Y9</f>
        <v>14420.660899999999</v>
      </c>
      <c r="Z9" s="103"/>
      <c r="AA9" s="104">
        <f>ANNEXI_Reference_Year!AC9-ANNEXI_Previous_Year!AA9</f>
        <v>215.44700000000012</v>
      </c>
      <c r="AB9" s="103"/>
      <c r="AC9" s="104">
        <f>ANNEXI_Reference_Year!AE9-ANNEXI_Previous_Year!AC9</f>
        <v>-859.4309</v>
      </c>
      <c r="AD9" s="103"/>
      <c r="AE9" s="104">
        <f>ANNEXI_Reference_Year!AG9-ANNEXI_Previous_Year!AE9</f>
        <v>-6069.2282</v>
      </c>
      <c r="AF9" s="103"/>
      <c r="AG9" s="104">
        <f>ANNEXI_Reference_Year!AI9-ANNEXI_Previous_Year!AG9</f>
        <v>231.4645999999998</v>
      </c>
      <c r="AH9" s="103"/>
      <c r="AI9" s="104">
        <f>ANNEXI_Reference_Year!AK9-ANNEXI_Previous_Year!AI9</f>
        <v>36537.9355</v>
      </c>
      <c r="AJ9" s="103"/>
      <c r="AK9" s="104">
        <f>ANNEXI_Reference_Year!AM9-ANNEXI_Previous_Year!AK9</f>
        <v>8628.7745</v>
      </c>
      <c r="AL9" s="103"/>
      <c r="AM9" s="104">
        <f>ANNEXI_Reference_Year!AO9-ANNEXI_Previous_Year!AM9</f>
        <v>0</v>
      </c>
      <c r="AN9" s="103"/>
      <c r="AO9" s="108"/>
      <c r="AP9" s="108"/>
      <c r="AQ9" s="37"/>
    </row>
    <row r="10" spans="1:43" ht="15">
      <c r="A10" s="185"/>
      <c r="B10" s="101" t="s">
        <v>179</v>
      </c>
      <c r="C10" s="102">
        <f>ANNEXI_Reference_Year!C10-ANNEXI_Previous_Year!C10</f>
        <v>0</v>
      </c>
      <c r="D10" s="107"/>
      <c r="E10" s="104">
        <f>ANNEXI_Reference_Year!G10-ANNEXI_Previous_Year!E10</f>
        <v>0</v>
      </c>
      <c r="F10" s="107"/>
      <c r="G10" s="104">
        <f>ANNEXI_Reference_Year!I10-ANNEXI_Previous_Year!G10</f>
        <v>0</v>
      </c>
      <c r="H10" s="107"/>
      <c r="I10" s="104">
        <f>ANNEXI_Reference_Year!K10-ANNEXI_Previous_Year!I10</f>
        <v>0</v>
      </c>
      <c r="J10" s="107"/>
      <c r="K10" s="104">
        <f>ANNEXI_Reference_Year!M10-ANNEXI_Previous_Year!K10</f>
        <v>0</v>
      </c>
      <c r="L10" s="107"/>
      <c r="M10" s="104">
        <f>ANNEXI_Reference_Year!O10-ANNEXI_Previous_Year!M10</f>
        <v>0</v>
      </c>
      <c r="N10" s="107"/>
      <c r="O10" s="104">
        <f>ANNEXI_Reference_Year!Q10-ANNEXI_Previous_Year!O10</f>
        <v>0</v>
      </c>
      <c r="P10" s="107"/>
      <c r="Q10" s="104">
        <f>ANNEXI_Reference_Year!S10-ANNEXI_Previous_Year!Q10</f>
        <v>0</v>
      </c>
      <c r="R10" s="107"/>
      <c r="S10" s="104">
        <f>ANNEXI_Reference_Year!U10-ANNEXI_Previous_Year!S10</f>
        <v>0</v>
      </c>
      <c r="T10" s="107"/>
      <c r="U10" s="104">
        <f>ANNEXI_Reference_Year!W10-ANNEXI_Previous_Year!U10</f>
        <v>0</v>
      </c>
      <c r="V10" s="107"/>
      <c r="W10" s="104">
        <f>ANNEXI_Reference_Year!Y10-ANNEXI_Previous_Year!W10</f>
        <v>0</v>
      </c>
      <c r="X10" s="107"/>
      <c r="Y10" s="104">
        <f>ANNEXI_Reference_Year!AA10-ANNEXI_Previous_Year!Y10</f>
        <v>0</v>
      </c>
      <c r="Z10" s="107"/>
      <c r="AA10" s="104">
        <f>ANNEXI_Reference_Year!AC10-ANNEXI_Previous_Year!AA10</f>
        <v>0</v>
      </c>
      <c r="AB10" s="107"/>
      <c r="AC10" s="104">
        <f>ANNEXI_Reference_Year!AE10-ANNEXI_Previous_Year!AC10</f>
        <v>0</v>
      </c>
      <c r="AD10" s="107"/>
      <c r="AE10" s="104">
        <f>ANNEXI_Reference_Year!AG10-ANNEXI_Previous_Year!AE10</f>
        <v>0</v>
      </c>
      <c r="AF10" s="107"/>
      <c r="AG10" s="104">
        <f>ANNEXI_Reference_Year!AI10-ANNEXI_Previous_Year!AG10</f>
        <v>0</v>
      </c>
      <c r="AH10" s="107"/>
      <c r="AI10" s="104">
        <f>ANNEXI_Reference_Year!AK10-ANNEXI_Previous_Year!AI10</f>
        <v>0</v>
      </c>
      <c r="AJ10" s="107"/>
      <c r="AK10" s="104">
        <f>ANNEXI_Reference_Year!AM10-ANNEXI_Previous_Year!AK10</f>
        <v>0</v>
      </c>
      <c r="AL10" s="107"/>
      <c r="AM10" s="104">
        <f>ANNEXI_Reference_Year!AO10-ANNEXI_Previous_Year!AM10</f>
        <v>0</v>
      </c>
      <c r="AN10" s="107"/>
      <c r="AO10" s="108"/>
      <c r="AP10" s="108"/>
      <c r="AQ10" s="37"/>
    </row>
    <row r="11" spans="1:43" ht="15">
      <c r="A11" s="185"/>
      <c r="B11" s="101" t="s">
        <v>113</v>
      </c>
      <c r="C11" s="102">
        <f>ANNEXI_Reference_Year!C11-ANNEXI_Previous_Year!C11</f>
        <v>38.90050000000002</v>
      </c>
      <c r="D11" s="107"/>
      <c r="E11" s="104">
        <f>ANNEXI_Reference_Year!G11-ANNEXI_Previous_Year!E11</f>
        <v>-350.9429</v>
      </c>
      <c r="F11" s="107"/>
      <c r="G11" s="104">
        <f>ANNEXI_Reference_Year!I11-ANNEXI_Previous_Year!G11</f>
        <v>271.7405</v>
      </c>
      <c r="H11" s="107"/>
      <c r="I11" s="104">
        <f>ANNEXI_Reference_Year!K11-ANNEXI_Previous_Year!I11</f>
        <v>71.9222</v>
      </c>
      <c r="J11" s="107"/>
      <c r="K11" s="104">
        <f>ANNEXI_Reference_Year!M11-ANNEXI_Previous_Year!K11</f>
        <v>-32.35079999999999</v>
      </c>
      <c r="L11" s="107"/>
      <c r="M11" s="104">
        <f>ANNEXI_Reference_Year!O11-ANNEXI_Previous_Year!M11</f>
        <v>-70.49199999999999</v>
      </c>
      <c r="N11" s="107"/>
      <c r="O11" s="104">
        <f>ANNEXI_Reference_Year!Q11-ANNEXI_Previous_Year!O11</f>
        <v>735.9360000000001</v>
      </c>
      <c r="P11" s="107"/>
      <c r="Q11" s="104">
        <f>ANNEXI_Reference_Year!S11-ANNEXI_Previous_Year!Q11</f>
        <v>469.52019999999993</v>
      </c>
      <c r="R11" s="107"/>
      <c r="S11" s="104">
        <f>ANNEXI_Reference_Year!U11-ANNEXI_Previous_Year!S11</f>
        <v>116.37349999999992</v>
      </c>
      <c r="T11" s="107"/>
      <c r="U11" s="104">
        <f>ANNEXI_Reference_Year!W11-ANNEXI_Previous_Year!U11</f>
        <v>8897.689299999998</v>
      </c>
      <c r="V11" s="107"/>
      <c r="W11" s="104">
        <f>ANNEXI_Reference_Year!Y11-ANNEXI_Previous_Year!W11</f>
        <v>-759.6042000000016</v>
      </c>
      <c r="X11" s="107"/>
      <c r="Y11" s="104">
        <f>ANNEXI_Reference_Year!AA11-ANNEXI_Previous_Year!Y11</f>
        <v>14420.660899999999</v>
      </c>
      <c r="Z11" s="107"/>
      <c r="AA11" s="104">
        <f>ANNEXI_Reference_Year!AC11-ANNEXI_Previous_Year!AA11</f>
        <v>215.44700000000012</v>
      </c>
      <c r="AB11" s="107"/>
      <c r="AC11" s="104">
        <f>ANNEXI_Reference_Year!AE11-ANNEXI_Previous_Year!AC11</f>
        <v>-859.4309</v>
      </c>
      <c r="AD11" s="107"/>
      <c r="AE11" s="104">
        <f>ANNEXI_Reference_Year!AG11-ANNEXI_Previous_Year!AE11</f>
        <v>-6069.2282</v>
      </c>
      <c r="AF11" s="107"/>
      <c r="AG11" s="104">
        <f>ANNEXI_Reference_Year!AI11-ANNEXI_Previous_Year!AG11</f>
        <v>231.4645999999998</v>
      </c>
      <c r="AH11" s="107"/>
      <c r="AI11" s="104">
        <f>ANNEXI_Reference_Year!AK11-ANNEXI_Previous_Year!AI11</f>
        <v>36537.9355</v>
      </c>
      <c r="AJ11" s="107"/>
      <c r="AK11" s="104">
        <f>ANNEXI_Reference_Year!AM11-ANNEXI_Previous_Year!AK11</f>
        <v>8628.7745</v>
      </c>
      <c r="AL11" s="107"/>
      <c r="AM11" s="104">
        <f>ANNEXI_Reference_Year!AO11-ANNEXI_Previous_Year!AM11</f>
        <v>0</v>
      </c>
      <c r="AN11" s="107"/>
      <c r="AO11" s="108"/>
      <c r="AP11" s="108"/>
      <c r="AQ11" s="37"/>
    </row>
    <row r="12" spans="1:43" ht="15">
      <c r="A12" s="185" t="s">
        <v>182</v>
      </c>
      <c r="B12" s="101" t="s">
        <v>178</v>
      </c>
      <c r="C12" s="102">
        <f>ANNEXI_Reference_Year!C12-ANNEXI_Previous_Year!C12</f>
        <v>883.0799</v>
      </c>
      <c r="D12" s="103"/>
      <c r="E12" s="104">
        <f>ANNEXI_Reference_Year!G12-ANNEXI_Previous_Year!E12</f>
        <v>186.05179999999996</v>
      </c>
      <c r="F12" s="103"/>
      <c r="G12" s="104">
        <f>ANNEXI_Reference_Year!I12-ANNEXI_Previous_Year!G12</f>
        <v>-611.5536999999999</v>
      </c>
      <c r="H12" s="103"/>
      <c r="I12" s="104">
        <f>ANNEXI_Reference_Year!K12-ANNEXI_Previous_Year!I12</f>
        <v>3578.5009</v>
      </c>
      <c r="J12" s="103"/>
      <c r="K12" s="104">
        <f>ANNEXI_Reference_Year!M12-ANNEXI_Previous_Year!K12</f>
        <v>-195.12349999999992</v>
      </c>
      <c r="L12" s="103"/>
      <c r="M12" s="104">
        <f>ANNEXI_Reference_Year!O12-ANNEXI_Previous_Year!M12</f>
        <v>677.6821</v>
      </c>
      <c r="N12" s="103"/>
      <c r="O12" s="104">
        <f>ANNEXI_Reference_Year!Q12-ANNEXI_Previous_Year!O12</f>
        <v>151448.4925</v>
      </c>
      <c r="P12" s="103"/>
      <c r="Q12" s="104">
        <f>ANNEXI_Reference_Year!S12-ANNEXI_Previous_Year!Q12</f>
        <v>40931.5349</v>
      </c>
      <c r="R12" s="103"/>
      <c r="S12" s="104">
        <f>ANNEXI_Reference_Year!U12-ANNEXI_Previous_Year!S12</f>
        <v>-681.4775</v>
      </c>
      <c r="T12" s="103"/>
      <c r="U12" s="104">
        <f>ANNEXI_Reference_Year!W12-ANNEXI_Previous_Year!U12</f>
        <v>-10840.3734</v>
      </c>
      <c r="V12" s="103"/>
      <c r="W12" s="104">
        <f>ANNEXI_Reference_Year!Y12-ANNEXI_Previous_Year!W12</f>
        <v>-8875.113700000002</v>
      </c>
      <c r="X12" s="103"/>
      <c r="Y12" s="104">
        <f>ANNEXI_Reference_Year!AA12-ANNEXI_Previous_Year!Y12</f>
        <v>268451.2979</v>
      </c>
      <c r="Z12" s="103"/>
      <c r="AA12" s="104">
        <f>ANNEXI_Reference_Year!AC12-ANNEXI_Previous_Year!AA12</f>
        <v>100.67559999999997</v>
      </c>
      <c r="AB12" s="103"/>
      <c r="AC12" s="104">
        <f>ANNEXI_Reference_Year!AE12-ANNEXI_Previous_Year!AC12</f>
        <v>-4480.838199999998</v>
      </c>
      <c r="AD12" s="103"/>
      <c r="AE12" s="104">
        <f>ANNEXI_Reference_Year!AG12-ANNEXI_Previous_Year!AE12</f>
        <v>17998.561499999996</v>
      </c>
      <c r="AF12" s="103"/>
      <c r="AG12" s="104">
        <f>ANNEXI_Reference_Year!AI12-ANNEXI_Previous_Year!AG12</f>
        <v>-4225.9825</v>
      </c>
      <c r="AH12" s="103"/>
      <c r="AI12" s="104">
        <f>ANNEXI_Reference_Year!AK12-ANNEXI_Previous_Year!AI12</f>
        <v>193338.1156</v>
      </c>
      <c r="AJ12" s="103"/>
      <c r="AK12" s="104">
        <f>ANNEXI_Reference_Year!AM12-ANNEXI_Previous_Year!AK12</f>
        <v>1085.3497000000007</v>
      </c>
      <c r="AL12" s="103"/>
      <c r="AM12" s="104">
        <f>ANNEXI_Reference_Year!AO12-ANNEXI_Previous_Year!AM12</f>
        <v>1534.5700000000002</v>
      </c>
      <c r="AN12" s="103"/>
      <c r="AO12" s="108"/>
      <c r="AP12" s="108"/>
      <c r="AQ12" s="37"/>
    </row>
    <row r="13" spans="1:43" ht="15">
      <c r="A13" s="185"/>
      <c r="B13" s="101" t="s">
        <v>179</v>
      </c>
      <c r="C13" s="102">
        <f>ANNEXI_Reference_Year!C13-ANNEXI_Previous_Year!C13</f>
        <v>-69.797</v>
      </c>
      <c r="D13" s="103"/>
      <c r="E13" s="104">
        <f>ANNEXI_Reference_Year!G13-ANNEXI_Previous_Year!E13</f>
        <v>14.703300000000013</v>
      </c>
      <c r="F13" s="103"/>
      <c r="G13" s="104">
        <f>ANNEXI_Reference_Year!I13-ANNEXI_Previous_Year!G13</f>
        <v>-2007.4706</v>
      </c>
      <c r="H13" s="103"/>
      <c r="I13" s="104">
        <f>ANNEXI_Reference_Year!K13-ANNEXI_Previous_Year!I13</f>
        <v>190.48889999999994</v>
      </c>
      <c r="J13" s="103"/>
      <c r="K13" s="104">
        <f>ANNEXI_Reference_Year!M13-ANNEXI_Previous_Year!K13</f>
        <v>-312.8798000000006</v>
      </c>
      <c r="L13" s="103"/>
      <c r="M13" s="104">
        <f>ANNEXI_Reference_Year!O13-ANNEXI_Previous_Year!M13</f>
        <v>-35137.0502</v>
      </c>
      <c r="N13" s="103"/>
      <c r="O13" s="104">
        <f>ANNEXI_Reference_Year!Q13-ANNEXI_Previous_Year!O13</f>
        <v>-795.2853999999998</v>
      </c>
      <c r="P13" s="103"/>
      <c r="Q13" s="104">
        <f>ANNEXI_Reference_Year!S13-ANNEXI_Previous_Year!Q13</f>
        <v>181612.53740000003</v>
      </c>
      <c r="R13" s="103"/>
      <c r="S13" s="104">
        <f>ANNEXI_Reference_Year!U13-ANNEXI_Previous_Year!S13</f>
        <v>904.3644000000004</v>
      </c>
      <c r="T13" s="103"/>
      <c r="U13" s="104">
        <f>ANNEXI_Reference_Year!W13-ANNEXI_Previous_Year!U13</f>
        <v>9089.896799999999</v>
      </c>
      <c r="V13" s="103"/>
      <c r="W13" s="104">
        <f>ANNEXI_Reference_Year!Y13-ANNEXI_Previous_Year!W13</f>
        <v>3523.7263999999996</v>
      </c>
      <c r="X13" s="103"/>
      <c r="Y13" s="104">
        <f>ANNEXI_Reference_Year!AA13-ANNEXI_Previous_Year!Y13</f>
        <v>64.96069999999963</v>
      </c>
      <c r="Z13" s="103"/>
      <c r="AA13" s="104">
        <f>ANNEXI_Reference_Year!AC13-ANNEXI_Previous_Year!AA13</f>
        <v>5096.593199999999</v>
      </c>
      <c r="AB13" s="103"/>
      <c r="AC13" s="104">
        <f>ANNEXI_Reference_Year!AE13-ANNEXI_Previous_Year!AC13</f>
        <v>1904.4479000000001</v>
      </c>
      <c r="AD13" s="103"/>
      <c r="AE13" s="104">
        <f>ANNEXI_Reference_Year!AG13-ANNEXI_Previous_Year!AE13</f>
        <v>3753.4321999999993</v>
      </c>
      <c r="AF13" s="103"/>
      <c r="AG13" s="104">
        <f>ANNEXI_Reference_Year!AI13-ANNEXI_Previous_Year!AG13</f>
        <v>40.537900000000036</v>
      </c>
      <c r="AH13" s="103"/>
      <c r="AI13" s="104">
        <f>ANNEXI_Reference_Year!AK13-ANNEXI_Previous_Year!AI13</f>
        <v>159013.5891</v>
      </c>
      <c r="AJ13" s="103"/>
      <c r="AK13" s="104">
        <f>ANNEXI_Reference_Year!AM13-ANNEXI_Previous_Year!AK13</f>
        <v>183.08429999999998</v>
      </c>
      <c r="AL13" s="103"/>
      <c r="AM13" s="104">
        <f>ANNEXI_Reference_Year!AO13-ANNEXI_Previous_Year!AM13</f>
        <v>0</v>
      </c>
      <c r="AN13" s="103"/>
      <c r="AO13" s="108"/>
      <c r="AP13" s="108"/>
      <c r="AQ13" s="37"/>
    </row>
    <row r="14" spans="1:43" ht="15">
      <c r="A14" s="185"/>
      <c r="B14" s="101" t="s">
        <v>113</v>
      </c>
      <c r="C14" s="102">
        <f>ANNEXI_Reference_Year!C14-ANNEXI_Previous_Year!C14</f>
        <v>813.2828999999999</v>
      </c>
      <c r="D14" s="107"/>
      <c r="E14" s="104">
        <f>ANNEXI_Reference_Year!G14-ANNEXI_Previous_Year!E14</f>
        <v>200.75510000000008</v>
      </c>
      <c r="F14" s="107"/>
      <c r="G14" s="104">
        <f>ANNEXI_Reference_Year!I14-ANNEXI_Previous_Year!G14</f>
        <v>-2619.0243</v>
      </c>
      <c r="H14" s="107"/>
      <c r="I14" s="104">
        <f>ANNEXI_Reference_Year!K14-ANNEXI_Previous_Year!I14</f>
        <v>3768.9898000000003</v>
      </c>
      <c r="J14" s="107"/>
      <c r="K14" s="104">
        <f>ANNEXI_Reference_Year!M14-ANNEXI_Previous_Year!K14</f>
        <v>-508.0033000000003</v>
      </c>
      <c r="L14" s="107"/>
      <c r="M14" s="104">
        <f>ANNEXI_Reference_Year!O14-ANNEXI_Previous_Year!M14</f>
        <v>-34459.3681</v>
      </c>
      <c r="N14" s="107"/>
      <c r="O14" s="104">
        <f>ANNEXI_Reference_Year!Q14-ANNEXI_Previous_Year!O14</f>
        <v>150653.2071</v>
      </c>
      <c r="P14" s="107"/>
      <c r="Q14" s="104">
        <f>ANNEXI_Reference_Year!S14-ANNEXI_Previous_Year!Q14</f>
        <v>222544.07230000012</v>
      </c>
      <c r="R14" s="107"/>
      <c r="S14" s="104">
        <f>ANNEXI_Reference_Year!U14-ANNEXI_Previous_Year!S14</f>
        <v>222.8868999999995</v>
      </c>
      <c r="T14" s="107"/>
      <c r="U14" s="104">
        <f>ANNEXI_Reference_Year!W14-ANNEXI_Previous_Year!U14</f>
        <v>-1750.4766000000018</v>
      </c>
      <c r="V14" s="107"/>
      <c r="W14" s="104">
        <f>ANNEXI_Reference_Year!Y14-ANNEXI_Previous_Year!W14</f>
        <v>-5351.387300000002</v>
      </c>
      <c r="X14" s="107"/>
      <c r="Y14" s="104">
        <f>ANNEXI_Reference_Year!AA14-ANNEXI_Previous_Year!Y14</f>
        <v>268516.2586</v>
      </c>
      <c r="Z14" s="107"/>
      <c r="AA14" s="104">
        <f>ANNEXI_Reference_Year!AC14-ANNEXI_Previous_Year!AA14</f>
        <v>5197.268800000002</v>
      </c>
      <c r="AB14" s="107"/>
      <c r="AC14" s="104">
        <f>ANNEXI_Reference_Year!AE14-ANNEXI_Previous_Year!AC14</f>
        <v>-2576.390299999999</v>
      </c>
      <c r="AD14" s="107"/>
      <c r="AE14" s="104">
        <f>ANNEXI_Reference_Year!AG14-ANNEXI_Previous_Year!AE14</f>
        <v>21751.993700000006</v>
      </c>
      <c r="AF14" s="107"/>
      <c r="AG14" s="104">
        <f>ANNEXI_Reference_Year!AI14-ANNEXI_Previous_Year!AG14</f>
        <v>-4185.4446</v>
      </c>
      <c r="AH14" s="107"/>
      <c r="AI14" s="104">
        <f>ANNEXI_Reference_Year!AK14-ANNEXI_Previous_Year!AI14</f>
        <v>352351.7047</v>
      </c>
      <c r="AJ14" s="107"/>
      <c r="AK14" s="104">
        <f>ANNEXI_Reference_Year!AM14-ANNEXI_Previous_Year!AK14</f>
        <v>1268.4339999999993</v>
      </c>
      <c r="AL14" s="107"/>
      <c r="AM14" s="104">
        <f>ANNEXI_Reference_Year!AO14-ANNEXI_Previous_Year!AM14</f>
        <v>-965</v>
      </c>
      <c r="AN14" s="107"/>
      <c r="AO14" s="108"/>
      <c r="AP14" s="108"/>
      <c r="AQ14" s="37"/>
    </row>
    <row r="15" spans="1:43" ht="15">
      <c r="A15" s="185" t="s">
        <v>183</v>
      </c>
      <c r="B15" s="101" t="s">
        <v>178</v>
      </c>
      <c r="C15" s="102">
        <f>ANNEXI_Reference_Year!C15-ANNEXI_Previous_Year!C15</f>
        <v>-0.768</v>
      </c>
      <c r="D15" s="103"/>
      <c r="E15" s="104">
        <f>ANNEXI_Reference_Year!G15-ANNEXI_Previous_Year!E15</f>
        <v>-477.501</v>
      </c>
      <c r="F15" s="103"/>
      <c r="G15" s="104">
        <f>ANNEXI_Reference_Year!I15-ANNEXI_Previous_Year!G15</f>
        <v>9.0137</v>
      </c>
      <c r="H15" s="103"/>
      <c r="I15" s="104">
        <f>ANNEXI_Reference_Year!K15-ANNEXI_Previous_Year!I15</f>
        <v>0.9209999999999994</v>
      </c>
      <c r="J15" s="103"/>
      <c r="K15" s="104">
        <f>ANNEXI_Reference_Year!M15-ANNEXI_Previous_Year!K15</f>
        <v>-8.8655</v>
      </c>
      <c r="L15" s="103"/>
      <c r="M15" s="104">
        <f>ANNEXI_Reference_Year!O15-ANNEXI_Previous_Year!M15</f>
        <v>64.41300000000001</v>
      </c>
      <c r="N15" s="103"/>
      <c r="O15" s="104">
        <f>ANNEXI_Reference_Year!Q15-ANNEXI_Previous_Year!O15</f>
        <v>-335.326</v>
      </c>
      <c r="P15" s="103"/>
      <c r="Q15" s="104">
        <f>ANNEXI_Reference_Year!S15-ANNEXI_Previous_Year!Q15</f>
        <v>-6496.9009</v>
      </c>
      <c r="R15" s="103"/>
      <c r="S15" s="104">
        <f>ANNEXI_Reference_Year!U15-ANNEXI_Previous_Year!S15</f>
        <v>11.804400000000001</v>
      </c>
      <c r="T15" s="103"/>
      <c r="U15" s="104">
        <f>ANNEXI_Reference_Year!W15-ANNEXI_Previous_Year!U15</f>
        <v>-3998.4444999999996</v>
      </c>
      <c r="V15" s="103"/>
      <c r="W15" s="104">
        <f>ANNEXI_Reference_Year!Y15-ANNEXI_Previous_Year!W15</f>
        <v>1966.5058</v>
      </c>
      <c r="X15" s="103"/>
      <c r="Y15" s="104">
        <f>ANNEXI_Reference_Year!AA15-ANNEXI_Previous_Year!Y15</f>
        <v>-2.7945000000000277</v>
      </c>
      <c r="Z15" s="103"/>
      <c r="AA15" s="104">
        <f>ANNEXI_Reference_Year!AC15-ANNEXI_Previous_Year!AA15</f>
        <v>705.1569999999992</v>
      </c>
      <c r="AB15" s="103"/>
      <c r="AC15" s="104">
        <f>ANNEXI_Reference_Year!AE15-ANNEXI_Previous_Year!AC15</f>
        <v>-41.39099999999999</v>
      </c>
      <c r="AD15" s="103"/>
      <c r="AE15" s="104">
        <f>ANNEXI_Reference_Year!AG15-ANNEXI_Previous_Year!AE15</f>
        <v>-1058.954</v>
      </c>
      <c r="AF15" s="103"/>
      <c r="AG15" s="104">
        <f>ANNEXI_Reference_Year!AI15-ANNEXI_Previous_Year!AG15</f>
        <v>649.438</v>
      </c>
      <c r="AH15" s="103"/>
      <c r="AI15" s="104">
        <f>ANNEXI_Reference_Year!AK15-ANNEXI_Previous_Year!AI15</f>
        <v>867.0990000000002</v>
      </c>
      <c r="AJ15" s="103"/>
      <c r="AK15" s="104">
        <f>ANNEXI_Reference_Year!AM15-ANNEXI_Previous_Year!AK15</f>
        <v>349.589</v>
      </c>
      <c r="AL15" s="103"/>
      <c r="AM15" s="104">
        <f>ANNEXI_Reference_Year!AO15-ANNEXI_Previous_Year!AM15</f>
        <v>0</v>
      </c>
      <c r="AN15" s="103"/>
      <c r="AO15" s="108"/>
      <c r="AP15" s="108"/>
      <c r="AQ15" s="37"/>
    </row>
    <row r="16" spans="1:43" ht="15">
      <c r="A16" s="185"/>
      <c r="B16" s="101" t="s">
        <v>179</v>
      </c>
      <c r="C16" s="102">
        <f>ANNEXI_Reference_Year!C16-ANNEXI_Previous_Year!C16</f>
        <v>1.5</v>
      </c>
      <c r="D16" s="103"/>
      <c r="E16" s="104">
        <f>ANNEXI_Reference_Year!G16-ANNEXI_Previous_Year!E16</f>
        <v>-18755.760000000002</v>
      </c>
      <c r="F16" s="103"/>
      <c r="G16" s="104">
        <f>ANNEXI_Reference_Year!I16-ANNEXI_Previous_Year!G16</f>
        <v>-452.135</v>
      </c>
      <c r="H16" s="103"/>
      <c r="I16" s="104">
        <f>ANNEXI_Reference_Year!K16-ANNEXI_Previous_Year!I16</f>
        <v>262.8499999999999</v>
      </c>
      <c r="J16" s="103"/>
      <c r="K16" s="104">
        <f>ANNEXI_Reference_Year!M16-ANNEXI_Previous_Year!K16</f>
        <v>-41.931</v>
      </c>
      <c r="L16" s="103"/>
      <c r="M16" s="104">
        <f>ANNEXI_Reference_Year!O16-ANNEXI_Previous_Year!M16</f>
        <v>-20586.25</v>
      </c>
      <c r="N16" s="103"/>
      <c r="O16" s="104">
        <f>ANNEXI_Reference_Year!Q16-ANNEXI_Previous_Year!O16</f>
        <v>-147.30500000000006</v>
      </c>
      <c r="P16" s="103"/>
      <c r="Q16" s="104">
        <f>ANNEXI_Reference_Year!S16-ANNEXI_Previous_Year!Q16</f>
        <v>2797.3329999999987</v>
      </c>
      <c r="R16" s="103"/>
      <c r="S16" s="104">
        <f>ANNEXI_Reference_Year!U16-ANNEXI_Previous_Year!S16</f>
        <v>-95.36199999999917</v>
      </c>
      <c r="T16" s="103"/>
      <c r="U16" s="104">
        <f>ANNEXI_Reference_Year!W16-ANNEXI_Previous_Year!U16</f>
        <v>605.9781999999996</v>
      </c>
      <c r="V16" s="103"/>
      <c r="W16" s="104">
        <f>ANNEXI_Reference_Year!Y16-ANNEXI_Previous_Year!W16</f>
        <v>334.7586000000001</v>
      </c>
      <c r="X16" s="103"/>
      <c r="Y16" s="104">
        <f>ANNEXI_Reference_Year!AA16-ANNEXI_Previous_Year!Y16</f>
        <v>10.735</v>
      </c>
      <c r="Z16" s="103"/>
      <c r="AA16" s="104">
        <f>ANNEXI_Reference_Year!AC16-ANNEXI_Previous_Year!AA16</f>
        <v>-351.8899999999994</v>
      </c>
      <c r="AB16" s="103"/>
      <c r="AC16" s="104">
        <f>ANNEXI_Reference_Year!AE16-ANNEXI_Previous_Year!AC16</f>
        <v>1697.4560000000001</v>
      </c>
      <c r="AD16" s="103"/>
      <c r="AE16" s="104">
        <f>ANNEXI_Reference_Year!AG16-ANNEXI_Previous_Year!AE16</f>
        <v>-3447.2041</v>
      </c>
      <c r="AF16" s="103"/>
      <c r="AG16" s="104">
        <f>ANNEXI_Reference_Year!AI16-ANNEXI_Previous_Year!AG16</f>
        <v>1162.28</v>
      </c>
      <c r="AH16" s="103"/>
      <c r="AI16" s="104">
        <f>ANNEXI_Reference_Year!AK16-ANNEXI_Previous_Year!AI16</f>
        <v>-2422.453</v>
      </c>
      <c r="AJ16" s="103"/>
      <c r="AK16" s="104">
        <f>ANNEXI_Reference_Year!AM16-ANNEXI_Previous_Year!AK16</f>
        <v>4.05</v>
      </c>
      <c r="AL16" s="103"/>
      <c r="AM16" s="104">
        <f>ANNEXI_Reference_Year!AO16-ANNEXI_Previous_Year!AM16</f>
        <v>0</v>
      </c>
      <c r="AN16" s="103"/>
      <c r="AO16" s="108"/>
      <c r="AP16" s="108"/>
      <c r="AQ16" s="37"/>
    </row>
    <row r="17" spans="1:43" ht="15">
      <c r="A17" s="185"/>
      <c r="B17" s="101" t="s">
        <v>113</v>
      </c>
      <c r="C17" s="102">
        <f>ANNEXI_Reference_Year!C17-ANNEXI_Previous_Year!C17</f>
        <v>0.732</v>
      </c>
      <c r="D17" s="107"/>
      <c r="E17" s="104">
        <f>ANNEXI_Reference_Year!G17-ANNEXI_Previous_Year!E17</f>
        <v>-19233.261</v>
      </c>
      <c r="F17" s="107"/>
      <c r="G17" s="104">
        <f>ANNEXI_Reference_Year!I17-ANNEXI_Previous_Year!G17</f>
        <v>-443.1213</v>
      </c>
      <c r="H17" s="107"/>
      <c r="I17" s="104">
        <f>ANNEXI_Reference_Year!K17-ANNEXI_Previous_Year!I17</f>
        <v>263.7710000000002</v>
      </c>
      <c r="J17" s="107"/>
      <c r="K17" s="104">
        <f>ANNEXI_Reference_Year!M17-ANNEXI_Previous_Year!K17</f>
        <v>-50.7965</v>
      </c>
      <c r="L17" s="107"/>
      <c r="M17" s="104">
        <f>ANNEXI_Reference_Year!O17-ANNEXI_Previous_Year!M17</f>
        <v>-20521.837</v>
      </c>
      <c r="N17" s="107"/>
      <c r="O17" s="104">
        <f>ANNEXI_Reference_Year!Q17-ANNEXI_Previous_Year!O17</f>
        <v>-482.6310000000003</v>
      </c>
      <c r="P17" s="107"/>
      <c r="Q17" s="104">
        <f>ANNEXI_Reference_Year!S17-ANNEXI_Previous_Year!Q17</f>
        <v>-3699.5678999999946</v>
      </c>
      <c r="R17" s="107"/>
      <c r="S17" s="104">
        <f>ANNEXI_Reference_Year!U17-ANNEXI_Previous_Year!S17</f>
        <v>-83.5576000000001</v>
      </c>
      <c r="T17" s="107"/>
      <c r="U17" s="104">
        <f>ANNEXI_Reference_Year!W17-ANNEXI_Previous_Year!U17</f>
        <v>-3392.4663</v>
      </c>
      <c r="V17" s="107"/>
      <c r="W17" s="104">
        <f>ANNEXI_Reference_Year!Y17-ANNEXI_Previous_Year!W17</f>
        <v>2301.2644</v>
      </c>
      <c r="X17" s="107"/>
      <c r="Y17" s="104">
        <f>ANNEXI_Reference_Year!AA17-ANNEXI_Previous_Year!Y17</f>
        <v>7.940499999999986</v>
      </c>
      <c r="Z17" s="107"/>
      <c r="AA17" s="104">
        <f>ANNEXI_Reference_Year!AC17-ANNEXI_Previous_Year!AA17</f>
        <v>353.2670000000071</v>
      </c>
      <c r="AB17" s="107"/>
      <c r="AC17" s="104">
        <f>ANNEXI_Reference_Year!AE17-ANNEXI_Previous_Year!AC17</f>
        <v>1656.065</v>
      </c>
      <c r="AD17" s="107"/>
      <c r="AE17" s="104">
        <f>ANNEXI_Reference_Year!AG17-ANNEXI_Previous_Year!AE17</f>
        <v>-4506.158100000001</v>
      </c>
      <c r="AF17" s="107"/>
      <c r="AG17" s="104">
        <f>ANNEXI_Reference_Year!AI17-ANNEXI_Previous_Year!AG17</f>
        <v>1811.7179999999998</v>
      </c>
      <c r="AH17" s="107"/>
      <c r="AI17" s="104">
        <f>ANNEXI_Reference_Year!AK17-ANNEXI_Previous_Year!AI17</f>
        <v>-1555.3539999999998</v>
      </c>
      <c r="AJ17" s="107"/>
      <c r="AK17" s="104">
        <f>ANNEXI_Reference_Year!AM17-ANNEXI_Previous_Year!AK17</f>
        <v>353.639</v>
      </c>
      <c r="AL17" s="107"/>
      <c r="AM17" s="104">
        <f>ANNEXI_Reference_Year!AO17-ANNEXI_Previous_Year!AM17</f>
        <v>0</v>
      </c>
      <c r="AN17" s="107"/>
      <c r="AO17" s="108"/>
      <c r="AP17" s="108"/>
      <c r="AQ17" s="37"/>
    </row>
    <row r="18" spans="1:43" ht="15">
      <c r="A18" s="185" t="s">
        <v>184</v>
      </c>
      <c r="B18" s="101" t="s">
        <v>178</v>
      </c>
      <c r="C18" s="102">
        <f>ANNEXI_Reference_Year!C18-ANNEXI_Previous_Year!C18</f>
        <v>0</v>
      </c>
      <c r="D18" s="103"/>
      <c r="E18" s="104">
        <f>ANNEXI_Reference_Year!G18-ANNEXI_Previous_Year!E18</f>
        <v>0</v>
      </c>
      <c r="F18" s="103"/>
      <c r="G18" s="104">
        <f>ANNEXI_Reference_Year!I18-ANNEXI_Previous_Year!G18</f>
        <v>0</v>
      </c>
      <c r="H18" s="103"/>
      <c r="I18" s="104">
        <f>ANNEXI_Reference_Year!K18-ANNEXI_Previous_Year!I18</f>
        <v>-0.4399999999999995</v>
      </c>
      <c r="J18" s="103"/>
      <c r="K18" s="104">
        <f>ANNEXI_Reference_Year!M18-ANNEXI_Previous_Year!K18</f>
        <v>0</v>
      </c>
      <c r="L18" s="103"/>
      <c r="M18" s="104">
        <f>ANNEXI_Reference_Year!O18-ANNEXI_Previous_Year!M18</f>
        <v>0</v>
      </c>
      <c r="N18" s="103"/>
      <c r="O18" s="104">
        <f>ANNEXI_Reference_Year!Q18-ANNEXI_Previous_Year!O18</f>
        <v>0</v>
      </c>
      <c r="P18" s="103"/>
      <c r="Q18" s="104">
        <f>ANNEXI_Reference_Year!S18-ANNEXI_Previous_Year!Q18</f>
        <v>5.511099999999999</v>
      </c>
      <c r="R18" s="103"/>
      <c r="S18" s="104">
        <f>ANNEXI_Reference_Year!U18-ANNEXI_Previous_Year!S18</f>
        <v>0</v>
      </c>
      <c r="T18" s="103"/>
      <c r="U18" s="104">
        <f>ANNEXI_Reference_Year!W18-ANNEXI_Previous_Year!U18</f>
        <v>-450.3770000000004</v>
      </c>
      <c r="V18" s="103"/>
      <c r="W18" s="104">
        <f>ANNEXI_Reference_Year!Y18-ANNEXI_Previous_Year!W18</f>
        <v>240.652</v>
      </c>
      <c r="X18" s="103"/>
      <c r="Y18" s="104">
        <f>ANNEXI_Reference_Year!AA18-ANNEXI_Previous_Year!Y18</f>
        <v>14.614</v>
      </c>
      <c r="Z18" s="103"/>
      <c r="AA18" s="104">
        <f>ANNEXI_Reference_Year!AC18-ANNEXI_Previous_Year!AA18</f>
        <v>0</v>
      </c>
      <c r="AB18" s="103"/>
      <c r="AC18" s="104">
        <f>ANNEXI_Reference_Year!AE18-ANNEXI_Previous_Year!AC18</f>
        <v>28.822999999999993</v>
      </c>
      <c r="AD18" s="103"/>
      <c r="AE18" s="104">
        <f>ANNEXI_Reference_Year!AG18-ANNEXI_Previous_Year!AE18</f>
        <v>-206.668</v>
      </c>
      <c r="AF18" s="103"/>
      <c r="AG18" s="104">
        <f>ANNEXI_Reference_Year!AI18-ANNEXI_Previous_Year!AG18</f>
        <v>0</v>
      </c>
      <c r="AH18" s="103"/>
      <c r="AI18" s="104">
        <f>ANNEXI_Reference_Year!AK18-ANNEXI_Previous_Year!AI18</f>
        <v>12.176000000000002</v>
      </c>
      <c r="AJ18" s="103"/>
      <c r="AK18" s="104">
        <f>ANNEXI_Reference_Year!AM18-ANNEXI_Previous_Year!AK18</f>
        <v>0</v>
      </c>
      <c r="AL18" s="103"/>
      <c r="AM18" s="104">
        <f>ANNEXI_Reference_Year!AO18-ANNEXI_Previous_Year!AM18</f>
        <v>0</v>
      </c>
      <c r="AN18" s="103"/>
      <c r="AO18" s="108"/>
      <c r="AP18" s="108"/>
      <c r="AQ18" s="37"/>
    </row>
    <row r="19" spans="1:43" ht="15">
      <c r="A19" s="185"/>
      <c r="B19" s="101" t="s">
        <v>179</v>
      </c>
      <c r="C19" s="102">
        <f>ANNEXI_Reference_Year!C19-ANNEXI_Previous_Year!C19</f>
        <v>0</v>
      </c>
      <c r="D19" s="103"/>
      <c r="E19" s="104">
        <f>ANNEXI_Reference_Year!G19-ANNEXI_Previous_Year!E19</f>
        <v>0</v>
      </c>
      <c r="F19" s="103"/>
      <c r="G19" s="104">
        <f>ANNEXI_Reference_Year!I19-ANNEXI_Previous_Year!G19</f>
        <v>-6509</v>
      </c>
      <c r="H19" s="103"/>
      <c r="I19" s="104">
        <f>ANNEXI_Reference_Year!K19-ANNEXI_Previous_Year!I19</f>
        <v>0</v>
      </c>
      <c r="J19" s="103"/>
      <c r="K19" s="104">
        <f>ANNEXI_Reference_Year!M19-ANNEXI_Previous_Year!K19</f>
        <v>-1654</v>
      </c>
      <c r="L19" s="103"/>
      <c r="M19" s="104">
        <f>ANNEXI_Reference_Year!O19-ANNEXI_Previous_Year!M19</f>
        <v>4</v>
      </c>
      <c r="N19" s="103"/>
      <c r="O19" s="104">
        <f>ANNEXI_Reference_Year!Q19-ANNEXI_Previous_Year!O19</f>
        <v>0</v>
      </c>
      <c r="P19" s="103"/>
      <c r="Q19" s="104">
        <f>ANNEXI_Reference_Year!S19-ANNEXI_Previous_Year!Q19</f>
        <v>1399.7</v>
      </c>
      <c r="R19" s="103"/>
      <c r="S19" s="104">
        <f>ANNEXI_Reference_Year!U19-ANNEXI_Previous_Year!S19</f>
        <v>0</v>
      </c>
      <c r="T19" s="103"/>
      <c r="U19" s="104">
        <f>ANNEXI_Reference_Year!W19-ANNEXI_Previous_Year!U19</f>
        <v>25.487000000000023</v>
      </c>
      <c r="V19" s="103"/>
      <c r="W19" s="104">
        <f>ANNEXI_Reference_Year!Y19-ANNEXI_Previous_Year!W19</f>
        <v>-387.676</v>
      </c>
      <c r="X19" s="103"/>
      <c r="Y19" s="104">
        <f>ANNEXI_Reference_Year!AA19-ANNEXI_Previous_Year!Y19</f>
        <v>0</v>
      </c>
      <c r="Z19" s="103"/>
      <c r="AA19" s="104">
        <f>ANNEXI_Reference_Year!AC19-ANNEXI_Previous_Year!AA19</f>
        <v>7275.028900000001</v>
      </c>
      <c r="AB19" s="103"/>
      <c r="AC19" s="104">
        <f>ANNEXI_Reference_Year!AE19-ANNEXI_Previous_Year!AC19</f>
        <v>60.84899999999999</v>
      </c>
      <c r="AD19" s="103"/>
      <c r="AE19" s="104">
        <f>ANNEXI_Reference_Year!AG19-ANNEXI_Previous_Year!AE19</f>
        <v>679.9899999999998</v>
      </c>
      <c r="AF19" s="103"/>
      <c r="AG19" s="104">
        <f>ANNEXI_Reference_Year!AI19-ANNEXI_Previous_Year!AG19</f>
        <v>0</v>
      </c>
      <c r="AH19" s="103"/>
      <c r="AI19" s="104">
        <f>ANNEXI_Reference_Year!AK19-ANNEXI_Previous_Year!AI19</f>
        <v>-1990.9299999999998</v>
      </c>
      <c r="AJ19" s="103"/>
      <c r="AK19" s="104">
        <f>ANNEXI_Reference_Year!AM19-ANNEXI_Previous_Year!AK19</f>
        <v>-1422.252</v>
      </c>
      <c r="AL19" s="103"/>
      <c r="AM19" s="104">
        <f>ANNEXI_Reference_Year!AO19-ANNEXI_Previous_Year!AM19</f>
        <v>0</v>
      </c>
      <c r="AN19" s="103"/>
      <c r="AO19" s="108"/>
      <c r="AP19" s="108"/>
      <c r="AQ19" s="37"/>
    </row>
    <row r="20" spans="1:43" ht="15">
      <c r="A20" s="185"/>
      <c r="B20" s="101" t="s">
        <v>113</v>
      </c>
      <c r="C20" s="102">
        <f>ANNEXI_Reference_Year!C20-ANNEXI_Previous_Year!C20</f>
        <v>0</v>
      </c>
      <c r="D20" s="107"/>
      <c r="E20" s="104">
        <f>ANNEXI_Reference_Year!G20-ANNEXI_Previous_Year!E20</f>
        <v>0</v>
      </c>
      <c r="F20" s="107"/>
      <c r="G20" s="104">
        <f>ANNEXI_Reference_Year!I20-ANNEXI_Previous_Year!G20</f>
        <v>-6509</v>
      </c>
      <c r="H20" s="107"/>
      <c r="I20" s="104">
        <f>ANNEXI_Reference_Year!K20-ANNEXI_Previous_Year!I20</f>
        <v>-0.4399999999999995</v>
      </c>
      <c r="J20" s="107"/>
      <c r="K20" s="104">
        <f>ANNEXI_Reference_Year!M20-ANNEXI_Previous_Year!K20</f>
        <v>-1654</v>
      </c>
      <c r="L20" s="107"/>
      <c r="M20" s="104">
        <f>ANNEXI_Reference_Year!O20-ANNEXI_Previous_Year!M20</f>
        <v>4</v>
      </c>
      <c r="N20" s="107"/>
      <c r="O20" s="104">
        <f>ANNEXI_Reference_Year!Q20-ANNEXI_Previous_Year!O20</f>
        <v>0</v>
      </c>
      <c r="P20" s="107"/>
      <c r="Q20" s="104">
        <f>ANNEXI_Reference_Year!S20-ANNEXI_Previous_Year!Q20</f>
        <v>1405.2111</v>
      </c>
      <c r="R20" s="107"/>
      <c r="S20" s="104">
        <f>ANNEXI_Reference_Year!U20-ANNEXI_Previous_Year!S20</f>
        <v>0</v>
      </c>
      <c r="T20" s="107"/>
      <c r="U20" s="104">
        <f>ANNEXI_Reference_Year!W20-ANNEXI_Previous_Year!U20</f>
        <v>-424.8899999999994</v>
      </c>
      <c r="V20" s="107"/>
      <c r="W20" s="104">
        <f>ANNEXI_Reference_Year!Y20-ANNEXI_Previous_Year!W20</f>
        <v>-147.024</v>
      </c>
      <c r="X20" s="107"/>
      <c r="Y20" s="104">
        <f>ANNEXI_Reference_Year!AA20-ANNEXI_Previous_Year!Y20</f>
        <v>14.614</v>
      </c>
      <c r="Z20" s="107"/>
      <c r="AA20" s="104">
        <f>ANNEXI_Reference_Year!AC20-ANNEXI_Previous_Year!AA20</f>
        <v>7275.028900000001</v>
      </c>
      <c r="AB20" s="107"/>
      <c r="AC20" s="104">
        <f>ANNEXI_Reference_Year!AE20-ANNEXI_Previous_Year!AC20</f>
        <v>89.672</v>
      </c>
      <c r="AD20" s="107"/>
      <c r="AE20" s="104">
        <f>ANNEXI_Reference_Year!AG20-ANNEXI_Previous_Year!AE20</f>
        <v>473.3220000000001</v>
      </c>
      <c r="AF20" s="107"/>
      <c r="AG20" s="104">
        <f>ANNEXI_Reference_Year!AI20-ANNEXI_Previous_Year!AG20</f>
        <v>0</v>
      </c>
      <c r="AH20" s="107"/>
      <c r="AI20" s="104">
        <f>ANNEXI_Reference_Year!AK20-ANNEXI_Previous_Year!AI20</f>
        <v>-1978.754</v>
      </c>
      <c r="AJ20" s="107"/>
      <c r="AK20" s="104">
        <f>ANNEXI_Reference_Year!AM20-ANNEXI_Previous_Year!AK20</f>
        <v>-1422.252</v>
      </c>
      <c r="AL20" s="107"/>
      <c r="AM20" s="104">
        <f>ANNEXI_Reference_Year!AO20-ANNEXI_Previous_Year!AM20</f>
        <v>0</v>
      </c>
      <c r="AN20" s="107"/>
      <c r="AO20" s="108"/>
      <c r="AP20" s="108"/>
      <c r="AQ20" s="37"/>
    </row>
    <row r="21" spans="1:43" ht="15">
      <c r="A21" s="185" t="s">
        <v>185</v>
      </c>
      <c r="B21" s="101" t="s">
        <v>178</v>
      </c>
      <c r="C21" s="102">
        <f>ANNEXI_Reference_Year!C21-ANNEXI_Previous_Year!C21</f>
        <v>-9.7089</v>
      </c>
      <c r="D21" s="103"/>
      <c r="E21" s="104">
        <f>ANNEXI_Reference_Year!G21-ANNEXI_Previous_Year!E21</f>
        <v>0.315</v>
      </c>
      <c r="F21" s="103"/>
      <c r="G21" s="104">
        <f>ANNEXI_Reference_Year!I21-ANNEXI_Previous_Year!G21</f>
        <v>-115.691</v>
      </c>
      <c r="H21" s="103"/>
      <c r="I21" s="104">
        <f>ANNEXI_Reference_Year!K21-ANNEXI_Previous_Year!I21</f>
        <v>0.3839999999999999</v>
      </c>
      <c r="J21" s="103"/>
      <c r="K21" s="104">
        <f>ANNEXI_Reference_Year!M21-ANNEXI_Previous_Year!K21</f>
        <v>0.724</v>
      </c>
      <c r="L21" s="103"/>
      <c r="M21" s="104">
        <f>ANNEXI_Reference_Year!O21-ANNEXI_Previous_Year!M21</f>
        <v>-1.1635999999999997</v>
      </c>
      <c r="N21" s="103"/>
      <c r="O21" s="104">
        <f>ANNEXI_Reference_Year!Q21-ANNEXI_Previous_Year!O21</f>
        <v>0</v>
      </c>
      <c r="P21" s="103"/>
      <c r="Q21" s="104">
        <f>ANNEXI_Reference_Year!S21-ANNEXI_Previous_Year!Q21</f>
        <v>11.284999999999997</v>
      </c>
      <c r="R21" s="103"/>
      <c r="S21" s="104">
        <f>ANNEXI_Reference_Year!U21-ANNEXI_Previous_Year!S21</f>
        <v>0.139</v>
      </c>
      <c r="T21" s="103"/>
      <c r="U21" s="104">
        <f>ANNEXI_Reference_Year!W21-ANNEXI_Previous_Year!U21</f>
        <v>0.184</v>
      </c>
      <c r="V21" s="103"/>
      <c r="W21" s="104">
        <f>ANNEXI_Reference_Year!Y21-ANNEXI_Previous_Year!W21</f>
        <v>0.2290000000000001</v>
      </c>
      <c r="X21" s="103"/>
      <c r="Y21" s="104">
        <f>ANNEXI_Reference_Year!AA21-ANNEXI_Previous_Year!Y21</f>
        <v>-1.2101000000000006</v>
      </c>
      <c r="Z21" s="103"/>
      <c r="AA21" s="104">
        <f>ANNEXI_Reference_Year!AC21-ANNEXI_Previous_Year!AA21</f>
        <v>-0.852</v>
      </c>
      <c r="AB21" s="103"/>
      <c r="AC21" s="104">
        <f>ANNEXI_Reference_Year!AE21-ANNEXI_Previous_Year!AC21</f>
        <v>-0.7839999999999998</v>
      </c>
      <c r="AD21" s="103"/>
      <c r="AE21" s="104">
        <f>ANNEXI_Reference_Year!AG21-ANNEXI_Previous_Year!AE21</f>
        <v>-14.5031</v>
      </c>
      <c r="AF21" s="103"/>
      <c r="AG21" s="104">
        <f>ANNEXI_Reference_Year!AI21-ANNEXI_Previous_Year!AG21</f>
        <v>-1.0221</v>
      </c>
      <c r="AH21" s="103"/>
      <c r="AI21" s="104">
        <f>ANNEXI_Reference_Year!AK21-ANNEXI_Previous_Year!AI21</f>
        <v>166550.49299999425</v>
      </c>
      <c r="AJ21" s="103"/>
      <c r="AK21" s="104">
        <f>ANNEXI_Reference_Year!AM21-ANNEXI_Previous_Year!AK21</f>
        <v>0.3402</v>
      </c>
      <c r="AL21" s="103"/>
      <c r="AM21" s="104">
        <f>ANNEXI_Reference_Year!AO21-ANNEXI_Previous_Year!AM21</f>
        <v>0</v>
      </c>
      <c r="AN21" s="103"/>
      <c r="AO21" s="108"/>
      <c r="AP21" s="108"/>
      <c r="AQ21" s="37"/>
    </row>
    <row r="22" spans="1:43" ht="15">
      <c r="A22" s="185"/>
      <c r="B22" s="101" t="s">
        <v>179</v>
      </c>
      <c r="C22" s="102">
        <f>ANNEXI_Reference_Year!C22-ANNEXI_Previous_Year!C22</f>
        <v>0.6146999999999991</v>
      </c>
      <c r="D22" s="103"/>
      <c r="E22" s="104">
        <f>ANNEXI_Reference_Year!G22-ANNEXI_Previous_Year!E22</f>
        <v>0.119</v>
      </c>
      <c r="F22" s="103"/>
      <c r="G22" s="104">
        <f>ANNEXI_Reference_Year!I22-ANNEXI_Previous_Year!G22</f>
        <v>-2.161999999999999</v>
      </c>
      <c r="H22" s="103"/>
      <c r="I22" s="104">
        <f>ANNEXI_Reference_Year!K22-ANNEXI_Previous_Year!I22</f>
        <v>0</v>
      </c>
      <c r="J22" s="103"/>
      <c r="K22" s="104">
        <f>ANNEXI_Reference_Year!M22-ANNEXI_Previous_Year!K22</f>
        <v>0.004</v>
      </c>
      <c r="L22" s="103"/>
      <c r="M22" s="104">
        <f>ANNEXI_Reference_Year!O22-ANNEXI_Previous_Year!M22</f>
        <v>0.0294</v>
      </c>
      <c r="N22" s="103"/>
      <c r="O22" s="104">
        <f>ANNEXI_Reference_Year!Q22-ANNEXI_Previous_Year!O22</f>
        <v>0</v>
      </c>
      <c r="P22" s="103"/>
      <c r="Q22" s="104">
        <f>ANNEXI_Reference_Year!S22-ANNEXI_Previous_Year!Q22</f>
        <v>3.4879999999999995</v>
      </c>
      <c r="R22" s="103"/>
      <c r="S22" s="104">
        <f>ANNEXI_Reference_Year!U22-ANNEXI_Previous_Year!S22</f>
        <v>0</v>
      </c>
      <c r="T22" s="103"/>
      <c r="U22" s="104">
        <f>ANNEXI_Reference_Year!W22-ANNEXI_Previous_Year!U22</f>
        <v>-0.239</v>
      </c>
      <c r="V22" s="103"/>
      <c r="W22" s="104">
        <f>ANNEXI_Reference_Year!Y22-ANNEXI_Previous_Year!W22</f>
        <v>0.008</v>
      </c>
      <c r="X22" s="103"/>
      <c r="Y22" s="104">
        <f>ANNEXI_Reference_Year!AA22-ANNEXI_Previous_Year!Y22</f>
        <v>38.397</v>
      </c>
      <c r="Z22" s="103"/>
      <c r="AA22" s="104">
        <f>ANNEXI_Reference_Year!AC22-ANNEXI_Previous_Year!AA22</f>
        <v>830.931</v>
      </c>
      <c r="AB22" s="103"/>
      <c r="AC22" s="104">
        <f>ANNEXI_Reference_Year!AE22-ANNEXI_Previous_Year!AC22</f>
        <v>60.875</v>
      </c>
      <c r="AD22" s="103"/>
      <c r="AE22" s="104">
        <f>ANNEXI_Reference_Year!AG22-ANNEXI_Previous_Year!AE22</f>
        <v>-2.2925000000000004</v>
      </c>
      <c r="AF22" s="103"/>
      <c r="AG22" s="104">
        <f>ANNEXI_Reference_Year!AI22-ANNEXI_Previous_Year!AG22</f>
        <v>0.003</v>
      </c>
      <c r="AH22" s="103"/>
      <c r="AI22" s="104">
        <f>ANNEXI_Reference_Year!AK22-ANNEXI_Previous_Year!AI22</f>
        <v>90352.87719999999</v>
      </c>
      <c r="AJ22" s="103"/>
      <c r="AK22" s="104">
        <f>ANNEXI_Reference_Year!AM22-ANNEXI_Previous_Year!AK22</f>
        <v>-1</v>
      </c>
      <c r="AL22" s="103"/>
      <c r="AM22" s="104">
        <f>ANNEXI_Reference_Year!AO22-ANNEXI_Previous_Year!AM22</f>
        <v>0</v>
      </c>
      <c r="AN22" s="103"/>
      <c r="AO22" s="108"/>
      <c r="AP22" s="108"/>
      <c r="AQ22" s="37"/>
    </row>
    <row r="23" spans="1:43" ht="15">
      <c r="A23" s="185"/>
      <c r="B23" s="101" t="s">
        <v>113</v>
      </c>
      <c r="C23" s="102">
        <f>ANNEXI_Reference_Year!C23-ANNEXI_Previous_Year!C23</f>
        <v>-9.0942</v>
      </c>
      <c r="D23" s="107"/>
      <c r="E23" s="104">
        <f>ANNEXI_Reference_Year!G23-ANNEXI_Previous_Year!E23</f>
        <v>0.434</v>
      </c>
      <c r="F23" s="107"/>
      <c r="G23" s="104">
        <f>ANNEXI_Reference_Year!I23-ANNEXI_Previous_Year!G23</f>
        <v>-117.853</v>
      </c>
      <c r="H23" s="107"/>
      <c r="I23" s="104">
        <f>ANNEXI_Reference_Year!K23-ANNEXI_Previous_Year!I23</f>
        <v>0.3839999999999999</v>
      </c>
      <c r="J23" s="107"/>
      <c r="K23" s="104">
        <f>ANNEXI_Reference_Year!M23-ANNEXI_Previous_Year!K23</f>
        <v>0.728</v>
      </c>
      <c r="L23" s="107"/>
      <c r="M23" s="104">
        <f>ANNEXI_Reference_Year!O23-ANNEXI_Previous_Year!M23</f>
        <v>-1.1341999999999999</v>
      </c>
      <c r="N23" s="107"/>
      <c r="O23" s="104">
        <f>ANNEXI_Reference_Year!Q23-ANNEXI_Previous_Year!O23</f>
        <v>0</v>
      </c>
      <c r="P23" s="107"/>
      <c r="Q23" s="104">
        <f>ANNEXI_Reference_Year!S23-ANNEXI_Previous_Year!Q23</f>
        <v>14.772999999999996</v>
      </c>
      <c r="R23" s="107"/>
      <c r="S23" s="104">
        <f>ANNEXI_Reference_Year!U23-ANNEXI_Previous_Year!S23</f>
        <v>0.139</v>
      </c>
      <c r="T23" s="107"/>
      <c r="U23" s="104">
        <f>ANNEXI_Reference_Year!W23-ANNEXI_Previous_Year!U23</f>
        <v>-0.05500000000000005</v>
      </c>
      <c r="V23" s="107"/>
      <c r="W23" s="104">
        <f>ANNEXI_Reference_Year!Y23-ANNEXI_Previous_Year!W23</f>
        <v>0.2370000000000001</v>
      </c>
      <c r="X23" s="107"/>
      <c r="Y23" s="104">
        <f>ANNEXI_Reference_Year!AA23-ANNEXI_Previous_Year!Y23</f>
        <v>37.1869</v>
      </c>
      <c r="Z23" s="107"/>
      <c r="AA23" s="104">
        <f>ANNEXI_Reference_Year!AC23-ANNEXI_Previous_Year!AA23</f>
        <v>830.079</v>
      </c>
      <c r="AB23" s="107"/>
      <c r="AC23" s="104">
        <f>ANNEXI_Reference_Year!AE23-ANNEXI_Previous_Year!AC23</f>
        <v>60.090999999999994</v>
      </c>
      <c r="AD23" s="107"/>
      <c r="AE23" s="104">
        <f>ANNEXI_Reference_Year!AG23-ANNEXI_Previous_Year!AE23</f>
        <v>-16.7956</v>
      </c>
      <c r="AF23" s="107"/>
      <c r="AG23" s="104">
        <f>ANNEXI_Reference_Year!AI23-ANNEXI_Previous_Year!AG23</f>
        <v>-1.0191</v>
      </c>
      <c r="AH23" s="107"/>
      <c r="AI23" s="104">
        <f>ANNEXI_Reference_Year!AK23-ANNEXI_Previous_Year!AI23</f>
        <v>256903.37019999424</v>
      </c>
      <c r="AJ23" s="107"/>
      <c r="AK23" s="104">
        <f>ANNEXI_Reference_Year!AM23-ANNEXI_Previous_Year!AK23</f>
        <v>-0.6597999999999999</v>
      </c>
      <c r="AL23" s="107"/>
      <c r="AM23" s="104">
        <f>ANNEXI_Reference_Year!AO23-ANNEXI_Previous_Year!AM23</f>
        <v>0</v>
      </c>
      <c r="AN23" s="107"/>
      <c r="AO23" s="108"/>
      <c r="AP23" s="108"/>
      <c r="AQ23" s="37"/>
    </row>
    <row r="24" spans="1:43" ht="15">
      <c r="A24" s="185" t="s">
        <v>186</v>
      </c>
      <c r="B24" s="101" t="s">
        <v>178</v>
      </c>
      <c r="C24" s="102">
        <f>ANNEXI_Reference_Year!C24-ANNEXI_Previous_Year!C24</f>
        <v>0</v>
      </c>
      <c r="E24" s="104">
        <f>ANNEXI_Reference_Year!G24-ANNEXI_Previous_Year!E24</f>
        <v>0</v>
      </c>
      <c r="G24" s="104">
        <f>ANNEXI_Reference_Year!I24-ANNEXI_Previous_Year!G24</f>
        <v>0</v>
      </c>
      <c r="I24" s="104">
        <f>ANNEXI_Reference_Year!K24-ANNEXI_Previous_Year!I24</f>
        <v>0</v>
      </c>
      <c r="K24" s="104">
        <f>ANNEXI_Reference_Year!M24-ANNEXI_Previous_Year!K24</f>
        <v>0</v>
      </c>
      <c r="M24" s="104">
        <f>ANNEXI_Reference_Year!O24-ANNEXI_Previous_Year!M24</f>
        <v>0</v>
      </c>
      <c r="O24" s="104">
        <f>ANNEXI_Reference_Year!Q24-ANNEXI_Previous_Year!O24</f>
        <v>0</v>
      </c>
      <c r="Q24" s="104">
        <f>ANNEXI_Reference_Year!S24-ANNEXI_Previous_Year!Q24</f>
        <v>0</v>
      </c>
      <c r="S24" s="104">
        <f>ANNEXI_Reference_Year!U24-ANNEXI_Previous_Year!S24</f>
        <v>0</v>
      </c>
      <c r="U24" s="104">
        <f>ANNEXI_Reference_Year!W24-ANNEXI_Previous_Year!U24</f>
        <v>0</v>
      </c>
      <c r="W24" s="104">
        <f>ANNEXI_Reference_Year!Y24-ANNEXI_Previous_Year!W24</f>
        <v>0</v>
      </c>
      <c r="Y24" s="104">
        <f>ANNEXI_Reference_Year!AA24-ANNEXI_Previous_Year!Y24</f>
        <v>0</v>
      </c>
      <c r="AA24" s="104">
        <f>ANNEXI_Reference_Year!AC24-ANNEXI_Previous_Year!AA24</f>
        <v>0</v>
      </c>
      <c r="AC24" s="104">
        <f>ANNEXI_Reference_Year!AE24-ANNEXI_Previous_Year!AC24</f>
        <v>0</v>
      </c>
      <c r="AE24" s="104">
        <f>ANNEXI_Reference_Year!AG24-ANNEXI_Previous_Year!AE24</f>
        <v>0</v>
      </c>
      <c r="AG24" s="104">
        <f>ANNEXI_Reference_Year!AI24-ANNEXI_Previous_Year!AG24</f>
        <v>0</v>
      </c>
      <c r="AI24" s="104">
        <f>ANNEXI_Reference_Year!AK24-ANNEXI_Previous_Year!AI24</f>
        <v>0</v>
      </c>
      <c r="AK24" s="104">
        <f>ANNEXI_Reference_Year!AM24-ANNEXI_Previous_Year!AK24</f>
        <v>0</v>
      </c>
      <c r="AM24" s="104">
        <f>ANNEXI_Reference_Year!AO24-ANNEXI_Previous_Year!AM24</f>
        <v>0</v>
      </c>
      <c r="AO24" s="108"/>
      <c r="AP24" s="108"/>
      <c r="AQ24" s="37"/>
    </row>
    <row r="25" spans="1:43" ht="15">
      <c r="A25" s="185"/>
      <c r="B25" s="101" t="s">
        <v>179</v>
      </c>
      <c r="C25" s="102">
        <f>ANNEXI_Reference_Year!C25-ANNEXI_Previous_Year!C25</f>
        <v>2670.0339000000004</v>
      </c>
      <c r="D25" s="109"/>
      <c r="E25" s="104">
        <f>ANNEXI_Reference_Year!G25-ANNEXI_Previous_Year!E25</f>
        <v>61033.009499999986</v>
      </c>
      <c r="F25" s="109"/>
      <c r="G25" s="104">
        <f>ANNEXI_Reference_Year!I25-ANNEXI_Previous_Year!G25</f>
        <v>9550.0174</v>
      </c>
      <c r="H25" s="109"/>
      <c r="I25" s="104">
        <f>ANNEXI_Reference_Year!K25-ANNEXI_Previous_Year!I25</f>
        <v>-24232.179</v>
      </c>
      <c r="J25" s="109"/>
      <c r="K25" s="104">
        <f>ANNEXI_Reference_Year!M25-ANNEXI_Previous_Year!K25</f>
        <v>-478.6862999999994</v>
      </c>
      <c r="L25" s="109"/>
      <c r="M25" s="104">
        <f>ANNEXI_Reference_Year!O25-ANNEXI_Previous_Year!M25</f>
        <v>-4307.996</v>
      </c>
      <c r="N25" s="109"/>
      <c r="O25" s="104">
        <f>ANNEXI_Reference_Year!Q25-ANNEXI_Previous_Year!O25</f>
        <v>110.9380000000001</v>
      </c>
      <c r="P25" s="109"/>
      <c r="Q25" s="104">
        <f>ANNEXI_Reference_Year!S25-ANNEXI_Previous_Year!Q25</f>
        <v>7047.800799999997</v>
      </c>
      <c r="R25" s="109"/>
      <c r="S25" s="104">
        <f>ANNEXI_Reference_Year!U25-ANNEXI_Previous_Year!S25</f>
        <v>-35178.745</v>
      </c>
      <c r="T25" s="109"/>
      <c r="U25" s="104">
        <f>ANNEXI_Reference_Year!W25-ANNEXI_Previous_Year!U25</f>
        <v>520499.5275999999</v>
      </c>
      <c r="V25" s="109"/>
      <c r="W25" s="104">
        <f>ANNEXI_Reference_Year!Y25-ANNEXI_Previous_Year!W25</f>
        <v>-1404.657099999953</v>
      </c>
      <c r="X25" s="109"/>
      <c r="Y25" s="104">
        <f>ANNEXI_Reference_Year!AA25-ANNEXI_Previous_Year!Y25</f>
        <v>15326.341799999995</v>
      </c>
      <c r="Z25" s="109"/>
      <c r="AA25" s="104">
        <f>ANNEXI_Reference_Year!AC25-ANNEXI_Previous_Year!AA25</f>
        <v>2259.326200000003</v>
      </c>
      <c r="AB25" s="109"/>
      <c r="AC25" s="111">
        <f>ANNEXI_Reference_Year!AE25-ANNEXI_Previous_Year!AC25</f>
        <v>916828.9107</v>
      </c>
      <c r="AD25" s="109"/>
      <c r="AE25" s="104">
        <f>ANNEXI_Reference_Year!AG25-ANNEXI_Previous_Year!AE25</f>
        <v>128094.65339999995</v>
      </c>
      <c r="AF25" s="109"/>
      <c r="AG25" s="104">
        <f>ANNEXI_Reference_Year!AI25-ANNEXI_Previous_Year!AG25</f>
        <v>514630.38950000005</v>
      </c>
      <c r="AH25" s="109"/>
      <c r="AI25" s="104">
        <f>ANNEXI_Reference_Year!AK25-ANNEXI_Previous_Year!AI25</f>
        <v>-54308.49410000001</v>
      </c>
      <c r="AJ25" s="109"/>
      <c r="AK25" s="104">
        <f>ANNEXI_Reference_Year!AM25-ANNEXI_Previous_Year!AK25</f>
        <v>-58460.84129999997</v>
      </c>
      <c r="AL25" s="109"/>
      <c r="AM25" s="104">
        <f>ANNEXI_Reference_Year!AO25-ANNEXI_Previous_Year!AM25</f>
        <v>0</v>
      </c>
      <c r="AN25" s="107"/>
      <c r="AO25" s="108"/>
      <c r="AP25" s="108"/>
      <c r="AQ25" s="37"/>
    </row>
    <row r="26" spans="1:43" ht="15">
      <c r="A26" s="185"/>
      <c r="B26" s="101" t="s">
        <v>113</v>
      </c>
      <c r="C26" s="102">
        <f>ANNEXI_Reference_Year!C26-ANNEXI_Previous_Year!C26</f>
        <v>2670.0339000000004</v>
      </c>
      <c r="D26" s="107"/>
      <c r="E26" s="104">
        <f>ANNEXI_Reference_Year!G26-ANNEXI_Previous_Year!E26</f>
        <v>61033.009499999986</v>
      </c>
      <c r="F26" s="107"/>
      <c r="G26" s="104">
        <f>ANNEXI_Reference_Year!I26-ANNEXI_Previous_Year!G26</f>
        <v>9550.0174</v>
      </c>
      <c r="H26" s="107"/>
      <c r="I26" s="104">
        <f>ANNEXI_Reference_Year!K26-ANNEXI_Previous_Year!I26</f>
        <v>-24232.179</v>
      </c>
      <c r="J26" s="107"/>
      <c r="K26" s="104">
        <f>ANNEXI_Reference_Year!M26-ANNEXI_Previous_Year!K26</f>
        <v>-478.6862999999994</v>
      </c>
      <c r="L26" s="107"/>
      <c r="M26" s="104">
        <f>ANNEXI_Reference_Year!O26-ANNEXI_Previous_Year!M26</f>
        <v>-4307.996</v>
      </c>
      <c r="N26" s="107"/>
      <c r="O26" s="104">
        <f>ANNEXI_Reference_Year!Q26-ANNEXI_Previous_Year!O26</f>
        <v>110.9380000000001</v>
      </c>
      <c r="P26" s="107"/>
      <c r="Q26" s="104">
        <f>ANNEXI_Reference_Year!S26-ANNEXI_Previous_Year!Q26</f>
        <v>7047.800799999997</v>
      </c>
      <c r="R26" s="107"/>
      <c r="S26" s="104">
        <f>ANNEXI_Reference_Year!U26-ANNEXI_Previous_Year!S26</f>
        <v>-35178.745</v>
      </c>
      <c r="T26" s="107"/>
      <c r="U26" s="104">
        <f>ANNEXI_Reference_Year!W26-ANNEXI_Previous_Year!U26</f>
        <v>520499.5275999999</v>
      </c>
      <c r="V26" s="107"/>
      <c r="W26" s="104">
        <f>ANNEXI_Reference_Year!Y26-ANNEXI_Previous_Year!W26</f>
        <v>-1404.657099999953</v>
      </c>
      <c r="X26" s="107"/>
      <c r="Y26" s="104">
        <f>ANNEXI_Reference_Year!AA26-ANNEXI_Previous_Year!Y26</f>
        <v>15326.341799999995</v>
      </c>
      <c r="Z26" s="107"/>
      <c r="AA26" s="104">
        <f>ANNEXI_Reference_Year!AC26-ANNEXI_Previous_Year!AA26</f>
        <v>2259.326200000003</v>
      </c>
      <c r="AB26" s="107"/>
      <c r="AC26" s="111">
        <f>ANNEXI_Reference_Year!AE26-ANNEXI_Previous_Year!AC26</f>
        <v>916828.9107</v>
      </c>
      <c r="AD26" s="107"/>
      <c r="AE26" s="104">
        <f>ANNEXI_Reference_Year!AG26-ANNEXI_Previous_Year!AE26</f>
        <v>128094.65339999995</v>
      </c>
      <c r="AF26" s="107"/>
      <c r="AG26" s="104">
        <f>ANNEXI_Reference_Year!AI26-ANNEXI_Previous_Year!AG26</f>
        <v>514630.38950000005</v>
      </c>
      <c r="AH26" s="107"/>
      <c r="AI26" s="104">
        <f>ANNEXI_Reference_Year!AK26-ANNEXI_Previous_Year!AI26</f>
        <v>-54308.49410000001</v>
      </c>
      <c r="AJ26" s="107"/>
      <c r="AK26" s="104">
        <f>ANNEXI_Reference_Year!AM26-ANNEXI_Previous_Year!AK26</f>
        <v>-58460.84129999997</v>
      </c>
      <c r="AL26" s="107"/>
      <c r="AM26" s="104">
        <f>ANNEXI_Reference_Year!AO26-ANNEXI_Previous_Year!AM26</f>
        <v>0</v>
      </c>
      <c r="AN26" s="107"/>
      <c r="AO26" s="108"/>
      <c r="AP26" s="108"/>
      <c r="AQ26" s="37"/>
    </row>
    <row r="27" spans="1:43" ht="15">
      <c r="A27" s="185" t="s">
        <v>187</v>
      </c>
      <c r="B27" s="101" t="s">
        <v>178</v>
      </c>
      <c r="C27" s="102">
        <f>ANNEXI_Reference_Year!C27-ANNEXI_Previous_Year!C27</f>
        <v>0</v>
      </c>
      <c r="D27" s="107"/>
      <c r="E27" s="104">
        <f>ANNEXI_Reference_Year!G27-ANNEXI_Previous_Year!E27</f>
        <v>0</v>
      </c>
      <c r="F27" s="107"/>
      <c r="G27" s="104">
        <f>ANNEXI_Reference_Year!I27-ANNEXI_Previous_Year!G27</f>
        <v>0</v>
      </c>
      <c r="H27" s="107"/>
      <c r="I27" s="104">
        <f>ANNEXI_Reference_Year!K27-ANNEXI_Previous_Year!I27</f>
        <v>0</v>
      </c>
      <c r="J27" s="107"/>
      <c r="K27" s="104">
        <f>ANNEXI_Reference_Year!M27-ANNEXI_Previous_Year!K27</f>
        <v>0</v>
      </c>
      <c r="L27" s="107"/>
      <c r="M27" s="104">
        <f>ANNEXI_Reference_Year!O27-ANNEXI_Previous_Year!M27</f>
        <v>0</v>
      </c>
      <c r="N27" s="107"/>
      <c r="O27" s="104">
        <f>ANNEXI_Reference_Year!Q27-ANNEXI_Previous_Year!O27</f>
        <v>0</v>
      </c>
      <c r="P27" s="107"/>
      <c r="Q27" s="104">
        <f>ANNEXI_Reference_Year!S27-ANNEXI_Previous_Year!Q27</f>
        <v>0</v>
      </c>
      <c r="R27" s="107"/>
      <c r="S27" s="104">
        <f>ANNEXI_Reference_Year!U27-ANNEXI_Previous_Year!S27</f>
        <v>0</v>
      </c>
      <c r="T27" s="107"/>
      <c r="U27" s="104">
        <f>ANNEXI_Reference_Year!W27-ANNEXI_Previous_Year!U27</f>
        <v>0</v>
      </c>
      <c r="V27" s="107"/>
      <c r="W27" s="104">
        <f>ANNEXI_Reference_Year!Y27-ANNEXI_Previous_Year!W27</f>
        <v>0</v>
      </c>
      <c r="X27" s="107"/>
      <c r="Y27" s="104">
        <f>ANNEXI_Reference_Year!AA27-ANNEXI_Previous_Year!Y27</f>
        <v>0</v>
      </c>
      <c r="Z27" s="107"/>
      <c r="AA27" s="104">
        <f>ANNEXI_Reference_Year!AC27-ANNEXI_Previous_Year!AA27</f>
        <v>0</v>
      </c>
      <c r="AB27" s="107"/>
      <c r="AC27" s="104">
        <f>ANNEXI_Reference_Year!AE27-ANNEXI_Previous_Year!AC27</f>
        <v>0</v>
      </c>
      <c r="AD27" s="107"/>
      <c r="AE27" s="104">
        <f>ANNEXI_Reference_Year!AG27-ANNEXI_Previous_Year!AE27</f>
        <v>0</v>
      </c>
      <c r="AF27" s="107"/>
      <c r="AG27" s="104">
        <f>ANNEXI_Reference_Year!AI27-ANNEXI_Previous_Year!AG27</f>
        <v>0</v>
      </c>
      <c r="AH27" s="107"/>
      <c r="AI27" s="104">
        <f>ANNEXI_Reference_Year!AK27-ANNEXI_Previous_Year!AI27</f>
        <v>0</v>
      </c>
      <c r="AJ27" s="107"/>
      <c r="AK27" s="104">
        <f>ANNEXI_Reference_Year!AM27-ANNEXI_Previous_Year!AK27</f>
        <v>0</v>
      </c>
      <c r="AL27" s="107"/>
      <c r="AM27" s="104">
        <f>ANNEXI_Reference_Year!AO27-ANNEXI_Previous_Year!AM27</f>
        <v>0</v>
      </c>
      <c r="AN27" s="107"/>
      <c r="AO27" s="108"/>
      <c r="AP27" s="108"/>
      <c r="AQ27" s="37"/>
    </row>
    <row r="28" spans="1:43" ht="15">
      <c r="A28" s="185"/>
      <c r="B28" s="101" t="s">
        <v>179</v>
      </c>
      <c r="C28" s="102">
        <f>ANNEXI_Reference_Year!C28-ANNEXI_Previous_Year!C28</f>
        <v>-159.2104</v>
      </c>
      <c r="D28" s="103"/>
      <c r="E28" s="104">
        <f>ANNEXI_Reference_Year!G28-ANNEXI_Previous_Year!E28</f>
        <v>-23.064000000000078</v>
      </c>
      <c r="F28" s="103"/>
      <c r="G28" s="104">
        <f>ANNEXI_Reference_Year!I28-ANNEXI_Previous_Year!G28</f>
        <v>-117.49630000000002</v>
      </c>
      <c r="H28" s="103"/>
      <c r="I28" s="104">
        <f>ANNEXI_Reference_Year!K28-ANNEXI_Previous_Year!I28</f>
        <v>-483.1753</v>
      </c>
      <c r="J28" s="103"/>
      <c r="K28" s="104">
        <f>ANNEXI_Reference_Year!M28-ANNEXI_Previous_Year!K28</f>
        <v>-501.54870000000005</v>
      </c>
      <c r="L28" s="103"/>
      <c r="M28" s="104">
        <f>ANNEXI_Reference_Year!O28-ANNEXI_Previous_Year!M28</f>
        <v>-490.6590000000001</v>
      </c>
      <c r="N28" s="103"/>
      <c r="O28" s="104">
        <f>ANNEXI_Reference_Year!Q28-ANNEXI_Previous_Year!O28</f>
        <v>-5.788999999999987</v>
      </c>
      <c r="P28" s="103"/>
      <c r="Q28" s="104">
        <f>ANNEXI_Reference_Year!S28-ANNEXI_Previous_Year!Q28</f>
        <v>934.7116999999998</v>
      </c>
      <c r="R28" s="103"/>
      <c r="S28" s="104">
        <f>ANNEXI_Reference_Year!U28-ANNEXI_Previous_Year!S28</f>
        <v>31.005899999999997</v>
      </c>
      <c r="T28" s="103"/>
      <c r="U28" s="104">
        <f>ANNEXI_Reference_Year!W28-ANNEXI_Previous_Year!U28</f>
        <v>9687.429600000003</v>
      </c>
      <c r="V28" s="103"/>
      <c r="W28" s="104">
        <f>ANNEXI_Reference_Year!Y28-ANNEXI_Previous_Year!W28</f>
        <v>27990.041100000002</v>
      </c>
      <c r="X28" s="103"/>
      <c r="Y28" s="104">
        <f>ANNEXI_Reference_Year!AA28-ANNEXI_Previous_Year!Y28</f>
        <v>-885.3169</v>
      </c>
      <c r="Z28" s="103"/>
      <c r="AA28" s="104">
        <f>ANNEXI_Reference_Year!AC28-ANNEXI_Previous_Year!AA28</f>
        <v>-4923.5181</v>
      </c>
      <c r="AB28" s="103"/>
      <c r="AC28" s="104">
        <f>ANNEXI_Reference_Year!AE28-ANNEXI_Previous_Year!AC28</f>
        <v>259.9889</v>
      </c>
      <c r="AD28" s="103"/>
      <c r="AE28" s="104">
        <f>ANNEXI_Reference_Year!AG28-ANNEXI_Previous_Year!AE28</f>
        <v>212771.2598</v>
      </c>
      <c r="AF28" s="103"/>
      <c r="AG28" s="104">
        <f>ANNEXI_Reference_Year!AI28-ANNEXI_Previous_Year!AG28</f>
        <v>-507.84130000000005</v>
      </c>
      <c r="AH28" s="103"/>
      <c r="AI28" s="104">
        <f>ANNEXI_Reference_Year!AK28-ANNEXI_Previous_Year!AI28</f>
        <v>-92992.2084</v>
      </c>
      <c r="AJ28" s="103"/>
      <c r="AK28" s="104">
        <f>ANNEXI_Reference_Year!AM28-ANNEXI_Previous_Year!AK28</f>
        <v>15942.067200000005</v>
      </c>
      <c r="AL28" s="103"/>
      <c r="AM28" s="104">
        <f>ANNEXI_Reference_Year!AO28-ANNEXI_Previous_Year!AM28</f>
        <v>0</v>
      </c>
      <c r="AN28" s="103"/>
      <c r="AO28" s="108"/>
      <c r="AP28" s="108"/>
      <c r="AQ28" s="37"/>
    </row>
    <row r="29" spans="1:43" ht="15">
      <c r="A29" s="185"/>
      <c r="B29" s="101" t="s">
        <v>113</v>
      </c>
      <c r="C29" s="102">
        <f>ANNEXI_Reference_Year!C29-ANNEXI_Previous_Year!C29</f>
        <v>-159.2104</v>
      </c>
      <c r="D29" s="107"/>
      <c r="E29" s="104">
        <f>ANNEXI_Reference_Year!G29-ANNEXI_Previous_Year!E29</f>
        <v>-23.064000000000078</v>
      </c>
      <c r="F29" s="107"/>
      <c r="G29" s="104">
        <f>ANNEXI_Reference_Year!I29-ANNEXI_Previous_Year!G29</f>
        <v>-117.49630000000002</v>
      </c>
      <c r="H29" s="107"/>
      <c r="I29" s="104">
        <f>ANNEXI_Reference_Year!K29-ANNEXI_Previous_Year!I29</f>
        <v>-483.1753</v>
      </c>
      <c r="J29" s="107"/>
      <c r="K29" s="104">
        <f>ANNEXI_Reference_Year!M29-ANNEXI_Previous_Year!K29</f>
        <v>-501.54870000000005</v>
      </c>
      <c r="L29" s="107"/>
      <c r="M29" s="104">
        <f>ANNEXI_Reference_Year!O29-ANNEXI_Previous_Year!M29</f>
        <v>-490.6590000000001</v>
      </c>
      <c r="N29" s="107"/>
      <c r="O29" s="104">
        <f>ANNEXI_Reference_Year!Q29-ANNEXI_Previous_Year!O29</f>
        <v>-5.788999999999987</v>
      </c>
      <c r="P29" s="107"/>
      <c r="Q29" s="104">
        <f>ANNEXI_Reference_Year!S29-ANNEXI_Previous_Year!Q29</f>
        <v>934.7116999999998</v>
      </c>
      <c r="R29" s="107"/>
      <c r="S29" s="104">
        <f>ANNEXI_Reference_Year!U29-ANNEXI_Previous_Year!S29</f>
        <v>31.005899999999997</v>
      </c>
      <c r="T29" s="107"/>
      <c r="U29" s="104">
        <f>ANNEXI_Reference_Year!W29-ANNEXI_Previous_Year!U29</f>
        <v>9687.429600000003</v>
      </c>
      <c r="V29" s="107"/>
      <c r="W29" s="104">
        <f>ANNEXI_Reference_Year!Y29-ANNEXI_Previous_Year!W29</f>
        <v>27990.041100000002</v>
      </c>
      <c r="X29" s="107"/>
      <c r="Y29" s="104">
        <f>ANNEXI_Reference_Year!AA29-ANNEXI_Previous_Year!Y29</f>
        <v>-885.3169</v>
      </c>
      <c r="Z29" s="107"/>
      <c r="AA29" s="104">
        <f>ANNEXI_Reference_Year!AC29-ANNEXI_Previous_Year!AA29</f>
        <v>-4923.5181</v>
      </c>
      <c r="AB29" s="107"/>
      <c r="AC29" s="104">
        <f>ANNEXI_Reference_Year!AE29-ANNEXI_Previous_Year!AC29</f>
        <v>259.9889</v>
      </c>
      <c r="AD29" s="107"/>
      <c r="AE29" s="104">
        <f>ANNEXI_Reference_Year!AG29-ANNEXI_Previous_Year!AE29</f>
        <v>212771.2598</v>
      </c>
      <c r="AF29" s="107"/>
      <c r="AG29" s="104">
        <f>ANNEXI_Reference_Year!AI29-ANNEXI_Previous_Year!AG29</f>
        <v>-507.84130000000005</v>
      </c>
      <c r="AH29" s="107"/>
      <c r="AI29" s="104">
        <f>ANNEXI_Reference_Year!AK29-ANNEXI_Previous_Year!AI29</f>
        <v>-92992.2084</v>
      </c>
      <c r="AJ29" s="107"/>
      <c r="AK29" s="104">
        <f>ANNEXI_Reference_Year!AM29-ANNEXI_Previous_Year!AK29</f>
        <v>15942.067200000005</v>
      </c>
      <c r="AL29" s="107"/>
      <c r="AM29" s="104">
        <f>ANNEXI_Reference_Year!AO29-ANNEXI_Previous_Year!AM29</f>
        <v>0</v>
      </c>
      <c r="AN29" s="107"/>
      <c r="AO29" s="108"/>
      <c r="AP29" s="108"/>
      <c r="AQ29" s="37"/>
    </row>
    <row r="30" spans="1:43" ht="15">
      <c r="A30" s="185" t="s">
        <v>188</v>
      </c>
      <c r="B30" s="101" t="s">
        <v>178</v>
      </c>
      <c r="C30" s="102">
        <f>ANNEXI_Reference_Year!C30-ANNEXI_Previous_Year!C30</f>
        <v>0</v>
      </c>
      <c r="D30" s="107"/>
      <c r="E30" s="104">
        <f>ANNEXI_Reference_Year!G30-ANNEXI_Previous_Year!E30</f>
        <v>0</v>
      </c>
      <c r="F30" s="107"/>
      <c r="G30" s="104">
        <f>ANNEXI_Reference_Year!I30-ANNEXI_Previous_Year!G30</f>
        <v>0</v>
      </c>
      <c r="H30" s="107"/>
      <c r="I30" s="104">
        <f>ANNEXI_Reference_Year!K30-ANNEXI_Previous_Year!I30</f>
        <v>0</v>
      </c>
      <c r="J30" s="107"/>
      <c r="K30" s="104">
        <f>ANNEXI_Reference_Year!M30-ANNEXI_Previous_Year!K30</f>
        <v>0</v>
      </c>
      <c r="L30" s="107"/>
      <c r="M30" s="104">
        <f>ANNEXI_Reference_Year!O30-ANNEXI_Previous_Year!M30</f>
        <v>0</v>
      </c>
      <c r="N30" s="107"/>
      <c r="O30" s="104">
        <f>ANNEXI_Reference_Year!Q30-ANNEXI_Previous_Year!O30</f>
        <v>0</v>
      </c>
      <c r="P30" s="107"/>
      <c r="Q30" s="104">
        <f>ANNEXI_Reference_Year!S30-ANNEXI_Previous_Year!Q30</f>
        <v>0</v>
      </c>
      <c r="R30" s="107"/>
      <c r="S30" s="104">
        <f>ANNEXI_Reference_Year!U30-ANNEXI_Previous_Year!S30</f>
        <v>0</v>
      </c>
      <c r="T30" s="107"/>
      <c r="U30" s="104">
        <f>ANNEXI_Reference_Year!W30-ANNEXI_Previous_Year!U30</f>
        <v>0</v>
      </c>
      <c r="V30" s="107"/>
      <c r="W30" s="104">
        <f>ANNEXI_Reference_Year!Y30-ANNEXI_Previous_Year!W30</f>
        <v>0</v>
      </c>
      <c r="X30" s="107"/>
      <c r="Y30" s="104">
        <f>ANNEXI_Reference_Year!AA30-ANNEXI_Previous_Year!Y30</f>
        <v>0</v>
      </c>
      <c r="Z30" s="107"/>
      <c r="AA30" s="104">
        <f>ANNEXI_Reference_Year!AC30-ANNEXI_Previous_Year!AA30</f>
        <v>0</v>
      </c>
      <c r="AB30" s="107"/>
      <c r="AC30" s="104">
        <f>ANNEXI_Reference_Year!AE30-ANNEXI_Previous_Year!AC30</f>
        <v>0</v>
      </c>
      <c r="AD30" s="107"/>
      <c r="AE30" s="104">
        <f>ANNEXI_Reference_Year!AG30-ANNEXI_Previous_Year!AE30</f>
        <v>0</v>
      </c>
      <c r="AF30" s="107"/>
      <c r="AG30" s="104">
        <f>ANNEXI_Reference_Year!AI30-ANNEXI_Previous_Year!AG30</f>
        <v>0</v>
      </c>
      <c r="AH30" s="107"/>
      <c r="AI30" s="104">
        <f>ANNEXI_Reference_Year!AK30-ANNEXI_Previous_Year!AI30</f>
        <v>0</v>
      </c>
      <c r="AJ30" s="107"/>
      <c r="AK30" s="104">
        <f>ANNEXI_Reference_Year!AM30-ANNEXI_Previous_Year!AK30</f>
        <v>0</v>
      </c>
      <c r="AL30" s="107"/>
      <c r="AM30" s="104">
        <f>ANNEXI_Reference_Year!AO30-ANNEXI_Previous_Year!AM30</f>
        <v>0</v>
      </c>
      <c r="AN30" s="107"/>
      <c r="AO30" s="108"/>
      <c r="AP30" s="108"/>
      <c r="AQ30" s="37"/>
    </row>
    <row r="31" spans="1:43" ht="15">
      <c r="A31" s="185"/>
      <c r="B31" s="101" t="s">
        <v>179</v>
      </c>
      <c r="C31" s="102">
        <f>ANNEXI_Reference_Year!C31-ANNEXI_Previous_Year!C31</f>
        <v>385.288</v>
      </c>
      <c r="D31" s="103"/>
      <c r="E31" s="104">
        <f>ANNEXI_Reference_Year!G31-ANNEXI_Previous_Year!E31</f>
        <v>-39.56900000000002</v>
      </c>
      <c r="F31" s="103"/>
      <c r="G31" s="104">
        <f>ANNEXI_Reference_Year!I31-ANNEXI_Previous_Year!G31</f>
        <v>-2109.2236999999996</v>
      </c>
      <c r="H31" s="103"/>
      <c r="I31" s="104">
        <f>ANNEXI_Reference_Year!K31-ANNEXI_Previous_Year!I31</f>
        <v>0.3089999999999975</v>
      </c>
      <c r="J31" s="103"/>
      <c r="K31" s="104">
        <f>ANNEXI_Reference_Year!M31-ANNEXI_Previous_Year!K31</f>
        <v>-32.27600000000001</v>
      </c>
      <c r="L31" s="103"/>
      <c r="M31" s="104">
        <f>ANNEXI_Reference_Year!O31-ANNEXI_Previous_Year!M31</f>
        <v>-29.19399999999996</v>
      </c>
      <c r="N31" s="103"/>
      <c r="O31" s="104">
        <f>ANNEXI_Reference_Year!Q31-ANNEXI_Previous_Year!O31</f>
        <v>-92.71199999999999</v>
      </c>
      <c r="P31" s="103"/>
      <c r="Q31" s="104">
        <f>ANNEXI_Reference_Year!S31-ANNEXI_Previous_Year!Q31</f>
        <v>263.6747999999998</v>
      </c>
      <c r="R31" s="103"/>
      <c r="S31" s="104">
        <f>ANNEXI_Reference_Year!U31-ANNEXI_Previous_Year!S31</f>
        <v>-1574.425</v>
      </c>
      <c r="T31" s="103"/>
      <c r="U31" s="104">
        <f>ANNEXI_Reference_Year!W31-ANNEXI_Previous_Year!U31</f>
        <v>-4459.7614</v>
      </c>
      <c r="V31" s="103"/>
      <c r="W31" s="104">
        <f>ANNEXI_Reference_Year!Y31-ANNEXI_Previous_Year!W31</f>
        <v>-2117.9713</v>
      </c>
      <c r="X31" s="103"/>
      <c r="Y31" s="104">
        <f>ANNEXI_Reference_Year!AA31-ANNEXI_Previous_Year!Y31</f>
        <v>-170.49099999999999</v>
      </c>
      <c r="Z31" s="103"/>
      <c r="AA31" s="104">
        <f>ANNEXI_Reference_Year!AC31-ANNEXI_Previous_Year!AA31</f>
        <v>-2496.283</v>
      </c>
      <c r="AB31" s="103"/>
      <c r="AC31" s="104">
        <f>ANNEXI_Reference_Year!AE31-ANNEXI_Previous_Year!AC31</f>
        <v>855.4750999999997</v>
      </c>
      <c r="AD31" s="103"/>
      <c r="AE31" s="104">
        <f>ANNEXI_Reference_Year!AG31-ANNEXI_Previous_Year!AE31</f>
        <v>14068.631999999998</v>
      </c>
      <c r="AF31" s="103"/>
      <c r="AG31" s="104">
        <f>ANNEXI_Reference_Year!AI31-ANNEXI_Previous_Year!AG31</f>
        <v>3579.0904</v>
      </c>
      <c r="AH31" s="103"/>
      <c r="AI31" s="104">
        <f>ANNEXI_Reference_Year!AK31-ANNEXI_Previous_Year!AI31</f>
        <v>4847.804200000002</v>
      </c>
      <c r="AJ31" s="103"/>
      <c r="AK31" s="104">
        <f>ANNEXI_Reference_Year!AM31-ANNEXI_Previous_Year!AK31</f>
        <v>-1684.3191000000002</v>
      </c>
      <c r="AL31" s="103"/>
      <c r="AM31" s="104">
        <f>ANNEXI_Reference_Year!AO31-ANNEXI_Previous_Year!AM31</f>
        <v>-10277.93</v>
      </c>
      <c r="AN31" s="103"/>
      <c r="AO31" s="108"/>
      <c r="AP31" s="108"/>
      <c r="AQ31" s="37"/>
    </row>
    <row r="32" spans="1:43" ht="15">
      <c r="A32" s="185"/>
      <c r="B32" s="101" t="s">
        <v>113</v>
      </c>
      <c r="C32" s="102">
        <f>ANNEXI_Reference_Year!C32-ANNEXI_Previous_Year!C32</f>
        <v>385.288</v>
      </c>
      <c r="D32" s="107"/>
      <c r="E32" s="104">
        <f>ANNEXI_Reference_Year!G32-ANNEXI_Previous_Year!E32</f>
        <v>-39.56900000000002</v>
      </c>
      <c r="F32" s="107"/>
      <c r="G32" s="104">
        <f>ANNEXI_Reference_Year!I32-ANNEXI_Previous_Year!G32</f>
        <v>-2109.2236999999996</v>
      </c>
      <c r="H32" s="107"/>
      <c r="I32" s="104">
        <f>ANNEXI_Reference_Year!K32-ANNEXI_Previous_Year!I32</f>
        <v>0.3089999999999975</v>
      </c>
      <c r="J32" s="107"/>
      <c r="K32" s="104">
        <f>ANNEXI_Reference_Year!M32-ANNEXI_Previous_Year!K32</f>
        <v>-32.27600000000001</v>
      </c>
      <c r="L32" s="107"/>
      <c r="M32" s="104">
        <f>ANNEXI_Reference_Year!O32-ANNEXI_Previous_Year!M32</f>
        <v>-29.19399999999996</v>
      </c>
      <c r="N32" s="107"/>
      <c r="O32" s="104">
        <f>ANNEXI_Reference_Year!Q32-ANNEXI_Previous_Year!O32</f>
        <v>-92.71199999999999</v>
      </c>
      <c r="P32" s="107"/>
      <c r="Q32" s="104">
        <f>ANNEXI_Reference_Year!S32-ANNEXI_Previous_Year!Q32</f>
        <v>263.6747999999998</v>
      </c>
      <c r="R32" s="107"/>
      <c r="S32" s="104">
        <f>ANNEXI_Reference_Year!U32-ANNEXI_Previous_Year!S32</f>
        <v>-1574.425</v>
      </c>
      <c r="T32" s="107"/>
      <c r="U32" s="104">
        <f>ANNEXI_Reference_Year!W32-ANNEXI_Previous_Year!U32</f>
        <v>-4459.7614</v>
      </c>
      <c r="V32" s="107"/>
      <c r="W32" s="104">
        <f>ANNEXI_Reference_Year!Y32-ANNEXI_Previous_Year!W32</f>
        <v>-2117.9713</v>
      </c>
      <c r="X32" s="107"/>
      <c r="Y32" s="104">
        <f>ANNEXI_Reference_Year!AA32-ANNEXI_Previous_Year!Y32</f>
        <v>-170.49099999999999</v>
      </c>
      <c r="Z32" s="107"/>
      <c r="AA32" s="104">
        <f>ANNEXI_Reference_Year!AC32-ANNEXI_Previous_Year!AA32</f>
        <v>-2496.283</v>
      </c>
      <c r="AB32" s="107"/>
      <c r="AC32" s="104">
        <f>ANNEXI_Reference_Year!AE32-ANNEXI_Previous_Year!AC32</f>
        <v>855.4750999999997</v>
      </c>
      <c r="AD32" s="107"/>
      <c r="AE32" s="104">
        <f>ANNEXI_Reference_Year!AG32-ANNEXI_Previous_Year!AE32</f>
        <v>14068.631999999998</v>
      </c>
      <c r="AF32" s="107"/>
      <c r="AG32" s="104">
        <f>ANNEXI_Reference_Year!AI32-ANNEXI_Previous_Year!AG32</f>
        <v>3579.0904</v>
      </c>
      <c r="AH32" s="107"/>
      <c r="AI32" s="104">
        <f>ANNEXI_Reference_Year!AK32-ANNEXI_Previous_Year!AI32</f>
        <v>4847.804200000002</v>
      </c>
      <c r="AJ32" s="107"/>
      <c r="AK32" s="104">
        <f>ANNEXI_Reference_Year!AM32-ANNEXI_Previous_Year!AK32</f>
        <v>-1684.3191000000002</v>
      </c>
      <c r="AL32" s="107"/>
      <c r="AM32" s="104">
        <f>ANNEXI_Reference_Year!AO32-ANNEXI_Previous_Year!AM32</f>
        <v>-10277.93</v>
      </c>
      <c r="AN32" s="107"/>
      <c r="AO32" s="108"/>
      <c r="AP32" s="108"/>
      <c r="AQ32" s="37"/>
    </row>
    <row r="33" spans="1:43" ht="15">
      <c r="A33" s="185" t="s">
        <v>189</v>
      </c>
      <c r="B33" s="101" t="s">
        <v>178</v>
      </c>
      <c r="C33" s="102">
        <f>ANNEXI_Reference_Year!C33-ANNEXI_Previous_Year!C33</f>
        <v>0</v>
      </c>
      <c r="D33" s="103"/>
      <c r="E33" s="104">
        <f>ANNEXI_Reference_Year!G33-ANNEXI_Previous_Year!E33</f>
        <v>0</v>
      </c>
      <c r="F33" s="103"/>
      <c r="G33" s="104">
        <f>ANNEXI_Reference_Year!I33-ANNEXI_Previous_Year!G33</f>
        <v>0</v>
      </c>
      <c r="H33" s="103"/>
      <c r="I33" s="104">
        <f>ANNEXI_Reference_Year!K33-ANNEXI_Previous_Year!I33</f>
        <v>0</v>
      </c>
      <c r="J33" s="103"/>
      <c r="K33" s="104">
        <f>ANNEXI_Reference_Year!M33-ANNEXI_Previous_Year!K33</f>
        <v>0</v>
      </c>
      <c r="L33" s="103"/>
      <c r="M33" s="104">
        <f>ANNEXI_Reference_Year!O33-ANNEXI_Previous_Year!M33</f>
        <v>0</v>
      </c>
      <c r="N33" s="103"/>
      <c r="O33" s="104">
        <f>ANNEXI_Reference_Year!Q33-ANNEXI_Previous_Year!O33</f>
        <v>0</v>
      </c>
      <c r="P33" s="103"/>
      <c r="Q33" s="104">
        <f>ANNEXI_Reference_Year!S33-ANNEXI_Previous_Year!Q33</f>
        <v>0</v>
      </c>
      <c r="R33" s="103"/>
      <c r="S33" s="104">
        <f>ANNEXI_Reference_Year!U33-ANNEXI_Previous_Year!S33</f>
        <v>-246</v>
      </c>
      <c r="T33" s="103"/>
      <c r="U33" s="104">
        <f>ANNEXI_Reference_Year!W33-ANNEXI_Previous_Year!U33</f>
        <v>47.12</v>
      </c>
      <c r="V33" s="103"/>
      <c r="W33" s="104">
        <f>ANNEXI_Reference_Year!Y33-ANNEXI_Previous_Year!W33</f>
        <v>0</v>
      </c>
      <c r="X33" s="103"/>
      <c r="Y33" s="104">
        <f>ANNEXI_Reference_Year!AA33-ANNEXI_Previous_Year!Y33</f>
        <v>0</v>
      </c>
      <c r="Z33" s="103"/>
      <c r="AA33" s="104">
        <f>ANNEXI_Reference_Year!AC33-ANNEXI_Previous_Year!AA33</f>
        <v>0</v>
      </c>
      <c r="AB33" s="103"/>
      <c r="AC33" s="104">
        <f>ANNEXI_Reference_Year!AE33-ANNEXI_Previous_Year!AC33</f>
        <v>0</v>
      </c>
      <c r="AD33" s="103"/>
      <c r="AE33" s="104">
        <f>ANNEXI_Reference_Year!AG33-ANNEXI_Previous_Year!AE33</f>
        <v>0</v>
      </c>
      <c r="AF33" s="103"/>
      <c r="AG33" s="104">
        <f>ANNEXI_Reference_Year!AI33-ANNEXI_Previous_Year!AG33</f>
        <v>0</v>
      </c>
      <c r="AH33" s="103"/>
      <c r="AI33" s="104">
        <f>ANNEXI_Reference_Year!AK33-ANNEXI_Previous_Year!AI33</f>
        <v>0.275</v>
      </c>
      <c r="AJ33" s="103"/>
      <c r="AK33" s="104">
        <f>ANNEXI_Reference_Year!AM33-ANNEXI_Previous_Year!AK33</f>
        <v>0</v>
      </c>
      <c r="AL33" s="103"/>
      <c r="AM33" s="104">
        <f>ANNEXI_Reference_Year!AO33-ANNEXI_Previous_Year!AM33</f>
        <v>0</v>
      </c>
      <c r="AN33" s="103"/>
      <c r="AO33" s="108"/>
      <c r="AP33" s="108"/>
      <c r="AQ33" s="37"/>
    </row>
    <row r="34" spans="1:43" ht="15">
      <c r="A34" s="185"/>
      <c r="B34" s="101" t="s">
        <v>179</v>
      </c>
      <c r="C34" s="102">
        <f>ANNEXI_Reference_Year!C34-ANNEXI_Previous_Year!C34</f>
        <v>-165.486</v>
      </c>
      <c r="D34" s="103"/>
      <c r="E34" s="104">
        <f>ANNEXI_Reference_Year!G34-ANNEXI_Previous_Year!E34</f>
        <v>-13.081</v>
      </c>
      <c r="F34" s="103"/>
      <c r="G34" s="104">
        <f>ANNEXI_Reference_Year!I34-ANNEXI_Previous_Year!G34</f>
        <v>-3516.697899999999</v>
      </c>
      <c r="H34" s="103"/>
      <c r="I34" s="104">
        <f>ANNEXI_Reference_Year!K34-ANNEXI_Previous_Year!I34</f>
        <v>5.305</v>
      </c>
      <c r="J34" s="103"/>
      <c r="K34" s="104">
        <f>ANNEXI_Reference_Year!M34-ANNEXI_Previous_Year!K34</f>
        <v>-485.1600000000001</v>
      </c>
      <c r="L34" s="103"/>
      <c r="M34" s="104">
        <f>ANNEXI_Reference_Year!O34-ANNEXI_Previous_Year!M34</f>
        <v>149.32999999999998</v>
      </c>
      <c r="N34" s="103"/>
      <c r="O34" s="104">
        <f>ANNEXI_Reference_Year!Q34-ANNEXI_Previous_Year!O34</f>
        <v>-32.211</v>
      </c>
      <c r="P34" s="103"/>
      <c r="Q34" s="104">
        <f>ANNEXI_Reference_Year!S34-ANNEXI_Previous_Year!Q34</f>
        <v>2412.7096999999994</v>
      </c>
      <c r="R34" s="103"/>
      <c r="S34" s="104">
        <f>ANNEXI_Reference_Year!U34-ANNEXI_Previous_Year!S34</f>
        <v>58725.935</v>
      </c>
      <c r="T34" s="103"/>
      <c r="U34" s="104">
        <f>ANNEXI_Reference_Year!W34-ANNEXI_Previous_Year!U34</f>
        <v>336.5830000000001</v>
      </c>
      <c r="V34" s="103"/>
      <c r="W34" s="104">
        <f>ANNEXI_Reference_Year!Y34-ANNEXI_Previous_Year!W34</f>
        <v>-1092.826</v>
      </c>
      <c r="X34" s="103"/>
      <c r="Y34" s="104">
        <f>ANNEXI_Reference_Year!AA34-ANNEXI_Previous_Year!Y34</f>
        <v>150475.1717</v>
      </c>
      <c r="Z34" s="103"/>
      <c r="AA34" s="104">
        <f>ANNEXI_Reference_Year!AC34-ANNEXI_Previous_Year!AA34</f>
        <v>-787.675</v>
      </c>
      <c r="AB34" s="103"/>
      <c r="AC34" s="104">
        <f>ANNEXI_Reference_Year!AE34-ANNEXI_Previous_Year!AC34</f>
        <v>1313.3636000000006</v>
      </c>
      <c r="AD34" s="103"/>
      <c r="AE34" s="104">
        <f>ANNEXI_Reference_Year!AG34-ANNEXI_Previous_Year!AE34</f>
        <v>-35130.60739999998</v>
      </c>
      <c r="AF34" s="103"/>
      <c r="AG34" s="104">
        <f>ANNEXI_Reference_Year!AI34-ANNEXI_Previous_Year!AG34</f>
        <v>-1086.121</v>
      </c>
      <c r="AH34" s="103"/>
      <c r="AI34" s="104">
        <f>ANNEXI_Reference_Year!AK34-ANNEXI_Previous_Year!AI34</f>
        <v>6477.692500000001</v>
      </c>
      <c r="AJ34" s="103"/>
      <c r="AK34" s="104">
        <f>ANNEXI_Reference_Year!AM34-ANNEXI_Previous_Year!AK34</f>
        <v>-5293.1895</v>
      </c>
      <c r="AL34" s="103"/>
      <c r="AM34" s="104">
        <f>ANNEXI_Reference_Year!AO34-ANNEXI_Previous_Year!AM34</f>
        <v>99451.66999999998</v>
      </c>
      <c r="AN34" s="103"/>
      <c r="AO34" s="108"/>
      <c r="AP34" s="108"/>
      <c r="AQ34" s="37"/>
    </row>
    <row r="35" spans="1:43" ht="15">
      <c r="A35" s="185"/>
      <c r="B35" s="101" t="s">
        <v>113</v>
      </c>
      <c r="C35" s="102">
        <f>ANNEXI_Reference_Year!C35-ANNEXI_Previous_Year!C35</f>
        <v>-165.486</v>
      </c>
      <c r="D35" s="107"/>
      <c r="E35" s="104">
        <f>ANNEXI_Reference_Year!G35-ANNEXI_Previous_Year!E35</f>
        <v>-13.081</v>
      </c>
      <c r="F35" s="107"/>
      <c r="G35" s="104">
        <f>ANNEXI_Reference_Year!I35-ANNEXI_Previous_Year!G35</f>
        <v>-3516.697899999999</v>
      </c>
      <c r="H35" s="107"/>
      <c r="I35" s="104">
        <f>ANNEXI_Reference_Year!K35-ANNEXI_Previous_Year!I35</f>
        <v>5.305</v>
      </c>
      <c r="J35" s="107"/>
      <c r="K35" s="104">
        <f>ANNEXI_Reference_Year!M35-ANNEXI_Previous_Year!K35</f>
        <v>-485.1600000000001</v>
      </c>
      <c r="L35" s="107"/>
      <c r="M35" s="104">
        <f>ANNEXI_Reference_Year!O35-ANNEXI_Previous_Year!M35</f>
        <v>149.32999999999998</v>
      </c>
      <c r="N35" s="107"/>
      <c r="O35" s="104">
        <f>ANNEXI_Reference_Year!Q35-ANNEXI_Previous_Year!O35</f>
        <v>-32.211</v>
      </c>
      <c r="P35" s="107"/>
      <c r="Q35" s="104">
        <f>ANNEXI_Reference_Year!S35-ANNEXI_Previous_Year!Q35</f>
        <v>2412.7096999999994</v>
      </c>
      <c r="R35" s="107"/>
      <c r="S35" s="104">
        <f>ANNEXI_Reference_Year!U35-ANNEXI_Previous_Year!S35</f>
        <v>58479.935</v>
      </c>
      <c r="T35" s="107"/>
      <c r="U35" s="104">
        <f>ANNEXI_Reference_Year!W35-ANNEXI_Previous_Year!U35</f>
        <v>383.703</v>
      </c>
      <c r="V35" s="107"/>
      <c r="W35" s="104">
        <f>ANNEXI_Reference_Year!Y35-ANNEXI_Previous_Year!W35</f>
        <v>-1092.826</v>
      </c>
      <c r="X35" s="107"/>
      <c r="Y35" s="104">
        <f>ANNEXI_Reference_Year!AA35-ANNEXI_Previous_Year!Y35</f>
        <v>150475.1717</v>
      </c>
      <c r="Z35" s="107"/>
      <c r="AA35" s="104">
        <f>ANNEXI_Reference_Year!AC35-ANNEXI_Previous_Year!AA35</f>
        <v>-787.675</v>
      </c>
      <c r="AB35" s="107"/>
      <c r="AC35" s="104">
        <f>ANNEXI_Reference_Year!AE35-ANNEXI_Previous_Year!AC35</f>
        <v>1313.3636000000006</v>
      </c>
      <c r="AD35" s="107"/>
      <c r="AE35" s="104">
        <f>ANNEXI_Reference_Year!AG35-ANNEXI_Previous_Year!AE35</f>
        <v>-35130.60739999998</v>
      </c>
      <c r="AF35" s="107"/>
      <c r="AG35" s="104">
        <f>ANNEXI_Reference_Year!AI35-ANNEXI_Previous_Year!AG35</f>
        <v>-1086.121</v>
      </c>
      <c r="AH35" s="107"/>
      <c r="AI35" s="104">
        <f>ANNEXI_Reference_Year!AK35-ANNEXI_Previous_Year!AI35</f>
        <v>6477.967499999999</v>
      </c>
      <c r="AJ35" s="107"/>
      <c r="AK35" s="104">
        <f>ANNEXI_Reference_Year!AM35-ANNEXI_Previous_Year!AK35</f>
        <v>-5293.1895</v>
      </c>
      <c r="AL35" s="107"/>
      <c r="AM35" s="104">
        <f>ANNEXI_Reference_Year!AO35-ANNEXI_Previous_Year!AM35</f>
        <v>99451.66999999998</v>
      </c>
      <c r="AN35" s="107"/>
      <c r="AO35" s="108"/>
      <c r="AP35" s="108"/>
      <c r="AQ35" s="37"/>
    </row>
    <row r="36" spans="1:43" ht="15">
      <c r="A36" s="185" t="s">
        <v>190</v>
      </c>
      <c r="B36" s="101" t="s">
        <v>178</v>
      </c>
      <c r="C36" s="102">
        <f>ANNEXI_Reference_Year!C36-ANNEXI_Previous_Year!C36</f>
        <v>0</v>
      </c>
      <c r="D36" s="107"/>
      <c r="E36" s="104">
        <f>ANNEXI_Reference_Year!G36-ANNEXI_Previous_Year!E36</f>
        <v>0</v>
      </c>
      <c r="F36" s="107"/>
      <c r="G36" s="104">
        <f>ANNEXI_Reference_Year!I36-ANNEXI_Previous_Year!G36</f>
        <v>0</v>
      </c>
      <c r="H36" s="107"/>
      <c r="I36" s="104">
        <f>ANNEXI_Reference_Year!K36-ANNEXI_Previous_Year!I36</f>
        <v>0</v>
      </c>
      <c r="J36" s="107"/>
      <c r="K36" s="104">
        <f>ANNEXI_Reference_Year!M36-ANNEXI_Previous_Year!K36</f>
        <v>0</v>
      </c>
      <c r="L36" s="107"/>
      <c r="M36" s="104">
        <f>ANNEXI_Reference_Year!O36-ANNEXI_Previous_Year!M36</f>
        <v>0</v>
      </c>
      <c r="N36" s="107"/>
      <c r="O36" s="104">
        <f>ANNEXI_Reference_Year!Q36-ANNEXI_Previous_Year!O36</f>
        <v>0</v>
      </c>
      <c r="P36" s="107"/>
      <c r="Q36" s="104">
        <f>ANNEXI_Reference_Year!S36-ANNEXI_Previous_Year!Q36</f>
        <v>0</v>
      </c>
      <c r="R36" s="107"/>
      <c r="S36" s="104">
        <f>ANNEXI_Reference_Year!U36-ANNEXI_Previous_Year!S36</f>
        <v>0</v>
      </c>
      <c r="T36" s="107"/>
      <c r="U36" s="104">
        <f>ANNEXI_Reference_Year!W36-ANNEXI_Previous_Year!U36</f>
        <v>0</v>
      </c>
      <c r="V36" s="107"/>
      <c r="W36" s="104">
        <f>ANNEXI_Reference_Year!Y36-ANNEXI_Previous_Year!W36</f>
        <v>0</v>
      </c>
      <c r="X36" s="107"/>
      <c r="Y36" s="104">
        <f>ANNEXI_Reference_Year!AA36-ANNEXI_Previous_Year!Y36</f>
        <v>0</v>
      </c>
      <c r="Z36" s="107"/>
      <c r="AA36" s="104">
        <f>ANNEXI_Reference_Year!AC36-ANNEXI_Previous_Year!AA36</f>
        <v>0</v>
      </c>
      <c r="AB36" s="107"/>
      <c r="AC36" s="104">
        <f>ANNEXI_Reference_Year!AE36-ANNEXI_Previous_Year!AC36</f>
        <v>0</v>
      </c>
      <c r="AD36" s="107"/>
      <c r="AE36" s="104">
        <f>ANNEXI_Reference_Year!AG36-ANNEXI_Previous_Year!AE36</f>
        <v>0</v>
      </c>
      <c r="AF36" s="107"/>
      <c r="AG36" s="104">
        <f>ANNEXI_Reference_Year!AI36-ANNEXI_Previous_Year!AG36</f>
        <v>0</v>
      </c>
      <c r="AH36" s="107"/>
      <c r="AI36" s="104">
        <f>ANNEXI_Reference_Year!AK36-ANNEXI_Previous_Year!AI36</f>
        <v>0</v>
      </c>
      <c r="AJ36" s="107"/>
      <c r="AK36" s="104">
        <f>ANNEXI_Reference_Year!AM36-ANNEXI_Previous_Year!AK36</f>
        <v>0</v>
      </c>
      <c r="AL36" s="107"/>
      <c r="AM36" s="104">
        <f>ANNEXI_Reference_Year!AO36-ANNEXI_Previous_Year!AM36</f>
        <v>0</v>
      </c>
      <c r="AN36" s="107"/>
      <c r="AO36" s="108"/>
      <c r="AP36" s="108"/>
      <c r="AQ36" s="37"/>
    </row>
    <row r="37" spans="1:43" ht="15">
      <c r="A37" s="185"/>
      <c r="B37" s="101" t="s">
        <v>179</v>
      </c>
      <c r="C37" s="102">
        <f>ANNEXI_Reference_Year!C37-ANNEXI_Previous_Year!C37</f>
        <v>-615.8725999999999</v>
      </c>
      <c r="D37" s="103"/>
      <c r="E37" s="104">
        <f>ANNEXI_Reference_Year!G37-ANNEXI_Previous_Year!E37</f>
        <v>102.70100000000002</v>
      </c>
      <c r="F37" s="103"/>
      <c r="G37" s="104">
        <f>ANNEXI_Reference_Year!I37-ANNEXI_Previous_Year!G37</f>
        <v>183146.14549999998</v>
      </c>
      <c r="H37" s="103"/>
      <c r="I37" s="104">
        <f>ANNEXI_Reference_Year!K37-ANNEXI_Previous_Year!I37</f>
        <v>-6531.7345</v>
      </c>
      <c r="J37" s="103"/>
      <c r="K37" s="104">
        <f>ANNEXI_Reference_Year!M37-ANNEXI_Previous_Year!K37</f>
        <v>238.05049999999983</v>
      </c>
      <c r="L37" s="103"/>
      <c r="M37" s="104">
        <f>ANNEXI_Reference_Year!O37-ANNEXI_Previous_Year!M37</f>
        <v>61149.36799999999</v>
      </c>
      <c r="N37" s="103"/>
      <c r="O37" s="104">
        <f>ANNEXI_Reference_Year!Q37-ANNEXI_Previous_Year!O37</f>
        <v>418.2940000000001</v>
      </c>
      <c r="P37" s="103"/>
      <c r="Q37" s="104">
        <f>ANNEXI_Reference_Year!S37-ANNEXI_Previous_Year!Q37</f>
        <v>2683.4810999999972</v>
      </c>
      <c r="R37" s="103"/>
      <c r="S37" s="104">
        <f>ANNEXI_Reference_Year!U37-ANNEXI_Previous_Year!S37</f>
        <v>179.1866000000009</v>
      </c>
      <c r="T37" s="103"/>
      <c r="U37" s="104">
        <f>ANNEXI_Reference_Year!W37-ANNEXI_Previous_Year!U37</f>
        <v>37553.4541</v>
      </c>
      <c r="V37" s="103"/>
      <c r="W37" s="104">
        <f>ANNEXI_Reference_Year!Y37-ANNEXI_Previous_Year!W37</f>
        <v>-1603.9928999999975</v>
      </c>
      <c r="X37" s="103"/>
      <c r="Y37" s="104">
        <f>ANNEXI_Reference_Year!AA37-ANNEXI_Previous_Year!Y37</f>
        <v>2092.4055000000008</v>
      </c>
      <c r="Z37" s="103"/>
      <c r="AA37" s="104">
        <f>ANNEXI_Reference_Year!AC37-ANNEXI_Previous_Year!AA37</f>
        <v>101.93799999999999</v>
      </c>
      <c r="AB37" s="103"/>
      <c r="AC37" s="104">
        <f>ANNEXI_Reference_Year!AE37-ANNEXI_Previous_Year!AC37</f>
        <v>4045.536</v>
      </c>
      <c r="AD37" s="103"/>
      <c r="AE37" s="104">
        <f>ANNEXI_Reference_Year!AG37-ANNEXI_Previous_Year!AE37</f>
        <v>98457.67989999999</v>
      </c>
      <c r="AF37" s="103"/>
      <c r="AG37" s="104">
        <f>ANNEXI_Reference_Year!AI37-ANNEXI_Previous_Year!AG37</f>
        <v>1245.8598999999995</v>
      </c>
      <c r="AH37" s="103"/>
      <c r="AI37" s="104">
        <f>ANNEXI_Reference_Year!AK37-ANNEXI_Previous_Year!AI37</f>
        <v>257093.08789999993</v>
      </c>
      <c r="AJ37" s="103"/>
      <c r="AK37" s="104">
        <f>ANNEXI_Reference_Year!AM37-ANNEXI_Previous_Year!AK37</f>
        <v>-35033.565</v>
      </c>
      <c r="AL37" s="103"/>
      <c r="AM37" s="104">
        <f>ANNEXI_Reference_Year!AO37-ANNEXI_Previous_Year!AM37</f>
        <v>67339.69</v>
      </c>
      <c r="AN37" s="103"/>
      <c r="AO37" s="108"/>
      <c r="AP37" s="108"/>
      <c r="AQ37" s="37"/>
    </row>
    <row r="38" spans="1:43" ht="15">
      <c r="A38" s="185"/>
      <c r="B38" s="101" t="s">
        <v>113</v>
      </c>
      <c r="C38" s="102">
        <f>ANNEXI_Reference_Year!C38-ANNEXI_Previous_Year!C38</f>
        <v>-615.8725999999999</v>
      </c>
      <c r="D38" s="107"/>
      <c r="E38" s="104">
        <f>ANNEXI_Reference_Year!G38-ANNEXI_Previous_Year!E38</f>
        <v>102.70100000000002</v>
      </c>
      <c r="F38" s="107"/>
      <c r="G38" s="104">
        <f>ANNEXI_Reference_Year!I38-ANNEXI_Previous_Year!G38</f>
        <v>183146.14549999998</v>
      </c>
      <c r="H38" s="107"/>
      <c r="I38" s="104">
        <f>ANNEXI_Reference_Year!K38-ANNEXI_Previous_Year!I38</f>
        <v>-6531.7345</v>
      </c>
      <c r="J38" s="107"/>
      <c r="K38" s="104">
        <f>ANNEXI_Reference_Year!M38-ANNEXI_Previous_Year!K38</f>
        <v>238.05049999999983</v>
      </c>
      <c r="L38" s="107"/>
      <c r="M38" s="104">
        <f>ANNEXI_Reference_Year!O38-ANNEXI_Previous_Year!M38</f>
        <v>61149.36799999999</v>
      </c>
      <c r="N38" s="107"/>
      <c r="O38" s="104">
        <f>ANNEXI_Reference_Year!Q38-ANNEXI_Previous_Year!O38</f>
        <v>418.2940000000001</v>
      </c>
      <c r="P38" s="107"/>
      <c r="Q38" s="104">
        <f>ANNEXI_Reference_Year!S38-ANNEXI_Previous_Year!Q38</f>
        <v>2683.4810999999972</v>
      </c>
      <c r="R38" s="107"/>
      <c r="S38" s="104">
        <f>ANNEXI_Reference_Year!U38-ANNEXI_Previous_Year!S38</f>
        <v>179.1866000000009</v>
      </c>
      <c r="T38" s="107"/>
      <c r="U38" s="104">
        <f>ANNEXI_Reference_Year!W38-ANNEXI_Previous_Year!U38</f>
        <v>37553.4541</v>
      </c>
      <c r="V38" s="107"/>
      <c r="W38" s="104">
        <f>ANNEXI_Reference_Year!Y38-ANNEXI_Previous_Year!W38</f>
        <v>-1603.9928999999975</v>
      </c>
      <c r="X38" s="107"/>
      <c r="Y38" s="104">
        <f>ANNEXI_Reference_Year!AA38-ANNEXI_Previous_Year!Y38</f>
        <v>2092.4055000000008</v>
      </c>
      <c r="Z38" s="107"/>
      <c r="AA38" s="104">
        <f>ANNEXI_Reference_Year!AC38-ANNEXI_Previous_Year!AA38</f>
        <v>101.93799999999999</v>
      </c>
      <c r="AB38" s="107"/>
      <c r="AC38" s="104">
        <f>ANNEXI_Reference_Year!AE38-ANNEXI_Previous_Year!AC38</f>
        <v>4045.536</v>
      </c>
      <c r="AD38" s="107"/>
      <c r="AE38" s="104">
        <f>ANNEXI_Reference_Year!AG38-ANNEXI_Previous_Year!AE38</f>
        <v>98457.67989999999</v>
      </c>
      <c r="AF38" s="107"/>
      <c r="AG38" s="104">
        <f>ANNEXI_Reference_Year!AI38-ANNEXI_Previous_Year!AG38</f>
        <v>1245.8598999999995</v>
      </c>
      <c r="AH38" s="107"/>
      <c r="AI38" s="104">
        <f>ANNEXI_Reference_Year!AK38-ANNEXI_Previous_Year!AI38</f>
        <v>257093.08789999993</v>
      </c>
      <c r="AJ38" s="107"/>
      <c r="AK38" s="104">
        <f>ANNEXI_Reference_Year!AM38-ANNEXI_Previous_Year!AK38</f>
        <v>-35033.565</v>
      </c>
      <c r="AL38" s="107"/>
      <c r="AM38" s="104">
        <f>ANNEXI_Reference_Year!AO38-ANNEXI_Previous_Year!AM38</f>
        <v>67339.69</v>
      </c>
      <c r="AN38" s="107"/>
      <c r="AO38" s="108"/>
      <c r="AP38" s="108"/>
      <c r="AQ38" s="37"/>
    </row>
    <row r="39" spans="1:43" ht="15">
      <c r="A39" s="185" t="s">
        <v>191</v>
      </c>
      <c r="B39" s="101" t="s">
        <v>178</v>
      </c>
      <c r="C39" s="102">
        <f>ANNEXI_Reference_Year!C39-ANNEXI_Previous_Year!C39</f>
        <v>0</v>
      </c>
      <c r="D39" s="107"/>
      <c r="E39" s="104">
        <f>ANNEXI_Reference_Year!G39-ANNEXI_Previous_Year!E39</f>
        <v>0</v>
      </c>
      <c r="F39" s="107"/>
      <c r="G39" s="104">
        <f>ANNEXI_Reference_Year!I39-ANNEXI_Previous_Year!G39</f>
        <v>0</v>
      </c>
      <c r="H39" s="107"/>
      <c r="I39" s="104">
        <f>ANNEXI_Reference_Year!K39-ANNEXI_Previous_Year!I39</f>
        <v>0</v>
      </c>
      <c r="J39" s="107"/>
      <c r="K39" s="104">
        <f>ANNEXI_Reference_Year!M39-ANNEXI_Previous_Year!K39</f>
        <v>0</v>
      </c>
      <c r="L39" s="107"/>
      <c r="M39" s="104">
        <f>ANNEXI_Reference_Year!O39-ANNEXI_Previous_Year!M39</f>
        <v>0</v>
      </c>
      <c r="N39" s="107"/>
      <c r="O39" s="104">
        <f>ANNEXI_Reference_Year!Q39-ANNEXI_Previous_Year!O39</f>
        <v>0</v>
      </c>
      <c r="P39" s="107"/>
      <c r="Q39" s="104">
        <f>ANNEXI_Reference_Year!S39-ANNEXI_Previous_Year!Q39</f>
        <v>0</v>
      </c>
      <c r="R39" s="107"/>
      <c r="S39" s="104">
        <f>ANNEXI_Reference_Year!U39-ANNEXI_Previous_Year!S39</f>
        <v>0</v>
      </c>
      <c r="T39" s="107"/>
      <c r="U39" s="104">
        <f>ANNEXI_Reference_Year!W39-ANNEXI_Previous_Year!U39</f>
        <v>0</v>
      </c>
      <c r="V39" s="107"/>
      <c r="W39" s="104">
        <f>ANNEXI_Reference_Year!Y39-ANNEXI_Previous_Year!W39</f>
        <v>0</v>
      </c>
      <c r="X39" s="107"/>
      <c r="Y39" s="104">
        <f>ANNEXI_Reference_Year!AA39-ANNEXI_Previous_Year!Y39</f>
        <v>0</v>
      </c>
      <c r="Z39" s="107"/>
      <c r="AA39" s="104">
        <f>ANNEXI_Reference_Year!AC39-ANNEXI_Previous_Year!AA39</f>
        <v>0</v>
      </c>
      <c r="AB39" s="107"/>
      <c r="AC39" s="104">
        <f>ANNEXI_Reference_Year!AE39-ANNEXI_Previous_Year!AC39</f>
        <v>0</v>
      </c>
      <c r="AD39" s="107"/>
      <c r="AE39" s="104">
        <f>ANNEXI_Reference_Year!AG39-ANNEXI_Previous_Year!AE39</f>
        <v>0</v>
      </c>
      <c r="AF39" s="107"/>
      <c r="AG39" s="104">
        <f>ANNEXI_Reference_Year!AI39-ANNEXI_Previous_Year!AG39</f>
        <v>0</v>
      </c>
      <c r="AH39" s="107"/>
      <c r="AI39" s="104">
        <f>ANNEXI_Reference_Year!AK39-ANNEXI_Previous_Year!AI39</f>
        <v>0</v>
      </c>
      <c r="AJ39" s="107"/>
      <c r="AK39" s="104">
        <f>ANNEXI_Reference_Year!AM39-ANNEXI_Previous_Year!AK39</f>
        <v>0</v>
      </c>
      <c r="AL39" s="107"/>
      <c r="AM39" s="104">
        <f>ANNEXI_Reference_Year!AO39-ANNEXI_Previous_Year!AM39</f>
        <v>0</v>
      </c>
      <c r="AN39" s="107"/>
      <c r="AO39" s="108"/>
      <c r="AP39" s="108"/>
      <c r="AQ39" s="37"/>
    </row>
    <row r="40" spans="1:43" ht="15">
      <c r="A40" s="185"/>
      <c r="B40" s="101" t="s">
        <v>179</v>
      </c>
      <c r="C40" s="102">
        <f>ANNEXI_Reference_Year!C40-ANNEXI_Previous_Year!C40</f>
        <v>-113.32850000000002</v>
      </c>
      <c r="D40" s="103"/>
      <c r="E40" s="104">
        <f>ANNEXI_Reference_Year!G40-ANNEXI_Previous_Year!E40</f>
        <v>-258.818</v>
      </c>
      <c r="F40" s="103"/>
      <c r="G40" s="104">
        <f>ANNEXI_Reference_Year!I40-ANNEXI_Previous_Year!G40</f>
        <v>-22.40289999999999</v>
      </c>
      <c r="H40" s="103"/>
      <c r="I40" s="104">
        <f>ANNEXI_Reference_Year!K40-ANNEXI_Previous_Year!I40</f>
        <v>68.722</v>
      </c>
      <c r="J40" s="103"/>
      <c r="K40" s="104">
        <f>ANNEXI_Reference_Year!M40-ANNEXI_Previous_Year!K40</f>
        <v>24.831999999999994</v>
      </c>
      <c r="L40" s="103"/>
      <c r="M40" s="104">
        <f>ANNEXI_Reference_Year!O40-ANNEXI_Previous_Year!M40</f>
        <v>6.334</v>
      </c>
      <c r="N40" s="103"/>
      <c r="O40" s="104">
        <f>ANNEXI_Reference_Year!Q40-ANNEXI_Previous_Year!O40</f>
        <v>4.050000000000001</v>
      </c>
      <c r="P40" s="103"/>
      <c r="Q40" s="104">
        <f>ANNEXI_Reference_Year!S40-ANNEXI_Previous_Year!Q40</f>
        <v>1094.4790000000003</v>
      </c>
      <c r="R40" s="103"/>
      <c r="S40" s="104">
        <f>ANNEXI_Reference_Year!U40-ANNEXI_Previous_Year!S40</f>
        <v>47.52600000000001</v>
      </c>
      <c r="T40" s="103"/>
      <c r="U40" s="104">
        <f>ANNEXI_Reference_Year!W40-ANNEXI_Previous_Year!U40</f>
        <v>-246.075</v>
      </c>
      <c r="V40" s="103"/>
      <c r="W40" s="104">
        <f>ANNEXI_Reference_Year!Y40-ANNEXI_Previous_Year!W40</f>
        <v>23.995000000000005</v>
      </c>
      <c r="X40" s="103"/>
      <c r="Y40" s="104">
        <f>ANNEXI_Reference_Year!AA40-ANNEXI_Previous_Year!Y40</f>
        <v>-97.99490000000003</v>
      </c>
      <c r="Z40" s="103"/>
      <c r="AA40" s="104">
        <f>ANNEXI_Reference_Year!AC40-ANNEXI_Previous_Year!AA40</f>
        <v>-29.426000000000002</v>
      </c>
      <c r="AB40" s="103"/>
      <c r="AC40" s="104">
        <f>ANNEXI_Reference_Year!AE40-ANNEXI_Previous_Year!AC40</f>
        <v>4107.259</v>
      </c>
      <c r="AD40" s="103"/>
      <c r="AE40" s="104">
        <f>ANNEXI_Reference_Year!AG40-ANNEXI_Previous_Year!AE40</f>
        <v>3119.8073000000004</v>
      </c>
      <c r="AF40" s="103"/>
      <c r="AG40" s="104">
        <f>ANNEXI_Reference_Year!AI40-ANNEXI_Previous_Year!AG40</f>
        <v>-1874.781</v>
      </c>
      <c r="AH40" s="103"/>
      <c r="AI40" s="104">
        <f>ANNEXI_Reference_Year!AK40-ANNEXI_Previous_Year!AI40</f>
        <v>11081.444300000003</v>
      </c>
      <c r="AJ40" s="103"/>
      <c r="AK40" s="104">
        <f>ANNEXI_Reference_Year!AM40-ANNEXI_Previous_Year!AK40</f>
        <v>715.2510000000002</v>
      </c>
      <c r="AL40" s="103"/>
      <c r="AM40" s="104">
        <f>ANNEXI_Reference_Year!AO40-ANNEXI_Previous_Year!AM40</f>
        <v>0</v>
      </c>
      <c r="AN40" s="103"/>
      <c r="AO40" s="108"/>
      <c r="AP40" s="108"/>
      <c r="AQ40" s="37"/>
    </row>
    <row r="41" spans="1:43" ht="15">
      <c r="A41" s="185"/>
      <c r="B41" s="101" t="s">
        <v>113</v>
      </c>
      <c r="C41" s="102">
        <f>ANNEXI_Reference_Year!C41-ANNEXI_Previous_Year!C41</f>
        <v>-113.32850000000002</v>
      </c>
      <c r="D41" s="107"/>
      <c r="E41" s="104">
        <f>ANNEXI_Reference_Year!G41-ANNEXI_Previous_Year!E41</f>
        <v>-258.818</v>
      </c>
      <c r="F41" s="107"/>
      <c r="G41" s="104">
        <f>ANNEXI_Reference_Year!I41-ANNEXI_Previous_Year!G41</f>
        <v>-22.40289999999999</v>
      </c>
      <c r="H41" s="107"/>
      <c r="I41" s="104">
        <f>ANNEXI_Reference_Year!K41-ANNEXI_Previous_Year!I41</f>
        <v>68.722</v>
      </c>
      <c r="J41" s="107"/>
      <c r="K41" s="104">
        <f>ANNEXI_Reference_Year!M41-ANNEXI_Previous_Year!K41</f>
        <v>24.831999999999994</v>
      </c>
      <c r="L41" s="107"/>
      <c r="M41" s="104">
        <f>ANNEXI_Reference_Year!O41-ANNEXI_Previous_Year!M41</f>
        <v>6.334</v>
      </c>
      <c r="N41" s="107"/>
      <c r="O41" s="104">
        <f>ANNEXI_Reference_Year!Q41-ANNEXI_Previous_Year!O41</f>
        <v>4.050000000000001</v>
      </c>
      <c r="P41" s="107"/>
      <c r="Q41" s="104">
        <f>ANNEXI_Reference_Year!S41-ANNEXI_Previous_Year!Q41</f>
        <v>1094.4790000000003</v>
      </c>
      <c r="R41" s="107"/>
      <c r="S41" s="104">
        <f>ANNEXI_Reference_Year!U41-ANNEXI_Previous_Year!S41</f>
        <v>47.52600000000001</v>
      </c>
      <c r="T41" s="107"/>
      <c r="U41" s="104">
        <f>ANNEXI_Reference_Year!W41-ANNEXI_Previous_Year!U41</f>
        <v>-246.075</v>
      </c>
      <c r="V41" s="107"/>
      <c r="W41" s="104">
        <f>ANNEXI_Reference_Year!Y41-ANNEXI_Previous_Year!W41</f>
        <v>23.995000000000005</v>
      </c>
      <c r="X41" s="107"/>
      <c r="Y41" s="104">
        <f>ANNEXI_Reference_Year!AA41-ANNEXI_Previous_Year!Y41</f>
        <v>-97.99490000000003</v>
      </c>
      <c r="Z41" s="107"/>
      <c r="AA41" s="104">
        <f>ANNEXI_Reference_Year!AC41-ANNEXI_Previous_Year!AA41</f>
        <v>-29.426000000000002</v>
      </c>
      <c r="AB41" s="107"/>
      <c r="AC41" s="104">
        <f>ANNEXI_Reference_Year!AE41-ANNEXI_Previous_Year!AC41</f>
        <v>4107.259</v>
      </c>
      <c r="AD41" s="107"/>
      <c r="AE41" s="104">
        <f>ANNEXI_Reference_Year!AG41-ANNEXI_Previous_Year!AE41</f>
        <v>3119.8073000000004</v>
      </c>
      <c r="AF41" s="107"/>
      <c r="AG41" s="104">
        <f>ANNEXI_Reference_Year!AI41-ANNEXI_Previous_Year!AG41</f>
        <v>-1874.781</v>
      </c>
      <c r="AH41" s="107"/>
      <c r="AI41" s="104">
        <f>ANNEXI_Reference_Year!AK41-ANNEXI_Previous_Year!AI41</f>
        <v>11081.444300000003</v>
      </c>
      <c r="AJ41" s="107"/>
      <c r="AK41" s="104">
        <f>ANNEXI_Reference_Year!AM41-ANNEXI_Previous_Year!AK41</f>
        <v>715.2510000000002</v>
      </c>
      <c r="AL41" s="107"/>
      <c r="AM41" s="104">
        <f>ANNEXI_Reference_Year!AO41-ANNEXI_Previous_Year!AM41</f>
        <v>0</v>
      </c>
      <c r="AN41" s="107"/>
      <c r="AO41" s="108"/>
      <c r="AP41" s="108"/>
      <c r="AQ41" s="37"/>
    </row>
    <row r="42" spans="1:43" ht="15">
      <c r="A42" s="185" t="s">
        <v>192</v>
      </c>
      <c r="B42" s="101" t="s">
        <v>178</v>
      </c>
      <c r="C42" s="102">
        <f>ANNEXI_Reference_Year!C42-ANNEXI_Previous_Year!C42</f>
        <v>0</v>
      </c>
      <c r="D42" s="107"/>
      <c r="E42" s="104">
        <f>ANNEXI_Reference_Year!G42-ANNEXI_Previous_Year!E42</f>
        <v>0</v>
      </c>
      <c r="F42" s="107"/>
      <c r="G42" s="104">
        <f>ANNEXI_Reference_Year!I42-ANNEXI_Previous_Year!G42</f>
        <v>0</v>
      </c>
      <c r="H42" s="107"/>
      <c r="I42" s="104">
        <f>ANNEXI_Reference_Year!K42-ANNEXI_Previous_Year!I42</f>
        <v>0</v>
      </c>
      <c r="J42" s="107"/>
      <c r="K42" s="104">
        <f>ANNEXI_Reference_Year!M42-ANNEXI_Previous_Year!K42</f>
        <v>0</v>
      </c>
      <c r="L42" s="107"/>
      <c r="M42" s="104">
        <f>ANNEXI_Reference_Year!O42-ANNEXI_Previous_Year!M42</f>
        <v>0</v>
      </c>
      <c r="N42" s="107"/>
      <c r="O42" s="104">
        <f>ANNEXI_Reference_Year!Q42-ANNEXI_Previous_Year!O42</f>
        <v>0</v>
      </c>
      <c r="P42" s="107"/>
      <c r="Q42" s="104">
        <f>ANNEXI_Reference_Year!S42-ANNEXI_Previous_Year!Q42</f>
        <v>0</v>
      </c>
      <c r="R42" s="107"/>
      <c r="S42" s="104">
        <f>ANNEXI_Reference_Year!U42-ANNEXI_Previous_Year!S42</f>
        <v>0</v>
      </c>
      <c r="T42" s="107"/>
      <c r="U42" s="104">
        <f>ANNEXI_Reference_Year!W42-ANNEXI_Previous_Year!U42</f>
        <v>0</v>
      </c>
      <c r="V42" s="107"/>
      <c r="W42" s="104">
        <f>ANNEXI_Reference_Year!Y42-ANNEXI_Previous_Year!W42</f>
        <v>0</v>
      </c>
      <c r="X42" s="107"/>
      <c r="Y42" s="104">
        <f>ANNEXI_Reference_Year!AA42-ANNEXI_Previous_Year!Y42</f>
        <v>0</v>
      </c>
      <c r="Z42" s="107"/>
      <c r="AA42" s="104">
        <f>ANNEXI_Reference_Year!AC42-ANNEXI_Previous_Year!AA42</f>
        <v>0</v>
      </c>
      <c r="AB42" s="107"/>
      <c r="AC42" s="104">
        <f>ANNEXI_Reference_Year!AE42-ANNEXI_Previous_Year!AC42</f>
        <v>0</v>
      </c>
      <c r="AD42" s="107"/>
      <c r="AE42" s="104">
        <f>ANNEXI_Reference_Year!AG42-ANNEXI_Previous_Year!AE42</f>
        <v>0</v>
      </c>
      <c r="AF42" s="107"/>
      <c r="AG42" s="104">
        <f>ANNEXI_Reference_Year!AI42-ANNEXI_Previous_Year!AG42</f>
        <v>0</v>
      </c>
      <c r="AH42" s="107"/>
      <c r="AI42" s="104">
        <f>ANNEXI_Reference_Year!AK42-ANNEXI_Previous_Year!AI42</f>
        <v>0</v>
      </c>
      <c r="AJ42" s="107"/>
      <c r="AK42" s="104">
        <f>ANNEXI_Reference_Year!AM42-ANNEXI_Previous_Year!AK42</f>
        <v>0</v>
      </c>
      <c r="AL42" s="107"/>
      <c r="AM42" s="104">
        <f>ANNEXI_Reference_Year!AO42-ANNEXI_Previous_Year!AM42</f>
        <v>0</v>
      </c>
      <c r="AN42" s="107"/>
      <c r="AO42" s="108"/>
      <c r="AP42" s="108"/>
      <c r="AQ42" s="37"/>
    </row>
    <row r="43" spans="1:43" ht="15">
      <c r="A43" s="185"/>
      <c r="B43" s="101" t="s">
        <v>179</v>
      </c>
      <c r="C43" s="102">
        <f>ANNEXI_Reference_Year!C43-ANNEXI_Previous_Year!C43</f>
        <v>-459.30780000000004</v>
      </c>
      <c r="D43" s="103"/>
      <c r="E43" s="104">
        <f>ANNEXI_Reference_Year!G43-ANNEXI_Previous_Year!E43</f>
        <v>-542.7310000000002</v>
      </c>
      <c r="F43" s="103"/>
      <c r="G43" s="104">
        <f>ANNEXI_Reference_Year!I43-ANNEXI_Previous_Year!G43</f>
        <v>188962.0723</v>
      </c>
      <c r="H43" s="103"/>
      <c r="I43" s="104">
        <f>ANNEXI_Reference_Year!K43-ANNEXI_Previous_Year!I43</f>
        <v>-453.0583999999999</v>
      </c>
      <c r="J43" s="103"/>
      <c r="K43" s="104">
        <f>ANNEXI_Reference_Year!M43-ANNEXI_Previous_Year!K43</f>
        <v>2003.1945999999998</v>
      </c>
      <c r="L43" s="103"/>
      <c r="M43" s="104">
        <f>ANNEXI_Reference_Year!O43-ANNEXI_Previous_Year!M43</f>
        <v>3501.730800000001</v>
      </c>
      <c r="N43" s="103"/>
      <c r="O43" s="104">
        <f>ANNEXI_Reference_Year!Q43-ANNEXI_Previous_Year!O43</f>
        <v>374.32399999999996</v>
      </c>
      <c r="P43" s="103"/>
      <c r="Q43" s="104">
        <f>ANNEXI_Reference_Year!S43-ANNEXI_Previous_Year!Q43</f>
        <v>47390.879199999996</v>
      </c>
      <c r="R43" s="103"/>
      <c r="S43" s="104">
        <f>ANNEXI_Reference_Year!U43-ANNEXI_Previous_Year!S43</f>
        <v>-4012.7837</v>
      </c>
      <c r="T43" s="103"/>
      <c r="U43" s="104">
        <f>ANNEXI_Reference_Year!W43-ANNEXI_Previous_Year!U43</f>
        <v>2961.021700000001</v>
      </c>
      <c r="V43" s="103"/>
      <c r="W43" s="104">
        <f>ANNEXI_Reference_Year!Y43-ANNEXI_Previous_Year!W43</f>
        <v>5986.142300000007</v>
      </c>
      <c r="X43" s="103"/>
      <c r="Y43" s="104">
        <f>ANNEXI_Reference_Year!AA43-ANNEXI_Previous_Year!Y43</f>
        <v>1423.7824</v>
      </c>
      <c r="Z43" s="103"/>
      <c r="AA43" s="104">
        <f>ANNEXI_Reference_Year!AC43-ANNEXI_Previous_Year!AA43</f>
        <v>140.83870000000002</v>
      </c>
      <c r="AB43" s="103"/>
      <c r="AC43" s="104">
        <f>ANNEXI_Reference_Year!AE43-ANNEXI_Previous_Year!AC43</f>
        <v>-1454.2427000000007</v>
      </c>
      <c r="AD43" s="103"/>
      <c r="AE43" s="104">
        <f>ANNEXI_Reference_Year!AG43-ANNEXI_Previous_Year!AE43</f>
        <v>137767.85369999998</v>
      </c>
      <c r="AF43" s="103"/>
      <c r="AG43" s="104">
        <f>ANNEXI_Reference_Year!AI43-ANNEXI_Previous_Year!AG43</f>
        <v>11658.8842</v>
      </c>
      <c r="AH43" s="103"/>
      <c r="AI43" s="104">
        <f>ANNEXI_Reference_Year!AK43-ANNEXI_Previous_Year!AI43</f>
        <v>323500.3367</v>
      </c>
      <c r="AJ43" s="103"/>
      <c r="AK43" s="104">
        <f>ANNEXI_Reference_Year!AM43-ANNEXI_Previous_Year!AK43</f>
        <v>31949.042199999996</v>
      </c>
      <c r="AL43" s="103"/>
      <c r="AM43" s="104">
        <f>ANNEXI_Reference_Year!AO43-ANNEXI_Previous_Year!AM43</f>
        <v>-271349</v>
      </c>
      <c r="AN43" s="103"/>
      <c r="AO43" s="108"/>
      <c r="AP43" s="108"/>
      <c r="AQ43" s="37"/>
    </row>
    <row r="44" spans="1:43" ht="15">
      <c r="A44" s="185"/>
      <c r="B44" s="101" t="s">
        <v>113</v>
      </c>
      <c r="C44" s="102">
        <f>ANNEXI_Reference_Year!C44-ANNEXI_Previous_Year!C44</f>
        <v>-459.30780000000004</v>
      </c>
      <c r="D44" s="107"/>
      <c r="E44" s="104">
        <f>ANNEXI_Reference_Year!G44-ANNEXI_Previous_Year!E44</f>
        <v>-542.7310000000002</v>
      </c>
      <c r="F44" s="107"/>
      <c r="G44" s="104">
        <f>ANNEXI_Reference_Year!I44-ANNEXI_Previous_Year!G44</f>
        <v>188962.0723</v>
      </c>
      <c r="H44" s="107"/>
      <c r="I44" s="104">
        <f>ANNEXI_Reference_Year!K44-ANNEXI_Previous_Year!I44</f>
        <v>-453.0583999999999</v>
      </c>
      <c r="J44" s="107"/>
      <c r="K44" s="104">
        <f>ANNEXI_Reference_Year!M44-ANNEXI_Previous_Year!K44</f>
        <v>2003.1945999999998</v>
      </c>
      <c r="L44" s="107"/>
      <c r="M44" s="104">
        <f>ANNEXI_Reference_Year!O44-ANNEXI_Previous_Year!M44</f>
        <v>3501.730800000001</v>
      </c>
      <c r="N44" s="107"/>
      <c r="O44" s="104">
        <f>ANNEXI_Reference_Year!Q44-ANNEXI_Previous_Year!O44</f>
        <v>374.32399999999996</v>
      </c>
      <c r="P44" s="107"/>
      <c r="Q44" s="104">
        <f>ANNEXI_Reference_Year!S44-ANNEXI_Previous_Year!Q44</f>
        <v>47390.879199999996</v>
      </c>
      <c r="R44" s="107"/>
      <c r="S44" s="104">
        <f>ANNEXI_Reference_Year!U44-ANNEXI_Previous_Year!S44</f>
        <v>-4012.7837</v>
      </c>
      <c r="T44" s="107"/>
      <c r="U44" s="104">
        <f>ANNEXI_Reference_Year!W44-ANNEXI_Previous_Year!U44</f>
        <v>2961.021700000001</v>
      </c>
      <c r="V44" s="107"/>
      <c r="W44" s="104">
        <f>ANNEXI_Reference_Year!Y44-ANNEXI_Previous_Year!W44</f>
        <v>5986.142300000007</v>
      </c>
      <c r="X44" s="107"/>
      <c r="Y44" s="104">
        <f>ANNEXI_Reference_Year!AA44-ANNEXI_Previous_Year!Y44</f>
        <v>1423.7824</v>
      </c>
      <c r="Z44" s="107"/>
      <c r="AA44" s="104">
        <f>ANNEXI_Reference_Year!AC44-ANNEXI_Previous_Year!AA44</f>
        <v>140.83870000000002</v>
      </c>
      <c r="AB44" s="107"/>
      <c r="AC44" s="104">
        <f>ANNEXI_Reference_Year!AE44-ANNEXI_Previous_Year!AC44</f>
        <v>-1454.2427000000007</v>
      </c>
      <c r="AD44" s="107"/>
      <c r="AE44" s="104">
        <f>ANNEXI_Reference_Year!AG44-ANNEXI_Previous_Year!AE44</f>
        <v>137767.85369999998</v>
      </c>
      <c r="AF44" s="107"/>
      <c r="AG44" s="104">
        <f>ANNEXI_Reference_Year!AI44-ANNEXI_Previous_Year!AG44</f>
        <v>11658.8842</v>
      </c>
      <c r="AH44" s="107"/>
      <c r="AI44" s="104">
        <f>ANNEXI_Reference_Year!AK44-ANNEXI_Previous_Year!AI44</f>
        <v>323500.3367</v>
      </c>
      <c r="AJ44" s="107"/>
      <c r="AK44" s="104">
        <f>ANNEXI_Reference_Year!AM44-ANNEXI_Previous_Year!AK44</f>
        <v>31949.042199999996</v>
      </c>
      <c r="AL44" s="107"/>
      <c r="AM44" s="104">
        <f>ANNEXI_Reference_Year!AO44-ANNEXI_Previous_Year!AM44</f>
        <v>-271680</v>
      </c>
      <c r="AN44" s="107"/>
      <c r="AO44" s="108"/>
      <c r="AP44" s="108"/>
      <c r="AQ44" s="37"/>
    </row>
    <row r="45" spans="1:43" ht="15">
      <c r="A45" s="185" t="s">
        <v>193</v>
      </c>
      <c r="B45" s="101" t="s">
        <v>178</v>
      </c>
      <c r="C45" s="102">
        <f>ANNEXI_Reference_Year!C45-ANNEXI_Previous_Year!C45</f>
        <v>0</v>
      </c>
      <c r="D45" s="103"/>
      <c r="E45" s="104">
        <f>ANNEXI_Reference_Year!G45-ANNEXI_Previous_Year!E45</f>
        <v>0.03</v>
      </c>
      <c r="F45" s="103"/>
      <c r="G45" s="104">
        <f>ANNEXI_Reference_Year!I45-ANNEXI_Previous_Year!G45</f>
        <v>0</v>
      </c>
      <c r="H45" s="103"/>
      <c r="I45" s="104">
        <f>ANNEXI_Reference_Year!K45-ANNEXI_Previous_Year!I45</f>
        <v>-1.2000000000000002</v>
      </c>
      <c r="J45" s="103"/>
      <c r="K45" s="104">
        <f>ANNEXI_Reference_Year!M45-ANNEXI_Previous_Year!K45</f>
        <v>-823.2460000000001</v>
      </c>
      <c r="L45" s="103"/>
      <c r="M45" s="104">
        <f>ANNEXI_Reference_Year!O45-ANNEXI_Previous_Year!M45</f>
        <v>0</v>
      </c>
      <c r="N45" s="103"/>
      <c r="O45" s="104">
        <f>ANNEXI_Reference_Year!Q45-ANNEXI_Previous_Year!O45</f>
        <v>0</v>
      </c>
      <c r="P45" s="103"/>
      <c r="Q45" s="104">
        <f>ANNEXI_Reference_Year!S45-ANNEXI_Previous_Year!Q45</f>
        <v>-5.768</v>
      </c>
      <c r="R45" s="103"/>
      <c r="S45" s="104">
        <f>ANNEXI_Reference_Year!U45-ANNEXI_Previous_Year!S45</f>
        <v>-31.090000000000003</v>
      </c>
      <c r="T45" s="103"/>
      <c r="U45" s="104">
        <f>ANNEXI_Reference_Year!W45-ANNEXI_Previous_Year!U45</f>
        <v>26.63499999999999</v>
      </c>
      <c r="V45" s="103"/>
      <c r="W45" s="104">
        <f>ANNEXI_Reference_Year!Y45-ANNEXI_Previous_Year!W45</f>
        <v>42.66300000000001</v>
      </c>
      <c r="X45" s="103"/>
      <c r="Y45" s="104">
        <f>ANNEXI_Reference_Year!AA45-ANNEXI_Previous_Year!Y45</f>
        <v>51.105999999999995</v>
      </c>
      <c r="Z45" s="103"/>
      <c r="AA45" s="104">
        <f>ANNEXI_Reference_Year!AC45-ANNEXI_Previous_Year!AA45</f>
        <v>0</v>
      </c>
      <c r="AB45" s="103"/>
      <c r="AC45" s="104">
        <f>ANNEXI_Reference_Year!AE45-ANNEXI_Previous_Year!AC45</f>
        <v>0</v>
      </c>
      <c r="AD45" s="103"/>
      <c r="AE45" s="104">
        <f>ANNEXI_Reference_Year!AG45-ANNEXI_Previous_Year!AE45</f>
        <v>-442.119</v>
      </c>
      <c r="AF45" s="103"/>
      <c r="AG45" s="104">
        <f>ANNEXI_Reference_Year!AI45-ANNEXI_Previous_Year!AG45</f>
        <v>1.9300000000000002</v>
      </c>
      <c r="AH45" s="103"/>
      <c r="AI45" s="104">
        <f>ANNEXI_Reference_Year!AK45-ANNEXI_Previous_Year!AI45</f>
        <v>5.346000000000004</v>
      </c>
      <c r="AJ45" s="103"/>
      <c r="AK45" s="104">
        <f>ANNEXI_Reference_Year!AM45-ANNEXI_Previous_Year!AK45</f>
        <v>0</v>
      </c>
      <c r="AL45" s="103"/>
      <c r="AM45" s="104">
        <f>ANNEXI_Reference_Year!AO45-ANNEXI_Previous_Year!AM45</f>
        <v>0</v>
      </c>
      <c r="AN45" s="103"/>
      <c r="AO45" s="108"/>
      <c r="AP45" s="108"/>
      <c r="AQ45" s="37"/>
    </row>
    <row r="46" spans="1:43" ht="15">
      <c r="A46" s="185"/>
      <c r="B46" s="101" t="s">
        <v>179</v>
      </c>
      <c r="C46" s="102">
        <f>ANNEXI_Reference_Year!C46-ANNEXI_Previous_Year!C46</f>
        <v>4298.784</v>
      </c>
      <c r="D46" s="103"/>
      <c r="E46" s="104">
        <f>ANNEXI_Reference_Year!G46-ANNEXI_Previous_Year!E46</f>
        <v>979.5919999999996</v>
      </c>
      <c r="F46" s="103"/>
      <c r="G46" s="104">
        <f>ANNEXI_Reference_Year!I46-ANNEXI_Previous_Year!G46</f>
        <v>-8188.399000000001</v>
      </c>
      <c r="H46" s="103"/>
      <c r="I46" s="104">
        <f>ANNEXI_Reference_Year!K46-ANNEXI_Previous_Year!I46</f>
        <v>2795.361</v>
      </c>
      <c r="J46" s="103"/>
      <c r="K46" s="104">
        <f>ANNEXI_Reference_Year!M46-ANNEXI_Previous_Year!K46</f>
        <v>-97936.08159999992</v>
      </c>
      <c r="L46" s="103"/>
      <c r="M46" s="104">
        <f>ANNEXI_Reference_Year!O46-ANNEXI_Previous_Year!M46</f>
        <v>-330763.6405</v>
      </c>
      <c r="N46" s="103"/>
      <c r="O46" s="104">
        <f>ANNEXI_Reference_Year!Q46-ANNEXI_Previous_Year!O46</f>
        <v>1218.715</v>
      </c>
      <c r="P46" s="103"/>
      <c r="Q46" s="104">
        <f>ANNEXI_Reference_Year!S46-ANNEXI_Previous_Year!Q46</f>
        <v>4285.355499999998</v>
      </c>
      <c r="R46" s="103"/>
      <c r="S46" s="104">
        <f>ANNEXI_Reference_Year!U46-ANNEXI_Previous_Year!S46</f>
        <v>3403.9850000000006</v>
      </c>
      <c r="T46" s="103"/>
      <c r="U46" s="104">
        <f>ANNEXI_Reference_Year!W46-ANNEXI_Previous_Year!U46</f>
        <v>1913.8700000000008</v>
      </c>
      <c r="V46" s="103"/>
      <c r="W46" s="104">
        <f>ANNEXI_Reference_Year!Y46-ANNEXI_Previous_Year!W46</f>
        <v>5737.482000000004</v>
      </c>
      <c r="X46" s="103"/>
      <c r="Y46" s="104">
        <f>ANNEXI_Reference_Year!AA46-ANNEXI_Previous_Year!Y46</f>
        <v>-66239.06999999995</v>
      </c>
      <c r="Z46" s="103"/>
      <c r="AA46" s="104">
        <f>ANNEXI_Reference_Year!AC46-ANNEXI_Previous_Year!AA46</f>
        <v>-603.217</v>
      </c>
      <c r="AB46" s="103"/>
      <c r="AC46" s="104">
        <f>ANNEXI_Reference_Year!AE46-ANNEXI_Previous_Year!AC46</f>
        <v>4723.417</v>
      </c>
      <c r="AD46" s="103"/>
      <c r="AE46" s="104">
        <f>ANNEXI_Reference_Year!AG46-ANNEXI_Previous_Year!AE46</f>
        <v>12858.914000000004</v>
      </c>
      <c r="AF46" s="103"/>
      <c r="AG46" s="104">
        <f>ANNEXI_Reference_Year!AI46-ANNEXI_Previous_Year!AG46</f>
        <v>-23019.3514</v>
      </c>
      <c r="AH46" s="103"/>
      <c r="AI46" s="104">
        <f>ANNEXI_Reference_Year!AK46-ANNEXI_Previous_Year!AI46</f>
        <v>25157.210699999996</v>
      </c>
      <c r="AJ46" s="103"/>
      <c r="AK46" s="104">
        <f>ANNEXI_Reference_Year!AM46-ANNEXI_Previous_Year!AK46</f>
        <v>17.0150000000001</v>
      </c>
      <c r="AL46" s="103"/>
      <c r="AM46" s="104">
        <f>ANNEXI_Reference_Year!AO46-ANNEXI_Previous_Year!AM46</f>
        <v>12</v>
      </c>
      <c r="AN46" s="103"/>
      <c r="AO46" s="108"/>
      <c r="AP46" s="108"/>
      <c r="AQ46" s="37"/>
    </row>
    <row r="47" spans="1:43" ht="15">
      <c r="A47" s="185"/>
      <c r="B47" s="101" t="s">
        <v>113</v>
      </c>
      <c r="C47" s="102">
        <f>ANNEXI_Reference_Year!C47-ANNEXI_Previous_Year!C47</f>
        <v>4298.784</v>
      </c>
      <c r="D47" s="107"/>
      <c r="E47" s="104">
        <f>ANNEXI_Reference_Year!G47-ANNEXI_Previous_Year!E47</f>
        <v>979.6220000000003</v>
      </c>
      <c r="F47" s="107"/>
      <c r="G47" s="104">
        <f>ANNEXI_Reference_Year!I47-ANNEXI_Previous_Year!G47</f>
        <v>-8188.399000000001</v>
      </c>
      <c r="H47" s="107"/>
      <c r="I47" s="104">
        <f>ANNEXI_Reference_Year!K47-ANNEXI_Previous_Year!I47</f>
        <v>2794.161</v>
      </c>
      <c r="J47" s="107"/>
      <c r="K47" s="104">
        <f>ANNEXI_Reference_Year!M47-ANNEXI_Previous_Year!K47</f>
        <v>-98759.32759999996</v>
      </c>
      <c r="L47" s="107"/>
      <c r="M47" s="104">
        <f>ANNEXI_Reference_Year!O47-ANNEXI_Previous_Year!M47</f>
        <v>-330763.6405</v>
      </c>
      <c r="N47" s="107"/>
      <c r="O47" s="104">
        <f>ANNEXI_Reference_Year!Q47-ANNEXI_Previous_Year!O47</f>
        <v>1218.715</v>
      </c>
      <c r="P47" s="107"/>
      <c r="Q47" s="104">
        <f>ANNEXI_Reference_Year!S47-ANNEXI_Previous_Year!Q47</f>
        <v>4279.5875000000015</v>
      </c>
      <c r="R47" s="107"/>
      <c r="S47" s="104">
        <f>ANNEXI_Reference_Year!U47-ANNEXI_Previous_Year!S47</f>
        <v>3372.8950000000004</v>
      </c>
      <c r="T47" s="107"/>
      <c r="U47" s="104">
        <f>ANNEXI_Reference_Year!W47-ANNEXI_Previous_Year!U47</f>
        <v>1940.5049999999992</v>
      </c>
      <c r="V47" s="107"/>
      <c r="W47" s="104">
        <f>ANNEXI_Reference_Year!Y47-ANNEXI_Previous_Year!W47</f>
        <v>5780.145000000004</v>
      </c>
      <c r="X47" s="107"/>
      <c r="Y47" s="104">
        <f>ANNEXI_Reference_Year!AA47-ANNEXI_Previous_Year!Y47</f>
        <v>-66187.96400000004</v>
      </c>
      <c r="Z47" s="107"/>
      <c r="AA47" s="104">
        <f>ANNEXI_Reference_Year!AC47-ANNEXI_Previous_Year!AA47</f>
        <v>-603.217</v>
      </c>
      <c r="AB47" s="107"/>
      <c r="AC47" s="104">
        <f>ANNEXI_Reference_Year!AE47-ANNEXI_Previous_Year!AC47</f>
        <v>4723.417</v>
      </c>
      <c r="AD47" s="107"/>
      <c r="AE47" s="104">
        <f>ANNEXI_Reference_Year!AG47-ANNEXI_Previous_Year!AE47</f>
        <v>12416.794999999998</v>
      </c>
      <c r="AF47" s="107"/>
      <c r="AG47" s="104">
        <f>ANNEXI_Reference_Year!AI47-ANNEXI_Previous_Year!AG47</f>
        <v>-23017.4214</v>
      </c>
      <c r="AH47" s="107"/>
      <c r="AI47" s="104">
        <f>ANNEXI_Reference_Year!AK47-ANNEXI_Previous_Year!AI47</f>
        <v>25162.556699999986</v>
      </c>
      <c r="AJ47" s="107"/>
      <c r="AK47" s="104">
        <f>ANNEXI_Reference_Year!AM47-ANNEXI_Previous_Year!AK47</f>
        <v>17.0150000000001</v>
      </c>
      <c r="AL47" s="107"/>
      <c r="AM47" s="104">
        <f>ANNEXI_Reference_Year!AO47-ANNEXI_Previous_Year!AM47</f>
        <v>0</v>
      </c>
      <c r="AN47" s="107"/>
      <c r="AO47" s="108"/>
      <c r="AP47" s="108"/>
      <c r="AQ47" s="37"/>
    </row>
    <row r="48" spans="1:43" ht="15">
      <c r="A48" s="185" t="s">
        <v>194</v>
      </c>
      <c r="B48" s="101" t="s">
        <v>178</v>
      </c>
      <c r="C48" s="102">
        <f>ANNEXI_Reference_Year!C48-ANNEXI_Previous_Year!C48</f>
        <v>0</v>
      </c>
      <c r="D48" s="107"/>
      <c r="E48" s="104">
        <f>ANNEXI_Reference_Year!G48-ANNEXI_Previous_Year!E48</f>
        <v>0</v>
      </c>
      <c r="F48" s="107"/>
      <c r="G48" s="104">
        <f>ANNEXI_Reference_Year!I48-ANNEXI_Previous_Year!G48</f>
        <v>0</v>
      </c>
      <c r="H48" s="107"/>
      <c r="I48" s="104">
        <f>ANNEXI_Reference_Year!K48-ANNEXI_Previous_Year!I48</f>
        <v>0</v>
      </c>
      <c r="J48" s="107"/>
      <c r="K48" s="104">
        <f>ANNEXI_Reference_Year!M48-ANNEXI_Previous_Year!K48</f>
        <v>0</v>
      </c>
      <c r="L48" s="107"/>
      <c r="M48" s="104">
        <f>ANNEXI_Reference_Year!O48-ANNEXI_Previous_Year!M48</f>
        <v>0</v>
      </c>
      <c r="N48" s="107"/>
      <c r="O48" s="104">
        <f>ANNEXI_Reference_Year!Q48-ANNEXI_Previous_Year!O48</f>
        <v>0</v>
      </c>
      <c r="P48" s="107"/>
      <c r="Q48" s="104">
        <f>ANNEXI_Reference_Year!S48-ANNEXI_Previous_Year!Q48</f>
        <v>0</v>
      </c>
      <c r="R48" s="107"/>
      <c r="S48" s="104">
        <f>ANNEXI_Reference_Year!U48-ANNEXI_Previous_Year!S48</f>
        <v>0</v>
      </c>
      <c r="T48" s="107"/>
      <c r="U48" s="104">
        <f>ANNEXI_Reference_Year!W48-ANNEXI_Previous_Year!U48</f>
        <v>0</v>
      </c>
      <c r="V48" s="107"/>
      <c r="W48" s="104">
        <f>ANNEXI_Reference_Year!Y48-ANNEXI_Previous_Year!W48</f>
        <v>0</v>
      </c>
      <c r="X48" s="107"/>
      <c r="Y48" s="104">
        <f>ANNEXI_Reference_Year!AA48-ANNEXI_Previous_Year!Y48</f>
        <v>0</v>
      </c>
      <c r="Z48" s="107"/>
      <c r="AA48" s="104">
        <f>ANNEXI_Reference_Year!AC48-ANNEXI_Previous_Year!AA48</f>
        <v>0</v>
      </c>
      <c r="AB48" s="107"/>
      <c r="AC48" s="104">
        <f>ANNEXI_Reference_Year!AE48-ANNEXI_Previous_Year!AC48</f>
        <v>0</v>
      </c>
      <c r="AD48" s="107"/>
      <c r="AE48" s="104">
        <f>ANNEXI_Reference_Year!AG48-ANNEXI_Previous_Year!AE48</f>
        <v>0</v>
      </c>
      <c r="AF48" s="107"/>
      <c r="AG48" s="104">
        <f>ANNEXI_Reference_Year!AI48-ANNEXI_Previous_Year!AG48</f>
        <v>0</v>
      </c>
      <c r="AH48" s="107"/>
      <c r="AI48" s="104">
        <f>ANNEXI_Reference_Year!AK48-ANNEXI_Previous_Year!AI48</f>
        <v>0</v>
      </c>
      <c r="AJ48" s="107"/>
      <c r="AK48" s="104">
        <f>ANNEXI_Reference_Year!AM48-ANNEXI_Previous_Year!AK48</f>
        <v>0</v>
      </c>
      <c r="AL48" s="107"/>
      <c r="AM48" s="104">
        <f>ANNEXI_Reference_Year!AO48-ANNEXI_Previous_Year!AM48</f>
        <v>0</v>
      </c>
      <c r="AN48" s="107"/>
      <c r="AO48" s="108"/>
      <c r="AP48" s="108"/>
      <c r="AQ48" s="37"/>
    </row>
    <row r="49" spans="1:43" ht="15">
      <c r="A49" s="185"/>
      <c r="B49" s="101" t="s">
        <v>179</v>
      </c>
      <c r="C49" s="102">
        <f>ANNEXI_Reference_Year!C49-ANNEXI_Previous_Year!C49</f>
        <v>-40.9639</v>
      </c>
      <c r="D49" s="103"/>
      <c r="E49" s="104">
        <f>ANNEXI_Reference_Year!G49-ANNEXI_Previous_Year!E49</f>
        <v>-0.977</v>
      </c>
      <c r="F49" s="103"/>
      <c r="G49" s="104">
        <f>ANNEXI_Reference_Year!I49-ANNEXI_Previous_Year!G49</f>
        <v>-54.482</v>
      </c>
      <c r="H49" s="103"/>
      <c r="I49" s="104">
        <f>ANNEXI_Reference_Year!K49-ANNEXI_Previous_Year!I49</f>
        <v>-2744.4938</v>
      </c>
      <c r="J49" s="103"/>
      <c r="K49" s="104">
        <f>ANNEXI_Reference_Year!M49-ANNEXI_Previous_Year!K49</f>
        <v>0.05</v>
      </c>
      <c r="L49" s="103"/>
      <c r="M49" s="104">
        <f>ANNEXI_Reference_Year!O49-ANNEXI_Previous_Year!M49</f>
        <v>993.078</v>
      </c>
      <c r="N49" s="103"/>
      <c r="O49" s="104">
        <f>ANNEXI_Reference_Year!Q49-ANNEXI_Previous_Year!O49</f>
        <v>-3160</v>
      </c>
      <c r="P49" s="103"/>
      <c r="Q49" s="104">
        <f>ANNEXI_Reference_Year!S49-ANNEXI_Previous_Year!Q49</f>
        <v>694.4642999999996</v>
      </c>
      <c r="R49" s="103"/>
      <c r="S49" s="104">
        <f>ANNEXI_Reference_Year!U49-ANNEXI_Previous_Year!S49</f>
        <v>54.3420000000001</v>
      </c>
      <c r="T49" s="103"/>
      <c r="U49" s="104">
        <f>ANNEXI_Reference_Year!W49-ANNEXI_Previous_Year!U49</f>
        <v>33.435</v>
      </c>
      <c r="V49" s="103"/>
      <c r="W49" s="104">
        <f>ANNEXI_Reference_Year!Y49-ANNEXI_Previous_Year!W49</f>
        <v>3778.4704999999994</v>
      </c>
      <c r="X49" s="103"/>
      <c r="Y49" s="104">
        <f>ANNEXI_Reference_Year!AA49-ANNEXI_Previous_Year!Y49</f>
        <v>1230.052600000001</v>
      </c>
      <c r="Z49" s="103"/>
      <c r="AA49" s="104">
        <f>ANNEXI_Reference_Year!AC49-ANNEXI_Previous_Year!AA49</f>
        <v>731.28</v>
      </c>
      <c r="AB49" s="103"/>
      <c r="AC49" s="104">
        <f>ANNEXI_Reference_Year!AE49-ANNEXI_Previous_Year!AC49</f>
        <v>155.166</v>
      </c>
      <c r="AD49" s="103"/>
      <c r="AE49" s="104">
        <f>ANNEXI_Reference_Year!AG49-ANNEXI_Previous_Year!AE49</f>
        <v>25661.233999999997</v>
      </c>
      <c r="AF49" s="103"/>
      <c r="AG49" s="104">
        <f>ANNEXI_Reference_Year!AI49-ANNEXI_Previous_Year!AG49</f>
        <v>937.0100000000002</v>
      </c>
      <c r="AH49" s="103"/>
      <c r="AI49" s="104">
        <f>ANNEXI_Reference_Year!AK49-ANNEXI_Previous_Year!AI49</f>
        <v>-1812.5602</v>
      </c>
      <c r="AJ49" s="103"/>
      <c r="AK49" s="104">
        <f>ANNEXI_Reference_Year!AM49-ANNEXI_Previous_Year!AK49</f>
        <v>1048.649</v>
      </c>
      <c r="AL49" s="103"/>
      <c r="AM49" s="104">
        <f>ANNEXI_Reference_Year!AO49-ANNEXI_Previous_Year!AM49</f>
        <v>798.69</v>
      </c>
      <c r="AN49" s="103"/>
      <c r="AO49" s="108"/>
      <c r="AP49" s="108"/>
      <c r="AQ49" s="37"/>
    </row>
    <row r="50" spans="1:43" ht="15">
      <c r="A50" s="185"/>
      <c r="B50" s="101" t="s">
        <v>113</v>
      </c>
      <c r="C50" s="102">
        <f>ANNEXI_Reference_Year!C50-ANNEXI_Previous_Year!C50</f>
        <v>-40.9639</v>
      </c>
      <c r="D50" s="107"/>
      <c r="E50" s="104">
        <f>ANNEXI_Reference_Year!G50-ANNEXI_Previous_Year!E50</f>
        <v>-0.977</v>
      </c>
      <c r="F50" s="107"/>
      <c r="G50" s="104">
        <f>ANNEXI_Reference_Year!I50-ANNEXI_Previous_Year!G50</f>
        <v>-54.482</v>
      </c>
      <c r="H50" s="107"/>
      <c r="I50" s="104">
        <f>ANNEXI_Reference_Year!K50-ANNEXI_Previous_Year!I50</f>
        <v>-2744.4938</v>
      </c>
      <c r="J50" s="107"/>
      <c r="K50" s="104">
        <f>ANNEXI_Reference_Year!M50-ANNEXI_Previous_Year!K50</f>
        <v>0.05</v>
      </c>
      <c r="L50" s="107"/>
      <c r="M50" s="104">
        <f>ANNEXI_Reference_Year!O50-ANNEXI_Previous_Year!M50</f>
        <v>993.078</v>
      </c>
      <c r="N50" s="107"/>
      <c r="O50" s="104">
        <f>ANNEXI_Reference_Year!Q50-ANNEXI_Previous_Year!O50</f>
        <v>-3160</v>
      </c>
      <c r="P50" s="107"/>
      <c r="Q50" s="104">
        <f>ANNEXI_Reference_Year!S50-ANNEXI_Previous_Year!Q50</f>
        <v>694.4642999999996</v>
      </c>
      <c r="R50" s="107"/>
      <c r="S50" s="104">
        <f>ANNEXI_Reference_Year!U50-ANNEXI_Previous_Year!S50</f>
        <v>54.3420000000001</v>
      </c>
      <c r="T50" s="107"/>
      <c r="U50" s="104">
        <f>ANNEXI_Reference_Year!W50-ANNEXI_Previous_Year!U50</f>
        <v>33.435</v>
      </c>
      <c r="V50" s="107"/>
      <c r="W50" s="104">
        <f>ANNEXI_Reference_Year!Y50-ANNEXI_Previous_Year!W50</f>
        <v>3778.4704999999994</v>
      </c>
      <c r="X50" s="107"/>
      <c r="Y50" s="104">
        <f>ANNEXI_Reference_Year!AA50-ANNEXI_Previous_Year!Y50</f>
        <v>1230.052600000001</v>
      </c>
      <c r="Z50" s="107"/>
      <c r="AA50" s="104">
        <f>ANNEXI_Reference_Year!AC50-ANNEXI_Previous_Year!AA50</f>
        <v>731.28</v>
      </c>
      <c r="AB50" s="107"/>
      <c r="AC50" s="104">
        <f>ANNEXI_Reference_Year!AE50-ANNEXI_Previous_Year!AC50</f>
        <v>155.166</v>
      </c>
      <c r="AD50" s="107"/>
      <c r="AE50" s="104">
        <f>ANNEXI_Reference_Year!AG50-ANNEXI_Previous_Year!AE50</f>
        <v>25661.233999999997</v>
      </c>
      <c r="AF50" s="107"/>
      <c r="AG50" s="104">
        <f>ANNEXI_Reference_Year!AI50-ANNEXI_Previous_Year!AG50</f>
        <v>937.0100000000002</v>
      </c>
      <c r="AH50" s="107"/>
      <c r="AI50" s="104">
        <f>ANNEXI_Reference_Year!AK50-ANNEXI_Previous_Year!AI50</f>
        <v>-1812.5602</v>
      </c>
      <c r="AJ50" s="107"/>
      <c r="AK50" s="104">
        <f>ANNEXI_Reference_Year!AM50-ANNEXI_Previous_Year!AK50</f>
        <v>1048.649</v>
      </c>
      <c r="AL50" s="107"/>
      <c r="AM50" s="104">
        <f>ANNEXI_Reference_Year!AO50-ANNEXI_Previous_Year!AM50</f>
        <v>798.69</v>
      </c>
      <c r="AN50" s="107"/>
      <c r="AO50" s="108"/>
      <c r="AP50" s="108"/>
      <c r="AQ50" s="37"/>
    </row>
    <row r="51" spans="1:43" ht="15">
      <c r="A51" s="185" t="s">
        <v>195</v>
      </c>
      <c r="B51" s="101" t="s">
        <v>178</v>
      </c>
      <c r="C51" s="102">
        <f>ANNEXI_Reference_Year!C51-ANNEXI_Previous_Year!C51</f>
        <v>0</v>
      </c>
      <c r="D51" s="103"/>
      <c r="E51" s="104">
        <f>ANNEXI_Reference_Year!G51-ANNEXI_Previous_Year!E51</f>
        <v>0</v>
      </c>
      <c r="F51" s="103"/>
      <c r="G51" s="104">
        <f>ANNEXI_Reference_Year!I51-ANNEXI_Previous_Year!G51</f>
        <v>1.405</v>
      </c>
      <c r="H51" s="103"/>
      <c r="I51" s="104">
        <f>ANNEXI_Reference_Year!K51-ANNEXI_Previous_Year!I51</f>
        <v>-2</v>
      </c>
      <c r="J51" s="103"/>
      <c r="K51" s="104">
        <f>ANNEXI_Reference_Year!M51-ANNEXI_Previous_Year!K51</f>
        <v>-0.624</v>
      </c>
      <c r="L51" s="103"/>
      <c r="M51" s="104">
        <f>ANNEXI_Reference_Year!O51-ANNEXI_Previous_Year!M51</f>
        <v>0.398</v>
      </c>
      <c r="N51" s="103"/>
      <c r="O51" s="104">
        <f>ANNEXI_Reference_Year!Q51-ANNEXI_Previous_Year!O51</f>
        <v>0</v>
      </c>
      <c r="P51" s="103"/>
      <c r="Q51" s="104">
        <f>ANNEXI_Reference_Year!S51-ANNEXI_Previous_Year!Q51</f>
        <v>59.42</v>
      </c>
      <c r="R51" s="103"/>
      <c r="S51" s="104">
        <f>ANNEXI_Reference_Year!U51-ANNEXI_Previous_Year!S51</f>
        <v>0</v>
      </c>
      <c r="T51" s="103"/>
      <c r="U51" s="104">
        <f>ANNEXI_Reference_Year!W51-ANNEXI_Previous_Year!U51</f>
        <v>46.24</v>
      </c>
      <c r="V51" s="103"/>
      <c r="W51" s="104">
        <f>ANNEXI_Reference_Year!Y51-ANNEXI_Previous_Year!W51</f>
        <v>0.208</v>
      </c>
      <c r="X51" s="103"/>
      <c r="Y51" s="104">
        <f>ANNEXI_Reference_Year!AA51-ANNEXI_Previous_Year!Y51</f>
        <v>8.753</v>
      </c>
      <c r="Z51" s="103"/>
      <c r="AA51" s="104">
        <f>ANNEXI_Reference_Year!AC51-ANNEXI_Previous_Year!AA51</f>
        <v>0.323</v>
      </c>
      <c r="AB51" s="103"/>
      <c r="AC51" s="104">
        <f>ANNEXI_Reference_Year!AE51-ANNEXI_Previous_Year!AC51</f>
        <v>0</v>
      </c>
      <c r="AD51" s="103"/>
      <c r="AE51" s="104">
        <f>ANNEXI_Reference_Year!AG51-ANNEXI_Previous_Year!AE51</f>
        <v>-10.56</v>
      </c>
      <c r="AF51" s="103"/>
      <c r="AG51" s="104">
        <f>ANNEXI_Reference_Year!AI51-ANNEXI_Previous_Year!AG51</f>
        <v>-66.2094</v>
      </c>
      <c r="AH51" s="103"/>
      <c r="AI51" s="104">
        <f>ANNEXI_Reference_Year!AK51-ANNEXI_Previous_Year!AI51</f>
        <v>1.8710000000000004</v>
      </c>
      <c r="AJ51" s="103"/>
      <c r="AK51" s="104">
        <f>ANNEXI_Reference_Year!AM51-ANNEXI_Previous_Year!AK51</f>
        <v>0</v>
      </c>
      <c r="AL51" s="103"/>
      <c r="AM51" s="104">
        <f>ANNEXI_Reference_Year!AO51-ANNEXI_Previous_Year!AM51</f>
        <v>0</v>
      </c>
      <c r="AN51" s="103"/>
      <c r="AO51" s="108"/>
      <c r="AP51" s="108"/>
      <c r="AQ51" s="37"/>
    </row>
    <row r="52" spans="1:43" ht="15">
      <c r="A52" s="185"/>
      <c r="B52" s="101" t="s">
        <v>179</v>
      </c>
      <c r="C52" s="102">
        <f>ANNEXI_Reference_Year!C52-ANNEXI_Previous_Year!C52</f>
        <v>0</v>
      </c>
      <c r="D52" s="107"/>
      <c r="E52" s="104">
        <f>ANNEXI_Reference_Year!G52-ANNEXI_Previous_Year!E52</f>
        <v>0</v>
      </c>
      <c r="F52" s="107"/>
      <c r="G52" s="104">
        <f>ANNEXI_Reference_Year!I52-ANNEXI_Previous_Year!G52</f>
        <v>0</v>
      </c>
      <c r="H52" s="107"/>
      <c r="I52" s="104">
        <f>ANNEXI_Reference_Year!K52-ANNEXI_Previous_Year!I52</f>
        <v>0</v>
      </c>
      <c r="J52" s="107"/>
      <c r="K52" s="104">
        <f>ANNEXI_Reference_Year!M52-ANNEXI_Previous_Year!K52</f>
        <v>0</v>
      </c>
      <c r="L52" s="107"/>
      <c r="M52" s="104">
        <f>ANNEXI_Reference_Year!O52-ANNEXI_Previous_Year!M52</f>
        <v>0</v>
      </c>
      <c r="N52" s="107"/>
      <c r="O52" s="104">
        <f>ANNEXI_Reference_Year!Q52-ANNEXI_Previous_Year!O52</f>
        <v>0</v>
      </c>
      <c r="P52" s="107"/>
      <c r="Q52" s="104">
        <f>ANNEXI_Reference_Year!S52-ANNEXI_Previous_Year!Q52</f>
        <v>0</v>
      </c>
      <c r="R52" s="107"/>
      <c r="S52" s="104">
        <f>ANNEXI_Reference_Year!U52-ANNEXI_Previous_Year!S52</f>
        <v>0</v>
      </c>
      <c r="T52" s="107"/>
      <c r="U52" s="104">
        <f>ANNEXI_Reference_Year!W52-ANNEXI_Previous_Year!U52</f>
        <v>0</v>
      </c>
      <c r="V52" s="107"/>
      <c r="W52" s="104">
        <f>ANNEXI_Reference_Year!Y52-ANNEXI_Previous_Year!W52</f>
        <v>0</v>
      </c>
      <c r="X52" s="107"/>
      <c r="Y52" s="104">
        <f>ANNEXI_Reference_Year!AA52-ANNEXI_Previous_Year!Y52</f>
        <v>0</v>
      </c>
      <c r="Z52" s="107"/>
      <c r="AA52" s="104">
        <f>ANNEXI_Reference_Year!AC52-ANNEXI_Previous_Year!AA52</f>
        <v>0</v>
      </c>
      <c r="AB52" s="107"/>
      <c r="AC52" s="104">
        <f>ANNEXI_Reference_Year!AE52-ANNEXI_Previous_Year!AC52</f>
        <v>0</v>
      </c>
      <c r="AD52" s="107"/>
      <c r="AE52" s="104">
        <f>ANNEXI_Reference_Year!AG52-ANNEXI_Previous_Year!AE52</f>
        <v>0</v>
      </c>
      <c r="AF52" s="107"/>
      <c r="AG52" s="104">
        <f>ANNEXI_Reference_Year!AI52-ANNEXI_Previous_Year!AG52</f>
        <v>0</v>
      </c>
      <c r="AH52" s="107"/>
      <c r="AI52" s="104">
        <f>ANNEXI_Reference_Year!AK52-ANNEXI_Previous_Year!AI52</f>
        <v>0</v>
      </c>
      <c r="AJ52" s="107"/>
      <c r="AK52" s="104">
        <f>ANNEXI_Reference_Year!AM52-ANNEXI_Previous_Year!AK52</f>
        <v>0</v>
      </c>
      <c r="AL52" s="107"/>
      <c r="AM52" s="104">
        <f>ANNEXI_Reference_Year!AO52-ANNEXI_Previous_Year!AM52</f>
        <v>0</v>
      </c>
      <c r="AN52" s="107"/>
      <c r="AO52" s="108"/>
      <c r="AP52" s="108"/>
      <c r="AQ52" s="37"/>
    </row>
    <row r="53" spans="1:43" ht="15">
      <c r="A53" s="185"/>
      <c r="B53" s="101" t="s">
        <v>113</v>
      </c>
      <c r="C53" s="102">
        <f>ANNEXI_Reference_Year!C53-ANNEXI_Previous_Year!C53</f>
        <v>0</v>
      </c>
      <c r="D53" s="107"/>
      <c r="E53" s="104">
        <f>ANNEXI_Reference_Year!G53-ANNEXI_Previous_Year!E53</f>
        <v>0</v>
      </c>
      <c r="F53" s="107"/>
      <c r="G53" s="104">
        <f>ANNEXI_Reference_Year!I53-ANNEXI_Previous_Year!G53</f>
        <v>1.405</v>
      </c>
      <c r="H53" s="107"/>
      <c r="I53" s="104">
        <f>ANNEXI_Reference_Year!K53-ANNEXI_Previous_Year!I53</f>
        <v>-2</v>
      </c>
      <c r="J53" s="107"/>
      <c r="K53" s="104">
        <f>ANNEXI_Reference_Year!M53-ANNEXI_Previous_Year!K53</f>
        <v>-0.624</v>
      </c>
      <c r="L53" s="107"/>
      <c r="M53" s="104">
        <f>ANNEXI_Reference_Year!O53-ANNEXI_Previous_Year!M53</f>
        <v>0.398</v>
      </c>
      <c r="N53" s="107"/>
      <c r="O53" s="104">
        <f>ANNEXI_Reference_Year!Q53-ANNEXI_Previous_Year!O53</f>
        <v>0</v>
      </c>
      <c r="P53" s="107"/>
      <c r="Q53" s="104">
        <f>ANNEXI_Reference_Year!S53-ANNEXI_Previous_Year!Q53</f>
        <v>59.42</v>
      </c>
      <c r="R53" s="107"/>
      <c r="S53" s="104">
        <f>ANNEXI_Reference_Year!U53-ANNEXI_Previous_Year!S53</f>
        <v>0</v>
      </c>
      <c r="T53" s="107"/>
      <c r="U53" s="104">
        <f>ANNEXI_Reference_Year!W53-ANNEXI_Previous_Year!U53</f>
        <v>46.24</v>
      </c>
      <c r="V53" s="107"/>
      <c r="W53" s="104">
        <f>ANNEXI_Reference_Year!Y53-ANNEXI_Previous_Year!W53</f>
        <v>0.208</v>
      </c>
      <c r="X53" s="107"/>
      <c r="Y53" s="104">
        <f>ANNEXI_Reference_Year!AA53-ANNEXI_Previous_Year!Y53</f>
        <v>8.753</v>
      </c>
      <c r="Z53" s="107"/>
      <c r="AA53" s="104">
        <f>ANNEXI_Reference_Year!AC53-ANNEXI_Previous_Year!AA53</f>
        <v>0.323</v>
      </c>
      <c r="AB53" s="107"/>
      <c r="AC53" s="104">
        <f>ANNEXI_Reference_Year!AE53-ANNEXI_Previous_Year!AC53</f>
        <v>0</v>
      </c>
      <c r="AD53" s="107"/>
      <c r="AE53" s="104">
        <f>ANNEXI_Reference_Year!AG53-ANNEXI_Previous_Year!AE53</f>
        <v>-10.56</v>
      </c>
      <c r="AF53" s="107"/>
      <c r="AG53" s="104">
        <f>ANNEXI_Reference_Year!AI53-ANNEXI_Previous_Year!AG53</f>
        <v>-66.2094</v>
      </c>
      <c r="AH53" s="107"/>
      <c r="AI53" s="104">
        <f>ANNEXI_Reference_Year!AK53-ANNEXI_Previous_Year!AI53</f>
        <v>1.8710000000000004</v>
      </c>
      <c r="AJ53" s="107"/>
      <c r="AK53" s="104">
        <f>ANNEXI_Reference_Year!AM53-ANNEXI_Previous_Year!AK53</f>
        <v>0</v>
      </c>
      <c r="AL53" s="107"/>
      <c r="AM53" s="104">
        <f>ANNEXI_Reference_Year!AO53-ANNEXI_Previous_Year!AM53</f>
        <v>0</v>
      </c>
      <c r="AN53" s="107"/>
      <c r="AO53" s="108"/>
      <c r="AP53" s="108"/>
      <c r="AQ53" s="37"/>
    </row>
    <row r="54" spans="1:43" ht="15">
      <c r="A54" s="185" t="s">
        <v>196</v>
      </c>
      <c r="B54" s="101" t="s">
        <v>178</v>
      </c>
      <c r="C54" s="102">
        <f>ANNEXI_Reference_Year!C54-ANNEXI_Previous_Year!C54</f>
        <v>0</v>
      </c>
      <c r="D54" s="103"/>
      <c r="E54" s="104">
        <f>ANNEXI_Reference_Year!G54-ANNEXI_Previous_Year!E54</f>
        <v>0</v>
      </c>
      <c r="F54" s="103"/>
      <c r="G54" s="104">
        <f>ANNEXI_Reference_Year!I54-ANNEXI_Previous_Year!G54</f>
        <v>0</v>
      </c>
      <c r="H54" s="103"/>
      <c r="I54" s="104">
        <f>ANNEXI_Reference_Year!K54-ANNEXI_Previous_Year!I54</f>
        <v>0</v>
      </c>
      <c r="J54" s="103"/>
      <c r="K54" s="104">
        <f>ANNEXI_Reference_Year!M54-ANNEXI_Previous_Year!K54</f>
        <v>0</v>
      </c>
      <c r="L54" s="103"/>
      <c r="M54" s="104">
        <f>ANNEXI_Reference_Year!O54-ANNEXI_Previous_Year!M54</f>
        <v>0</v>
      </c>
      <c r="N54" s="103"/>
      <c r="O54" s="104">
        <f>ANNEXI_Reference_Year!Q54-ANNEXI_Previous_Year!O54</f>
        <v>0</v>
      </c>
      <c r="P54" s="103"/>
      <c r="Q54" s="104">
        <f>ANNEXI_Reference_Year!S54-ANNEXI_Previous_Year!Q54</f>
        <v>0</v>
      </c>
      <c r="R54" s="103"/>
      <c r="S54" s="104">
        <f>ANNEXI_Reference_Year!U54-ANNEXI_Previous_Year!S54</f>
        <v>0</v>
      </c>
      <c r="T54" s="103"/>
      <c r="U54" s="104">
        <f>ANNEXI_Reference_Year!W54-ANNEXI_Previous_Year!U54</f>
        <v>0</v>
      </c>
      <c r="V54" s="103"/>
      <c r="W54" s="104">
        <f>ANNEXI_Reference_Year!Y54-ANNEXI_Previous_Year!W54</f>
        <v>0</v>
      </c>
      <c r="X54" s="103"/>
      <c r="Y54" s="104">
        <f>ANNEXI_Reference_Year!AA54-ANNEXI_Previous_Year!Y54</f>
        <v>0</v>
      </c>
      <c r="Z54" s="103"/>
      <c r="AA54" s="104">
        <f>ANNEXI_Reference_Year!AC54-ANNEXI_Previous_Year!AA54</f>
        <v>0</v>
      </c>
      <c r="AB54" s="103"/>
      <c r="AC54" s="104">
        <f>ANNEXI_Reference_Year!AE54-ANNEXI_Previous_Year!AC54</f>
        <v>0</v>
      </c>
      <c r="AD54" s="103"/>
      <c r="AE54" s="104">
        <f>ANNEXI_Reference_Year!AG54-ANNEXI_Previous_Year!AE54</f>
        <v>0</v>
      </c>
      <c r="AF54" s="103"/>
      <c r="AG54" s="104">
        <f>ANNEXI_Reference_Year!AI54-ANNEXI_Previous_Year!AG54</f>
        <v>0</v>
      </c>
      <c r="AH54" s="103"/>
      <c r="AI54" s="104">
        <f>ANNEXI_Reference_Year!AK54-ANNEXI_Previous_Year!AI54</f>
        <v>27501.3</v>
      </c>
      <c r="AJ54" s="103"/>
      <c r="AK54" s="104">
        <f>ANNEXI_Reference_Year!AM54-ANNEXI_Previous_Year!AK54</f>
        <v>0</v>
      </c>
      <c r="AL54" s="103"/>
      <c r="AM54" s="104">
        <f>ANNEXI_Reference_Year!AO54-ANNEXI_Previous_Year!AM54</f>
        <v>302088</v>
      </c>
      <c r="AN54" s="103"/>
      <c r="AO54" s="108"/>
      <c r="AP54" s="108"/>
      <c r="AQ54" s="37"/>
    </row>
    <row r="55" spans="1:43" ht="15">
      <c r="A55" s="185"/>
      <c r="B55" s="101" t="s">
        <v>179</v>
      </c>
      <c r="C55" s="102">
        <f>ANNEXI_Reference_Year!C55-ANNEXI_Previous_Year!C55</f>
        <v>0</v>
      </c>
      <c r="D55" s="103"/>
      <c r="E55" s="104">
        <f>ANNEXI_Reference_Year!G55-ANNEXI_Previous_Year!E55</f>
        <v>0</v>
      </c>
      <c r="F55" s="103"/>
      <c r="G55" s="104">
        <f>ANNEXI_Reference_Year!I55-ANNEXI_Previous_Year!G55</f>
        <v>0</v>
      </c>
      <c r="H55" s="103"/>
      <c r="I55" s="104">
        <f>ANNEXI_Reference_Year!K55-ANNEXI_Previous_Year!I55</f>
        <v>0</v>
      </c>
      <c r="J55" s="103"/>
      <c r="K55" s="104">
        <f>ANNEXI_Reference_Year!M55-ANNEXI_Previous_Year!K55</f>
        <v>0</v>
      </c>
      <c r="L55" s="103"/>
      <c r="M55" s="104">
        <f>ANNEXI_Reference_Year!O55-ANNEXI_Previous_Year!M55</f>
        <v>0</v>
      </c>
      <c r="N55" s="103"/>
      <c r="O55" s="104">
        <f>ANNEXI_Reference_Year!Q55-ANNEXI_Previous_Year!O55</f>
        <v>0</v>
      </c>
      <c r="P55" s="103"/>
      <c r="Q55" s="104">
        <f>ANNEXI_Reference_Year!S55-ANNEXI_Previous_Year!Q55</f>
        <v>0</v>
      </c>
      <c r="R55" s="103"/>
      <c r="S55" s="104">
        <f>ANNEXI_Reference_Year!U55-ANNEXI_Previous_Year!S55</f>
        <v>0</v>
      </c>
      <c r="T55" s="103"/>
      <c r="U55" s="104">
        <f>ANNEXI_Reference_Year!W55-ANNEXI_Previous_Year!U55</f>
        <v>0</v>
      </c>
      <c r="V55" s="103"/>
      <c r="W55" s="104">
        <f>ANNEXI_Reference_Year!Y55-ANNEXI_Previous_Year!W55</f>
        <v>0</v>
      </c>
      <c r="X55" s="103"/>
      <c r="Y55" s="104">
        <f>ANNEXI_Reference_Year!AA55-ANNEXI_Previous_Year!Y55</f>
        <v>0</v>
      </c>
      <c r="Z55" s="103"/>
      <c r="AA55" s="104">
        <f>ANNEXI_Reference_Year!AC55-ANNEXI_Previous_Year!AA55</f>
        <v>0</v>
      </c>
      <c r="AB55" s="103"/>
      <c r="AC55" s="104">
        <f>ANNEXI_Reference_Year!AE55-ANNEXI_Previous_Year!AC55</f>
        <v>0</v>
      </c>
      <c r="AD55" s="103"/>
      <c r="AE55" s="104">
        <f>ANNEXI_Reference_Year!AG55-ANNEXI_Previous_Year!AE55</f>
        <v>0</v>
      </c>
      <c r="AF55" s="103"/>
      <c r="AG55" s="104">
        <f>ANNEXI_Reference_Year!AI55-ANNEXI_Previous_Year!AG55</f>
        <v>0</v>
      </c>
      <c r="AH55" s="103"/>
      <c r="AI55" s="104">
        <f>ANNEXI_Reference_Year!AK55-ANNEXI_Previous_Year!AI55</f>
        <v>-232653</v>
      </c>
      <c r="AJ55" s="103"/>
      <c r="AK55" s="104">
        <f>ANNEXI_Reference_Year!AM55-ANNEXI_Previous_Year!AK55</f>
        <v>0</v>
      </c>
      <c r="AL55" s="103"/>
      <c r="AM55" s="104">
        <f>ANNEXI_Reference_Year!AO55-ANNEXI_Previous_Year!AM55</f>
        <v>0</v>
      </c>
      <c r="AN55" s="103"/>
      <c r="AO55" s="108"/>
      <c r="AP55" s="108"/>
      <c r="AQ55" s="37"/>
    </row>
    <row r="56" spans="1:43" ht="15">
      <c r="A56" s="185"/>
      <c r="B56" s="101" t="s">
        <v>113</v>
      </c>
      <c r="C56" s="102">
        <f>ANNEXI_Reference_Year!C56-ANNEXI_Previous_Year!C56</f>
        <v>0</v>
      </c>
      <c r="D56" s="107"/>
      <c r="E56" s="104">
        <f>ANNEXI_Reference_Year!G56-ANNEXI_Previous_Year!E56</f>
        <v>0</v>
      </c>
      <c r="F56" s="107"/>
      <c r="G56" s="104">
        <f>ANNEXI_Reference_Year!I56-ANNEXI_Previous_Year!G56</f>
        <v>0</v>
      </c>
      <c r="H56" s="107"/>
      <c r="I56" s="104">
        <f>ANNEXI_Reference_Year!K56-ANNEXI_Previous_Year!I56</f>
        <v>0</v>
      </c>
      <c r="J56" s="107"/>
      <c r="K56" s="104">
        <f>ANNEXI_Reference_Year!M56-ANNEXI_Previous_Year!K56</f>
        <v>0</v>
      </c>
      <c r="L56" s="107"/>
      <c r="M56" s="104">
        <f>ANNEXI_Reference_Year!O56-ANNEXI_Previous_Year!M56</f>
        <v>0</v>
      </c>
      <c r="N56" s="107"/>
      <c r="O56" s="104">
        <f>ANNEXI_Reference_Year!Q56-ANNEXI_Previous_Year!O56</f>
        <v>0</v>
      </c>
      <c r="P56" s="107"/>
      <c r="Q56" s="104">
        <f>ANNEXI_Reference_Year!S56-ANNEXI_Previous_Year!Q56</f>
        <v>0</v>
      </c>
      <c r="R56" s="107"/>
      <c r="S56" s="104">
        <f>ANNEXI_Reference_Year!U56-ANNEXI_Previous_Year!S56</f>
        <v>0</v>
      </c>
      <c r="T56" s="107"/>
      <c r="U56" s="104">
        <f>ANNEXI_Reference_Year!W56-ANNEXI_Previous_Year!U56</f>
        <v>0</v>
      </c>
      <c r="V56" s="107"/>
      <c r="W56" s="104">
        <f>ANNEXI_Reference_Year!Y56-ANNEXI_Previous_Year!W56</f>
        <v>0</v>
      </c>
      <c r="X56" s="107"/>
      <c r="Y56" s="104">
        <f>ANNEXI_Reference_Year!AA56-ANNEXI_Previous_Year!Y56</f>
        <v>0</v>
      </c>
      <c r="Z56" s="107"/>
      <c r="AA56" s="104">
        <f>ANNEXI_Reference_Year!AC56-ANNEXI_Previous_Year!AA56</f>
        <v>0</v>
      </c>
      <c r="AB56" s="107"/>
      <c r="AC56" s="104">
        <f>ANNEXI_Reference_Year!AE56-ANNEXI_Previous_Year!AC56</f>
        <v>0</v>
      </c>
      <c r="AD56" s="107"/>
      <c r="AE56" s="104">
        <f>ANNEXI_Reference_Year!AG56-ANNEXI_Previous_Year!AE56</f>
        <v>0</v>
      </c>
      <c r="AF56" s="107"/>
      <c r="AG56" s="104">
        <f>ANNEXI_Reference_Year!AI56-ANNEXI_Previous_Year!AG56</f>
        <v>0</v>
      </c>
      <c r="AH56" s="107"/>
      <c r="AI56" s="104">
        <f>ANNEXI_Reference_Year!AK56-ANNEXI_Previous_Year!AI56</f>
        <v>-232653</v>
      </c>
      <c r="AJ56" s="107"/>
      <c r="AK56" s="104">
        <f>ANNEXI_Reference_Year!AM56-ANNEXI_Previous_Year!AK56</f>
        <v>0</v>
      </c>
      <c r="AL56" s="107"/>
      <c r="AM56" s="104">
        <f>ANNEXI_Reference_Year!AO56-ANNEXI_Previous_Year!AM56</f>
        <v>302088</v>
      </c>
      <c r="AN56" s="107"/>
      <c r="AO56" s="108"/>
      <c r="AP56" s="108"/>
      <c r="AQ56" s="37"/>
    </row>
    <row r="57" spans="1:43" ht="15">
      <c r="A57" s="185" t="s">
        <v>197</v>
      </c>
      <c r="B57" s="101" t="s">
        <v>178</v>
      </c>
      <c r="C57" s="102">
        <f>ANNEXI_Reference_Year!C57-ANNEXI_Previous_Year!C57</f>
        <v>0</v>
      </c>
      <c r="D57" s="103"/>
      <c r="E57" s="104">
        <f>ANNEXI_Reference_Year!G57-ANNEXI_Previous_Year!E57</f>
        <v>0</v>
      </c>
      <c r="F57" s="103"/>
      <c r="G57" s="104">
        <f>ANNEXI_Reference_Year!I57-ANNEXI_Previous_Year!G57</f>
        <v>0</v>
      </c>
      <c r="H57" s="103"/>
      <c r="I57" s="104">
        <f>ANNEXI_Reference_Year!K57-ANNEXI_Previous_Year!I57</f>
        <v>0</v>
      </c>
      <c r="J57" s="103"/>
      <c r="K57" s="104">
        <f>ANNEXI_Reference_Year!M57-ANNEXI_Previous_Year!K57</f>
        <v>0</v>
      </c>
      <c r="L57" s="103"/>
      <c r="M57" s="104">
        <f>ANNEXI_Reference_Year!O57-ANNEXI_Previous_Year!M57</f>
        <v>0</v>
      </c>
      <c r="N57" s="103"/>
      <c r="O57" s="104">
        <f>ANNEXI_Reference_Year!Q57-ANNEXI_Previous_Year!O57</f>
        <v>0</v>
      </c>
      <c r="P57" s="103"/>
      <c r="Q57" s="104">
        <f>ANNEXI_Reference_Year!S57-ANNEXI_Previous_Year!Q57</f>
        <v>0</v>
      </c>
      <c r="R57" s="103"/>
      <c r="S57" s="104">
        <f>ANNEXI_Reference_Year!U57-ANNEXI_Previous_Year!S57</f>
        <v>0</v>
      </c>
      <c r="T57" s="103"/>
      <c r="U57" s="104">
        <f>ANNEXI_Reference_Year!W57-ANNEXI_Previous_Year!U57</f>
        <v>0</v>
      </c>
      <c r="V57" s="103"/>
      <c r="W57" s="104">
        <f>ANNEXI_Reference_Year!Y57-ANNEXI_Previous_Year!W57</f>
        <v>0</v>
      </c>
      <c r="X57" s="103"/>
      <c r="Y57" s="104">
        <f>ANNEXI_Reference_Year!AA57-ANNEXI_Previous_Year!Y57</f>
        <v>0</v>
      </c>
      <c r="Z57" s="103"/>
      <c r="AA57" s="104">
        <f>ANNEXI_Reference_Year!AC57-ANNEXI_Previous_Year!AA57</f>
        <v>0</v>
      </c>
      <c r="AB57" s="103"/>
      <c r="AC57" s="104">
        <f>ANNEXI_Reference_Year!AE57-ANNEXI_Previous_Year!AC57</f>
        <v>0</v>
      </c>
      <c r="AD57" s="103"/>
      <c r="AE57" s="104">
        <f>ANNEXI_Reference_Year!AG57-ANNEXI_Previous_Year!AE57</f>
        <v>0</v>
      </c>
      <c r="AF57" s="103"/>
      <c r="AG57" s="104">
        <f>ANNEXI_Reference_Year!AI57-ANNEXI_Previous_Year!AG57</f>
        <v>0</v>
      </c>
      <c r="AH57" s="103"/>
      <c r="AI57" s="104">
        <f>ANNEXI_Reference_Year!AK57-ANNEXI_Previous_Year!AI57</f>
        <v>402528.4979999997</v>
      </c>
      <c r="AJ57" s="103"/>
      <c r="AK57" s="104">
        <f>ANNEXI_Reference_Year!AM57-ANNEXI_Previous_Year!AK57</f>
        <v>0</v>
      </c>
      <c r="AL57" s="103"/>
      <c r="AM57" s="104">
        <f>ANNEXI_Reference_Year!AO57-ANNEXI_Previous_Year!AM57</f>
        <v>0</v>
      </c>
      <c r="AN57" s="103"/>
      <c r="AO57" s="108"/>
      <c r="AP57" s="108"/>
      <c r="AQ57" s="37"/>
    </row>
    <row r="58" spans="1:43" ht="15">
      <c r="A58" s="185"/>
      <c r="B58" s="101" t="s">
        <v>179</v>
      </c>
      <c r="C58" s="102">
        <f>ANNEXI_Reference_Year!C58-ANNEXI_Previous_Year!C58</f>
        <v>0</v>
      </c>
      <c r="D58" s="103"/>
      <c r="E58" s="104">
        <f>ANNEXI_Reference_Year!G58-ANNEXI_Previous_Year!E58</f>
        <v>0</v>
      </c>
      <c r="F58" s="103"/>
      <c r="G58" s="104">
        <f>ANNEXI_Reference_Year!I58-ANNEXI_Previous_Year!G58</f>
        <v>0</v>
      </c>
      <c r="H58" s="103"/>
      <c r="I58" s="104">
        <f>ANNEXI_Reference_Year!K58-ANNEXI_Previous_Year!I58</f>
        <v>0</v>
      </c>
      <c r="J58" s="103"/>
      <c r="K58" s="104">
        <f>ANNEXI_Reference_Year!M58-ANNEXI_Previous_Year!K58</f>
        <v>0</v>
      </c>
      <c r="L58" s="103"/>
      <c r="M58" s="104">
        <f>ANNEXI_Reference_Year!O58-ANNEXI_Previous_Year!M58</f>
        <v>0</v>
      </c>
      <c r="N58" s="103"/>
      <c r="O58" s="104">
        <f>ANNEXI_Reference_Year!Q58-ANNEXI_Previous_Year!O58</f>
        <v>0</v>
      </c>
      <c r="P58" s="103"/>
      <c r="Q58" s="104">
        <f>ANNEXI_Reference_Year!S58-ANNEXI_Previous_Year!Q58</f>
        <v>0</v>
      </c>
      <c r="R58" s="103"/>
      <c r="S58" s="104">
        <f>ANNEXI_Reference_Year!U58-ANNEXI_Previous_Year!S58</f>
        <v>0</v>
      </c>
      <c r="T58" s="103"/>
      <c r="U58" s="104">
        <f>ANNEXI_Reference_Year!W58-ANNEXI_Previous_Year!U58</f>
        <v>0</v>
      </c>
      <c r="V58" s="103"/>
      <c r="W58" s="104">
        <f>ANNEXI_Reference_Year!Y58-ANNEXI_Previous_Year!W58</f>
        <v>0</v>
      </c>
      <c r="X58" s="103"/>
      <c r="Y58" s="104">
        <f>ANNEXI_Reference_Year!AA58-ANNEXI_Previous_Year!Y58</f>
        <v>0</v>
      </c>
      <c r="Z58" s="103"/>
      <c r="AA58" s="104">
        <f>ANNEXI_Reference_Year!AC58-ANNEXI_Previous_Year!AA58</f>
        <v>0</v>
      </c>
      <c r="AB58" s="103"/>
      <c r="AC58" s="104">
        <f>ANNEXI_Reference_Year!AE58-ANNEXI_Previous_Year!AC58</f>
        <v>0</v>
      </c>
      <c r="AD58" s="103"/>
      <c r="AE58" s="104">
        <f>ANNEXI_Reference_Year!AG58-ANNEXI_Previous_Year!AE58</f>
        <v>0</v>
      </c>
      <c r="AF58" s="103"/>
      <c r="AG58" s="104">
        <f>ANNEXI_Reference_Year!AI58-ANNEXI_Previous_Year!AG58</f>
        <v>0</v>
      </c>
      <c r="AH58" s="103"/>
      <c r="AI58" s="104">
        <f>ANNEXI_Reference_Year!AK58-ANNEXI_Previous_Year!AI58</f>
        <v>-380095</v>
      </c>
      <c r="AJ58" s="103"/>
      <c r="AK58" s="104">
        <f>ANNEXI_Reference_Year!AM58-ANNEXI_Previous_Year!AK58</f>
        <v>0</v>
      </c>
      <c r="AL58" s="103"/>
      <c r="AM58" s="104">
        <f>ANNEXI_Reference_Year!AO58-ANNEXI_Previous_Year!AM58</f>
        <v>0</v>
      </c>
      <c r="AN58" s="103"/>
      <c r="AO58" s="108"/>
      <c r="AP58" s="108"/>
      <c r="AQ58" s="37"/>
    </row>
    <row r="59" spans="1:43" ht="15">
      <c r="A59" s="185"/>
      <c r="B59" s="101" t="s">
        <v>113</v>
      </c>
      <c r="C59" s="102">
        <f>ANNEXI_Reference_Year!C59-ANNEXI_Previous_Year!C59</f>
        <v>0</v>
      </c>
      <c r="D59" s="107"/>
      <c r="E59" s="104">
        <f>ANNEXI_Reference_Year!G59-ANNEXI_Previous_Year!E59</f>
        <v>0</v>
      </c>
      <c r="F59" s="107"/>
      <c r="G59" s="104">
        <f>ANNEXI_Reference_Year!I59-ANNEXI_Previous_Year!G59</f>
        <v>0</v>
      </c>
      <c r="H59" s="107"/>
      <c r="I59" s="104">
        <f>ANNEXI_Reference_Year!K59-ANNEXI_Previous_Year!I59</f>
        <v>0</v>
      </c>
      <c r="J59" s="107"/>
      <c r="K59" s="104">
        <f>ANNEXI_Reference_Year!M59-ANNEXI_Previous_Year!K59</f>
        <v>0</v>
      </c>
      <c r="L59" s="107"/>
      <c r="M59" s="104">
        <f>ANNEXI_Reference_Year!O59-ANNEXI_Previous_Year!M59</f>
        <v>0</v>
      </c>
      <c r="N59" s="107"/>
      <c r="O59" s="104">
        <f>ANNEXI_Reference_Year!Q59-ANNEXI_Previous_Year!O59</f>
        <v>0</v>
      </c>
      <c r="P59" s="107"/>
      <c r="Q59" s="104">
        <f>ANNEXI_Reference_Year!S59-ANNEXI_Previous_Year!Q59</f>
        <v>0</v>
      </c>
      <c r="R59" s="107"/>
      <c r="S59" s="104">
        <f>ANNEXI_Reference_Year!U59-ANNEXI_Previous_Year!S59</f>
        <v>0</v>
      </c>
      <c r="T59" s="107"/>
      <c r="U59" s="104">
        <f>ANNEXI_Reference_Year!W59-ANNEXI_Previous_Year!U59</f>
        <v>0</v>
      </c>
      <c r="V59" s="107"/>
      <c r="W59" s="104">
        <f>ANNEXI_Reference_Year!Y59-ANNEXI_Previous_Year!W59</f>
        <v>0</v>
      </c>
      <c r="X59" s="107"/>
      <c r="Y59" s="104">
        <f>ANNEXI_Reference_Year!AA59-ANNEXI_Previous_Year!Y59</f>
        <v>0</v>
      </c>
      <c r="Z59" s="107"/>
      <c r="AA59" s="104">
        <f>ANNEXI_Reference_Year!AC59-ANNEXI_Previous_Year!AA59</f>
        <v>0</v>
      </c>
      <c r="AB59" s="107"/>
      <c r="AC59" s="104">
        <f>ANNEXI_Reference_Year!AE59-ANNEXI_Previous_Year!AC59</f>
        <v>0</v>
      </c>
      <c r="AD59" s="107"/>
      <c r="AE59" s="104">
        <f>ANNEXI_Reference_Year!AG59-ANNEXI_Previous_Year!AE59</f>
        <v>0</v>
      </c>
      <c r="AF59" s="107"/>
      <c r="AG59" s="104">
        <f>ANNEXI_Reference_Year!AI59-ANNEXI_Previous_Year!AG59</f>
        <v>0</v>
      </c>
      <c r="AH59" s="107"/>
      <c r="AI59" s="104">
        <f>ANNEXI_Reference_Year!AK59-ANNEXI_Previous_Year!AI59</f>
        <v>-367545.925</v>
      </c>
      <c r="AJ59" s="107"/>
      <c r="AK59" s="104">
        <f>ANNEXI_Reference_Year!AM59-ANNEXI_Previous_Year!AK59</f>
        <v>0</v>
      </c>
      <c r="AL59" s="107"/>
      <c r="AM59" s="104">
        <f>ANNEXI_Reference_Year!AO59-ANNEXI_Previous_Year!AM59</f>
        <v>0</v>
      </c>
      <c r="AN59" s="107"/>
      <c r="AO59" s="108"/>
      <c r="AP59" s="108"/>
      <c r="AQ59" s="37"/>
    </row>
    <row r="60" spans="1:43" ht="15">
      <c r="A60" s="185" t="s">
        <v>198</v>
      </c>
      <c r="B60" s="101" t="s">
        <v>178</v>
      </c>
      <c r="C60" s="102">
        <f>ANNEXI_Reference_Year!C60-ANNEXI_Previous_Year!C60</f>
        <v>42.1647</v>
      </c>
      <c r="D60" s="103"/>
      <c r="E60" s="104">
        <f>ANNEXI_Reference_Year!G60-ANNEXI_Previous_Year!E60</f>
        <v>149.5779</v>
      </c>
      <c r="F60" s="103"/>
      <c r="G60" s="104">
        <f>ANNEXI_Reference_Year!I60-ANNEXI_Previous_Year!G60</f>
        <v>103.9799</v>
      </c>
      <c r="H60" s="103"/>
      <c r="I60" s="104">
        <f>ANNEXI_Reference_Year!K60-ANNEXI_Previous_Year!I60</f>
        <v>13.0179</v>
      </c>
      <c r="J60" s="103"/>
      <c r="K60" s="104">
        <f>ANNEXI_Reference_Year!M60-ANNEXI_Previous_Year!K60</f>
        <v>24.401</v>
      </c>
      <c r="L60" s="103"/>
      <c r="M60" s="104">
        <f>ANNEXI_Reference_Year!O60-ANNEXI_Previous_Year!M60</f>
        <v>82.682</v>
      </c>
      <c r="N60" s="103"/>
      <c r="O60" s="104">
        <f>ANNEXI_Reference_Year!Q60-ANNEXI_Previous_Year!O60</f>
        <v>7.898</v>
      </c>
      <c r="P60" s="103"/>
      <c r="Q60" s="104">
        <f>ANNEXI_Reference_Year!S60-ANNEXI_Previous_Year!Q60</f>
        <v>102.4505</v>
      </c>
      <c r="R60" s="103"/>
      <c r="S60" s="104">
        <f>ANNEXI_Reference_Year!U60-ANNEXI_Previous_Year!S60</f>
        <v>67.7328</v>
      </c>
      <c r="T60" s="103"/>
      <c r="U60" s="104">
        <f>ANNEXI_Reference_Year!W60-ANNEXI_Previous_Year!U60</f>
        <v>215.5566</v>
      </c>
      <c r="V60" s="103"/>
      <c r="W60" s="104">
        <f>ANNEXI_Reference_Year!Y60-ANNEXI_Previous_Year!W60</f>
        <v>2539.5037</v>
      </c>
      <c r="X60" s="103"/>
      <c r="Y60" s="104">
        <f>ANNEXI_Reference_Year!AA60-ANNEXI_Previous_Year!Y60</f>
        <v>358.8945</v>
      </c>
      <c r="Z60" s="103"/>
      <c r="AA60" s="104">
        <f>ANNEXI_Reference_Year!AC60-ANNEXI_Previous_Year!AA60</f>
        <v>139.7219</v>
      </c>
      <c r="AB60" s="103"/>
      <c r="AC60" s="104">
        <f>ANNEXI_Reference_Year!AE60-ANNEXI_Previous_Year!AC60</f>
        <v>27.6755</v>
      </c>
      <c r="AD60" s="103"/>
      <c r="AE60" s="104">
        <f>ANNEXI_Reference_Year!AG60-ANNEXI_Previous_Year!AE60</f>
        <v>19934.1362</v>
      </c>
      <c r="AF60" s="103"/>
      <c r="AG60" s="104">
        <f>ANNEXI_Reference_Year!AI60-ANNEXI_Previous_Year!AG60</f>
        <v>129.9727</v>
      </c>
      <c r="AH60" s="103"/>
      <c r="AI60" s="104">
        <f>ANNEXI_Reference_Year!AK60-ANNEXI_Previous_Year!AI60</f>
        <v>-61806.159</v>
      </c>
      <c r="AJ60" s="103"/>
      <c r="AK60" s="104">
        <f>ANNEXI_Reference_Year!AM60-ANNEXI_Previous_Year!AK60</f>
        <v>3835.0245</v>
      </c>
      <c r="AL60" s="103"/>
      <c r="AM60" s="104">
        <f>ANNEXI_Reference_Year!AO60-ANNEXI_Previous_Year!AM60</f>
        <v>0</v>
      </c>
      <c r="AN60" s="103"/>
      <c r="AO60" s="108"/>
      <c r="AP60" s="108"/>
      <c r="AQ60" s="37"/>
    </row>
    <row r="61" spans="1:43" ht="15">
      <c r="A61" s="185"/>
      <c r="B61" s="101" t="s">
        <v>179</v>
      </c>
      <c r="C61" s="102">
        <f>ANNEXI_Reference_Year!C61-ANNEXI_Previous_Year!C61</f>
        <v>0.3326</v>
      </c>
      <c r="D61" s="103"/>
      <c r="E61" s="104">
        <f>ANNEXI_Reference_Year!G61-ANNEXI_Previous_Year!E61</f>
        <v>3.239</v>
      </c>
      <c r="F61" s="103"/>
      <c r="G61" s="104">
        <f>ANNEXI_Reference_Year!I61-ANNEXI_Previous_Year!G61</f>
        <v>2.797</v>
      </c>
      <c r="H61" s="103"/>
      <c r="I61" s="104">
        <f>ANNEXI_Reference_Year!K61-ANNEXI_Previous_Year!I61</f>
        <v>0.1983</v>
      </c>
      <c r="J61" s="103"/>
      <c r="K61" s="104">
        <f>ANNEXI_Reference_Year!M61-ANNEXI_Previous_Year!K61</f>
        <v>0.1432</v>
      </c>
      <c r="L61" s="103"/>
      <c r="M61" s="104">
        <f>ANNEXI_Reference_Year!O61-ANNEXI_Previous_Year!M61</f>
        <v>0.972</v>
      </c>
      <c r="N61" s="103"/>
      <c r="O61" s="104">
        <f>ANNEXI_Reference_Year!Q61-ANNEXI_Previous_Year!O61</f>
        <v>0.917</v>
      </c>
      <c r="P61" s="103"/>
      <c r="Q61" s="104">
        <f>ANNEXI_Reference_Year!S61-ANNEXI_Previous_Year!Q61</f>
        <v>33.3174</v>
      </c>
      <c r="R61" s="103"/>
      <c r="S61" s="104">
        <f>ANNEXI_Reference_Year!U61-ANNEXI_Previous_Year!S61</f>
        <v>59.9765</v>
      </c>
      <c r="T61" s="103"/>
      <c r="U61" s="104">
        <f>ANNEXI_Reference_Year!W61-ANNEXI_Previous_Year!U61</f>
        <v>97.252</v>
      </c>
      <c r="V61" s="103"/>
      <c r="W61" s="104">
        <f>ANNEXI_Reference_Year!Y61-ANNEXI_Previous_Year!W61</f>
        <v>820.3839</v>
      </c>
      <c r="X61" s="103"/>
      <c r="Y61" s="104">
        <f>ANNEXI_Reference_Year!AA61-ANNEXI_Previous_Year!Y61</f>
        <v>17.2135</v>
      </c>
      <c r="Z61" s="103"/>
      <c r="AA61" s="104">
        <f>ANNEXI_Reference_Year!AC61-ANNEXI_Previous_Year!AA61</f>
        <v>25.7292</v>
      </c>
      <c r="AB61" s="103"/>
      <c r="AC61" s="104">
        <f>ANNEXI_Reference_Year!AE61-ANNEXI_Previous_Year!AC61</f>
        <v>16.1517</v>
      </c>
      <c r="AD61" s="103"/>
      <c r="AE61" s="104">
        <f>ANNEXI_Reference_Year!AG61-ANNEXI_Previous_Year!AE61</f>
        <v>9486.856</v>
      </c>
      <c r="AF61" s="103"/>
      <c r="AG61" s="104">
        <f>ANNEXI_Reference_Year!AI61-ANNEXI_Previous_Year!AG61</f>
        <v>3.3928</v>
      </c>
      <c r="AH61" s="103"/>
      <c r="AI61" s="104">
        <f>ANNEXI_Reference_Year!AK61-ANNEXI_Previous_Year!AI61</f>
        <v>1249.6918</v>
      </c>
      <c r="AJ61" s="103"/>
      <c r="AK61" s="104">
        <f>ANNEXI_Reference_Year!AM61-ANNEXI_Previous_Year!AK61</f>
        <v>22.0826</v>
      </c>
      <c r="AL61" s="103"/>
      <c r="AM61" s="104">
        <f>ANNEXI_Reference_Year!AO61-ANNEXI_Previous_Year!AM61</f>
        <v>0</v>
      </c>
      <c r="AN61" s="103"/>
      <c r="AO61" s="108"/>
      <c r="AP61" s="108"/>
      <c r="AQ61" s="37"/>
    </row>
    <row r="62" spans="1:43" ht="15">
      <c r="A62" s="185"/>
      <c r="B62" s="101" t="s">
        <v>113</v>
      </c>
      <c r="C62" s="102">
        <f>ANNEXI_Reference_Year!C62-ANNEXI_Previous_Year!C62</f>
        <v>42.4973</v>
      </c>
      <c r="D62" s="107"/>
      <c r="E62" s="104">
        <f>ANNEXI_Reference_Year!G62-ANNEXI_Previous_Year!E62</f>
        <v>152.8169</v>
      </c>
      <c r="F62" s="107"/>
      <c r="G62" s="104">
        <f>ANNEXI_Reference_Year!I62-ANNEXI_Previous_Year!G62</f>
        <v>106.7769</v>
      </c>
      <c r="H62" s="107"/>
      <c r="I62" s="104">
        <f>ANNEXI_Reference_Year!K62-ANNEXI_Previous_Year!I62</f>
        <v>13.2162</v>
      </c>
      <c r="J62" s="107"/>
      <c r="K62" s="104">
        <f>ANNEXI_Reference_Year!M62-ANNEXI_Previous_Year!K62</f>
        <v>24.5442</v>
      </c>
      <c r="L62" s="107"/>
      <c r="M62" s="104">
        <f>ANNEXI_Reference_Year!O62-ANNEXI_Previous_Year!M62</f>
        <v>83.654</v>
      </c>
      <c r="N62" s="107"/>
      <c r="O62" s="104">
        <f>ANNEXI_Reference_Year!Q62-ANNEXI_Previous_Year!O62</f>
        <v>8.815</v>
      </c>
      <c r="P62" s="107"/>
      <c r="Q62" s="104">
        <f>ANNEXI_Reference_Year!S62-ANNEXI_Previous_Year!Q62</f>
        <v>135.7679</v>
      </c>
      <c r="R62" s="107"/>
      <c r="S62" s="104">
        <f>ANNEXI_Reference_Year!U62-ANNEXI_Previous_Year!S62</f>
        <v>127.7093</v>
      </c>
      <c r="T62" s="107"/>
      <c r="U62" s="104">
        <f>ANNEXI_Reference_Year!W62-ANNEXI_Previous_Year!U62</f>
        <v>312.8086</v>
      </c>
      <c r="V62" s="107"/>
      <c r="W62" s="104">
        <f>ANNEXI_Reference_Year!Y62-ANNEXI_Previous_Year!W62</f>
        <v>3359.8876</v>
      </c>
      <c r="X62" s="107"/>
      <c r="Y62" s="104">
        <f>ANNEXI_Reference_Year!AA62-ANNEXI_Previous_Year!Y62</f>
        <v>376.108</v>
      </c>
      <c r="Z62" s="107"/>
      <c r="AA62" s="104">
        <f>ANNEXI_Reference_Year!AC62-ANNEXI_Previous_Year!AA62</f>
        <v>165.4511</v>
      </c>
      <c r="AB62" s="107"/>
      <c r="AC62" s="104">
        <f>ANNEXI_Reference_Year!AE62-ANNEXI_Previous_Year!AC62</f>
        <v>43.8272</v>
      </c>
      <c r="AD62" s="107"/>
      <c r="AE62" s="104">
        <f>ANNEXI_Reference_Year!AG62-ANNEXI_Previous_Year!AE62</f>
        <v>29420.9922</v>
      </c>
      <c r="AF62" s="107"/>
      <c r="AG62" s="104">
        <f>ANNEXI_Reference_Year!AI62-ANNEXI_Previous_Year!AG62</f>
        <v>133.3655</v>
      </c>
      <c r="AH62" s="107"/>
      <c r="AI62" s="104">
        <f>ANNEXI_Reference_Year!AK62-ANNEXI_Previous_Year!AI62</f>
        <v>-60556.4672</v>
      </c>
      <c r="AJ62" s="107"/>
      <c r="AK62" s="104">
        <f>ANNEXI_Reference_Year!AM62-ANNEXI_Previous_Year!AK62</f>
        <v>3857.1071</v>
      </c>
      <c r="AL62" s="107"/>
      <c r="AM62" s="104">
        <f>ANNEXI_Reference_Year!AO62-ANNEXI_Previous_Year!AM62</f>
        <v>0</v>
      </c>
      <c r="AN62" s="107"/>
      <c r="AO62" s="108"/>
      <c r="AP62" s="108"/>
      <c r="AQ62" s="37"/>
    </row>
    <row r="63" spans="1:43" ht="15">
      <c r="A63" s="185" t="s">
        <v>199</v>
      </c>
      <c r="B63" s="101" t="s">
        <v>178</v>
      </c>
      <c r="C63" s="102">
        <f>ANNEXI_Reference_Year!C63-ANNEXI_Previous_Year!C63</f>
        <v>0</v>
      </c>
      <c r="D63" s="107"/>
      <c r="E63" s="104">
        <f>ANNEXI_Reference_Year!G63-ANNEXI_Previous_Year!E63</f>
        <v>0</v>
      </c>
      <c r="F63" s="107"/>
      <c r="G63" s="104">
        <f>ANNEXI_Reference_Year!I63-ANNEXI_Previous_Year!G63</f>
        <v>0</v>
      </c>
      <c r="H63" s="107"/>
      <c r="I63" s="104">
        <f>ANNEXI_Reference_Year!K63-ANNEXI_Previous_Year!I63</f>
        <v>0</v>
      </c>
      <c r="J63" s="107"/>
      <c r="K63" s="104">
        <f>ANNEXI_Reference_Year!M63-ANNEXI_Previous_Year!K63</f>
        <v>0</v>
      </c>
      <c r="L63" s="107"/>
      <c r="M63" s="104">
        <f>ANNEXI_Reference_Year!O63-ANNEXI_Previous_Year!M63</f>
        <v>0</v>
      </c>
      <c r="N63" s="107"/>
      <c r="O63" s="104">
        <f>ANNEXI_Reference_Year!Q63-ANNEXI_Previous_Year!O63</f>
        <v>0</v>
      </c>
      <c r="P63" s="107"/>
      <c r="Q63" s="104">
        <f>ANNEXI_Reference_Year!S63-ANNEXI_Previous_Year!Q63</f>
        <v>0</v>
      </c>
      <c r="R63" s="107"/>
      <c r="S63" s="104">
        <f>ANNEXI_Reference_Year!U63-ANNEXI_Previous_Year!S63</f>
        <v>0</v>
      </c>
      <c r="T63" s="107"/>
      <c r="U63" s="104">
        <f>ANNEXI_Reference_Year!W63-ANNEXI_Previous_Year!U63</f>
        <v>0</v>
      </c>
      <c r="V63" s="107"/>
      <c r="W63" s="104">
        <f>ANNEXI_Reference_Year!Y63-ANNEXI_Previous_Year!W63</f>
        <v>0</v>
      </c>
      <c r="X63" s="107"/>
      <c r="Y63" s="104">
        <f>ANNEXI_Reference_Year!AA63-ANNEXI_Previous_Year!Y63</f>
        <v>0</v>
      </c>
      <c r="Z63" s="107"/>
      <c r="AA63" s="104">
        <f>ANNEXI_Reference_Year!AC63-ANNEXI_Previous_Year!AA63</f>
        <v>0</v>
      </c>
      <c r="AB63" s="107"/>
      <c r="AC63" s="104">
        <f>ANNEXI_Reference_Year!AE63-ANNEXI_Previous_Year!AC63</f>
        <v>0</v>
      </c>
      <c r="AD63" s="107"/>
      <c r="AE63" s="104">
        <f>ANNEXI_Reference_Year!AG63-ANNEXI_Previous_Year!AE63</f>
        <v>0</v>
      </c>
      <c r="AF63" s="107"/>
      <c r="AG63" s="104">
        <f>ANNEXI_Reference_Year!AI63-ANNEXI_Previous_Year!AG63</f>
        <v>0</v>
      </c>
      <c r="AH63" s="107"/>
      <c r="AI63" s="104">
        <f>ANNEXI_Reference_Year!AK63-ANNEXI_Previous_Year!AI63</f>
        <v>0</v>
      </c>
      <c r="AJ63" s="107"/>
      <c r="AK63" s="104">
        <f>ANNEXI_Reference_Year!AM63-ANNEXI_Previous_Year!AK63</f>
        <v>0</v>
      </c>
      <c r="AL63" s="107"/>
      <c r="AM63" s="104">
        <f>ANNEXI_Reference_Year!AO63-ANNEXI_Previous_Year!AM63</f>
        <v>0</v>
      </c>
      <c r="AN63" s="107"/>
      <c r="AO63" s="108"/>
      <c r="AP63" s="108"/>
      <c r="AQ63" s="37"/>
    </row>
    <row r="64" spans="1:43" ht="15">
      <c r="A64" s="185"/>
      <c r="B64" s="101" t="s">
        <v>179</v>
      </c>
      <c r="C64" s="102">
        <f>ANNEXI_Reference_Year!C64-ANNEXI_Previous_Year!C64</f>
        <v>1334.1142999999993</v>
      </c>
      <c r="D64" s="103"/>
      <c r="E64" s="104">
        <f>ANNEXI_Reference_Year!G64-ANNEXI_Previous_Year!E64</f>
        <v>-7.813</v>
      </c>
      <c r="F64" s="103"/>
      <c r="G64" s="104">
        <f>ANNEXI_Reference_Year!I64-ANNEXI_Previous_Year!G64</f>
        <v>-256500.6361</v>
      </c>
      <c r="H64" s="103"/>
      <c r="I64" s="104">
        <f>ANNEXI_Reference_Year!K64-ANNEXI_Previous_Year!I64</f>
        <v>1167.43</v>
      </c>
      <c r="J64" s="103"/>
      <c r="K64" s="104">
        <f>ANNEXI_Reference_Year!M64-ANNEXI_Previous_Year!K64</f>
        <v>-3</v>
      </c>
      <c r="L64" s="103"/>
      <c r="M64" s="104">
        <f>ANNEXI_Reference_Year!O64-ANNEXI_Previous_Year!M64</f>
        <v>-9.97</v>
      </c>
      <c r="N64" s="103"/>
      <c r="O64" s="104">
        <f>ANNEXI_Reference_Year!Q64-ANNEXI_Previous_Year!O64</f>
        <v>0</v>
      </c>
      <c r="P64" s="103"/>
      <c r="Q64" s="104">
        <f>ANNEXI_Reference_Year!S64-ANNEXI_Previous_Year!Q64</f>
        <v>356.71500000000015</v>
      </c>
      <c r="R64" s="103"/>
      <c r="S64" s="104">
        <f>ANNEXI_Reference_Year!U64-ANNEXI_Previous_Year!S64</f>
        <v>-0.995</v>
      </c>
      <c r="T64" s="103"/>
      <c r="U64" s="104">
        <f>ANNEXI_Reference_Year!W64-ANNEXI_Previous_Year!U64</f>
        <v>74.30000000000001</v>
      </c>
      <c r="V64" s="103"/>
      <c r="W64" s="104">
        <f>ANNEXI_Reference_Year!Y64-ANNEXI_Previous_Year!W64</f>
        <v>10.68</v>
      </c>
      <c r="X64" s="103"/>
      <c r="Y64" s="104">
        <f>ANNEXI_Reference_Year!AA64-ANNEXI_Previous_Year!Y64</f>
        <v>-54.06</v>
      </c>
      <c r="Z64" s="103"/>
      <c r="AA64" s="104">
        <f>ANNEXI_Reference_Year!AC64-ANNEXI_Previous_Year!AA64</f>
        <v>261.043</v>
      </c>
      <c r="AB64" s="103"/>
      <c r="AC64" s="104">
        <f>ANNEXI_Reference_Year!AE64-ANNEXI_Previous_Year!AC64</f>
        <v>5153.414000000001</v>
      </c>
      <c r="AD64" s="103"/>
      <c r="AE64" s="104">
        <f>ANNEXI_Reference_Year!AG64-ANNEXI_Previous_Year!AE64</f>
        <v>-219.39199999999983</v>
      </c>
      <c r="AF64" s="103"/>
      <c r="AG64" s="104">
        <f>ANNEXI_Reference_Year!AI64-ANNEXI_Previous_Year!AG64</f>
        <v>252.69100000000003</v>
      </c>
      <c r="AH64" s="103"/>
      <c r="AI64" s="104">
        <f>ANNEXI_Reference_Year!AK64-ANNEXI_Previous_Year!AI64</f>
        <v>-81445.4322</v>
      </c>
      <c r="AJ64" s="103"/>
      <c r="AK64" s="104">
        <f>ANNEXI_Reference_Year!AM64-ANNEXI_Previous_Year!AK64</f>
        <v>348.24</v>
      </c>
      <c r="AL64" s="103"/>
      <c r="AM64" s="104">
        <f>ANNEXI_Reference_Year!AO64-ANNEXI_Previous_Year!AM64</f>
        <v>0</v>
      </c>
      <c r="AN64" s="103"/>
      <c r="AO64" s="108"/>
      <c r="AP64" s="108"/>
      <c r="AQ64" s="37"/>
    </row>
    <row r="65" spans="1:43" ht="15">
      <c r="A65" s="185"/>
      <c r="B65" s="101" t="s">
        <v>113</v>
      </c>
      <c r="C65" s="102">
        <f>ANNEXI_Reference_Year!C65-ANNEXI_Previous_Year!C65</f>
        <v>1334.1142999999993</v>
      </c>
      <c r="D65" s="107"/>
      <c r="E65" s="104">
        <f>ANNEXI_Reference_Year!G65-ANNEXI_Previous_Year!E65</f>
        <v>-7.813</v>
      </c>
      <c r="F65" s="107"/>
      <c r="G65" s="104">
        <f>ANNEXI_Reference_Year!I65-ANNEXI_Previous_Year!G65</f>
        <v>-256500.6361</v>
      </c>
      <c r="H65" s="107"/>
      <c r="I65" s="104">
        <f>ANNEXI_Reference_Year!K65-ANNEXI_Previous_Year!I65</f>
        <v>1167.43</v>
      </c>
      <c r="J65" s="107"/>
      <c r="K65" s="104">
        <f>ANNEXI_Reference_Year!M65-ANNEXI_Previous_Year!K65</f>
        <v>-3</v>
      </c>
      <c r="L65" s="107"/>
      <c r="M65" s="104">
        <f>ANNEXI_Reference_Year!O65-ANNEXI_Previous_Year!M65</f>
        <v>-9.97</v>
      </c>
      <c r="N65" s="107"/>
      <c r="O65" s="104">
        <f>ANNEXI_Reference_Year!Q65-ANNEXI_Previous_Year!O65</f>
        <v>0</v>
      </c>
      <c r="P65" s="107"/>
      <c r="Q65" s="104">
        <f>ANNEXI_Reference_Year!S65-ANNEXI_Previous_Year!Q65</f>
        <v>356.71500000000015</v>
      </c>
      <c r="R65" s="107"/>
      <c r="S65" s="104">
        <f>ANNEXI_Reference_Year!U65-ANNEXI_Previous_Year!S65</f>
        <v>-0.995</v>
      </c>
      <c r="T65" s="107"/>
      <c r="U65" s="104">
        <f>ANNEXI_Reference_Year!W65-ANNEXI_Previous_Year!U65</f>
        <v>74.30000000000001</v>
      </c>
      <c r="V65" s="107"/>
      <c r="W65" s="104">
        <f>ANNEXI_Reference_Year!Y65-ANNEXI_Previous_Year!W65</f>
        <v>10.68</v>
      </c>
      <c r="X65" s="107"/>
      <c r="Y65" s="104">
        <f>ANNEXI_Reference_Year!AA65-ANNEXI_Previous_Year!Y65</f>
        <v>-54.06</v>
      </c>
      <c r="Z65" s="107"/>
      <c r="AA65" s="104">
        <f>ANNEXI_Reference_Year!AC65-ANNEXI_Previous_Year!AA65</f>
        <v>261.043</v>
      </c>
      <c r="AB65" s="107"/>
      <c r="AC65" s="104">
        <f>ANNEXI_Reference_Year!AE65-ANNEXI_Previous_Year!AC65</f>
        <v>5153.414000000001</v>
      </c>
      <c r="AD65" s="107"/>
      <c r="AE65" s="104">
        <f>ANNEXI_Reference_Year!AG65-ANNEXI_Previous_Year!AE65</f>
        <v>-219.39199999999983</v>
      </c>
      <c r="AF65" s="107"/>
      <c r="AG65" s="104">
        <f>ANNEXI_Reference_Year!AI65-ANNEXI_Previous_Year!AG65</f>
        <v>252.69100000000003</v>
      </c>
      <c r="AH65" s="107"/>
      <c r="AI65" s="104">
        <f>ANNEXI_Reference_Year!AK65-ANNEXI_Previous_Year!AI65</f>
        <v>-81445.4322</v>
      </c>
      <c r="AJ65" s="107"/>
      <c r="AK65" s="104">
        <f>ANNEXI_Reference_Year!AM65-ANNEXI_Previous_Year!AK65</f>
        <v>348.24</v>
      </c>
      <c r="AL65" s="107"/>
      <c r="AM65" s="104">
        <f>ANNEXI_Reference_Year!AO65-ANNEXI_Previous_Year!AM65</f>
        <v>0</v>
      </c>
      <c r="AN65" s="107"/>
      <c r="AO65" s="108"/>
      <c r="AP65" s="108"/>
      <c r="AQ65" s="37"/>
    </row>
    <row r="66" spans="1:43" ht="15">
      <c r="A66" s="185" t="s">
        <v>200</v>
      </c>
      <c r="B66" s="101" t="s">
        <v>178</v>
      </c>
      <c r="C66" s="102">
        <f>ANNEXI_Reference_Year!C66-ANNEXI_Previous_Year!C66</f>
        <v>0</v>
      </c>
      <c r="D66" s="107"/>
      <c r="E66" s="104">
        <f>ANNEXI_Reference_Year!G66-ANNEXI_Previous_Year!E66</f>
        <v>0</v>
      </c>
      <c r="F66" s="107"/>
      <c r="G66" s="104">
        <f>ANNEXI_Reference_Year!I66-ANNEXI_Previous_Year!G66</f>
        <v>0</v>
      </c>
      <c r="H66" s="107"/>
      <c r="I66" s="104">
        <f>ANNEXI_Reference_Year!K66-ANNEXI_Previous_Year!I66</f>
        <v>0</v>
      </c>
      <c r="J66" s="107"/>
      <c r="K66" s="104">
        <f>ANNEXI_Reference_Year!M66-ANNEXI_Previous_Year!K66</f>
        <v>0</v>
      </c>
      <c r="L66" s="107"/>
      <c r="M66" s="104">
        <f>ANNEXI_Reference_Year!O66-ANNEXI_Previous_Year!M66</f>
        <v>0</v>
      </c>
      <c r="N66" s="107"/>
      <c r="O66" s="104">
        <f>ANNEXI_Reference_Year!Q66-ANNEXI_Previous_Year!O66</f>
        <v>0</v>
      </c>
      <c r="P66" s="107"/>
      <c r="Q66" s="104">
        <f>ANNEXI_Reference_Year!S66-ANNEXI_Previous_Year!Q66</f>
        <v>0</v>
      </c>
      <c r="R66" s="107"/>
      <c r="S66" s="104">
        <f>ANNEXI_Reference_Year!U66-ANNEXI_Previous_Year!S66</f>
        <v>0</v>
      </c>
      <c r="T66" s="107"/>
      <c r="U66" s="104">
        <f>ANNEXI_Reference_Year!W66-ANNEXI_Previous_Year!U66</f>
        <v>0</v>
      </c>
      <c r="V66" s="107"/>
      <c r="W66" s="104">
        <f>ANNEXI_Reference_Year!Y66-ANNEXI_Previous_Year!W66</f>
        <v>0</v>
      </c>
      <c r="X66" s="107"/>
      <c r="Y66" s="104">
        <f>ANNEXI_Reference_Year!AA66-ANNEXI_Previous_Year!Y66</f>
        <v>0</v>
      </c>
      <c r="Z66" s="107"/>
      <c r="AA66" s="104">
        <f>ANNEXI_Reference_Year!AC66-ANNEXI_Previous_Year!AA66</f>
        <v>0</v>
      </c>
      <c r="AB66" s="107"/>
      <c r="AC66" s="104">
        <f>ANNEXI_Reference_Year!AE66-ANNEXI_Previous_Year!AC66</f>
        <v>0</v>
      </c>
      <c r="AD66" s="107"/>
      <c r="AE66" s="104">
        <f>ANNEXI_Reference_Year!AG66-ANNEXI_Previous_Year!AE66</f>
        <v>0</v>
      </c>
      <c r="AF66" s="107"/>
      <c r="AG66" s="104">
        <f>ANNEXI_Reference_Year!AI66-ANNEXI_Previous_Year!AG66</f>
        <v>0</v>
      </c>
      <c r="AH66" s="107"/>
      <c r="AI66" s="104">
        <f>ANNEXI_Reference_Year!AK66-ANNEXI_Previous_Year!AI66</f>
        <v>0</v>
      </c>
      <c r="AJ66" s="107"/>
      <c r="AK66" s="104">
        <f>ANNEXI_Reference_Year!AM66-ANNEXI_Previous_Year!AK66</f>
        <v>0</v>
      </c>
      <c r="AL66" s="107"/>
      <c r="AM66" s="104">
        <f>ANNEXI_Reference_Year!AO66-ANNEXI_Previous_Year!AM66</f>
        <v>0</v>
      </c>
      <c r="AN66" s="107"/>
      <c r="AO66" s="108"/>
      <c r="AP66" s="108"/>
      <c r="AQ66" s="37"/>
    </row>
    <row r="67" spans="1:43" ht="15">
      <c r="A67" s="185"/>
      <c r="B67" s="101" t="s">
        <v>179</v>
      </c>
      <c r="C67" s="102">
        <f>ANNEXI_Reference_Year!C67-ANNEXI_Previous_Year!C67</f>
        <v>-44898.153999999995</v>
      </c>
      <c r="D67" s="103"/>
      <c r="E67" s="104">
        <f>ANNEXI_Reference_Year!G67-ANNEXI_Previous_Year!E67</f>
        <v>608</v>
      </c>
      <c r="F67" s="103"/>
      <c r="G67" s="104">
        <f>ANNEXI_Reference_Year!I67-ANNEXI_Previous_Year!G67</f>
        <v>-27408.897299999953</v>
      </c>
      <c r="H67" s="103"/>
      <c r="I67" s="104">
        <f>ANNEXI_Reference_Year!K67-ANNEXI_Previous_Year!I67</f>
        <v>-6.98</v>
      </c>
      <c r="J67" s="103"/>
      <c r="K67" s="104">
        <f>ANNEXI_Reference_Year!M67-ANNEXI_Previous_Year!K67</f>
        <v>-5</v>
      </c>
      <c r="L67" s="103"/>
      <c r="M67" s="104">
        <f>ANNEXI_Reference_Year!O67-ANNEXI_Previous_Year!M67</f>
        <v>-4</v>
      </c>
      <c r="N67" s="103"/>
      <c r="O67" s="104">
        <f>ANNEXI_Reference_Year!Q67-ANNEXI_Previous_Year!O67</f>
        <v>-6872</v>
      </c>
      <c r="P67" s="103"/>
      <c r="Q67" s="104">
        <f>ANNEXI_Reference_Year!S67-ANNEXI_Previous_Year!Q67</f>
        <v>-123436.629</v>
      </c>
      <c r="R67" s="103"/>
      <c r="S67" s="104">
        <f>ANNEXI_Reference_Year!U67-ANNEXI_Previous_Year!S67</f>
        <v>-27.185</v>
      </c>
      <c r="T67" s="103"/>
      <c r="U67" s="104">
        <f>ANNEXI_Reference_Year!W67-ANNEXI_Previous_Year!U67</f>
        <v>-86.98</v>
      </c>
      <c r="V67" s="103"/>
      <c r="W67" s="104">
        <f>ANNEXI_Reference_Year!Y67-ANNEXI_Previous_Year!W67</f>
        <v>-20.786</v>
      </c>
      <c r="X67" s="103"/>
      <c r="Y67" s="104">
        <f>ANNEXI_Reference_Year!AA67-ANNEXI_Previous_Year!Y67</f>
        <v>-2</v>
      </c>
      <c r="Z67" s="103"/>
      <c r="AA67" s="104">
        <f>ANNEXI_Reference_Year!AC67-ANNEXI_Previous_Year!AA67</f>
        <v>-9697.2</v>
      </c>
      <c r="AB67" s="103"/>
      <c r="AC67" s="104">
        <f>ANNEXI_Reference_Year!AE67-ANNEXI_Previous_Year!AC67</f>
        <v>-2938.76</v>
      </c>
      <c r="AD67" s="103"/>
      <c r="AE67" s="104">
        <f>ANNEXI_Reference_Year!AG67-ANNEXI_Previous_Year!AE67</f>
        <v>-7260.848</v>
      </c>
      <c r="AF67" s="103"/>
      <c r="AG67" s="104">
        <f>ANNEXI_Reference_Year!AI67-ANNEXI_Previous_Year!AG67</f>
        <v>182.57999999999993</v>
      </c>
      <c r="AH67" s="103"/>
      <c r="AI67" s="104">
        <f>ANNEXI_Reference_Year!AK67-ANNEXI_Previous_Year!AI67</f>
        <v>-197586.941</v>
      </c>
      <c r="AJ67" s="103"/>
      <c r="AK67" s="104">
        <f>ANNEXI_Reference_Year!AM67-ANNEXI_Previous_Year!AK67</f>
        <v>3107.4</v>
      </c>
      <c r="AL67" s="103"/>
      <c r="AM67" s="104">
        <f>ANNEXI_Reference_Year!AO67-ANNEXI_Previous_Year!AM67</f>
        <v>286863.67000000004</v>
      </c>
      <c r="AN67" s="103"/>
      <c r="AO67" s="108"/>
      <c r="AP67" s="108"/>
      <c r="AQ67" s="37"/>
    </row>
    <row r="68" spans="1:43" ht="15">
      <c r="A68" s="185"/>
      <c r="B68" s="101" t="s">
        <v>113</v>
      </c>
      <c r="C68" s="102">
        <f>ANNEXI_Reference_Year!C68-ANNEXI_Previous_Year!C68</f>
        <v>-44898.153999999995</v>
      </c>
      <c r="D68" s="107"/>
      <c r="E68" s="104">
        <f>ANNEXI_Reference_Year!G68-ANNEXI_Previous_Year!E68</f>
        <v>608</v>
      </c>
      <c r="F68" s="107"/>
      <c r="G68" s="104">
        <f>ANNEXI_Reference_Year!I68-ANNEXI_Previous_Year!G68</f>
        <v>-27408.897299999953</v>
      </c>
      <c r="H68" s="107"/>
      <c r="I68" s="104">
        <f>ANNEXI_Reference_Year!K68-ANNEXI_Previous_Year!I68</f>
        <v>-6.98</v>
      </c>
      <c r="J68" s="107"/>
      <c r="K68" s="104">
        <f>ANNEXI_Reference_Year!M68-ANNEXI_Previous_Year!K68</f>
        <v>-5</v>
      </c>
      <c r="L68" s="107"/>
      <c r="M68" s="104">
        <f>ANNEXI_Reference_Year!O68-ANNEXI_Previous_Year!M68</f>
        <v>-4</v>
      </c>
      <c r="N68" s="107"/>
      <c r="O68" s="104">
        <f>ANNEXI_Reference_Year!Q68-ANNEXI_Previous_Year!O68</f>
        <v>-6872</v>
      </c>
      <c r="P68" s="107"/>
      <c r="Q68" s="104">
        <f>ANNEXI_Reference_Year!S68-ANNEXI_Previous_Year!Q68</f>
        <v>-123436.629</v>
      </c>
      <c r="R68" s="107"/>
      <c r="S68" s="104">
        <f>ANNEXI_Reference_Year!U68-ANNEXI_Previous_Year!S68</f>
        <v>-27.185</v>
      </c>
      <c r="T68" s="107"/>
      <c r="U68" s="104">
        <f>ANNEXI_Reference_Year!W68-ANNEXI_Previous_Year!U68</f>
        <v>-86.98</v>
      </c>
      <c r="V68" s="107"/>
      <c r="W68" s="104">
        <f>ANNEXI_Reference_Year!Y68-ANNEXI_Previous_Year!W68</f>
        <v>-20.786</v>
      </c>
      <c r="X68" s="107"/>
      <c r="Y68" s="104">
        <f>ANNEXI_Reference_Year!AA68-ANNEXI_Previous_Year!Y68</f>
        <v>-2</v>
      </c>
      <c r="Z68" s="107"/>
      <c r="AA68" s="104">
        <f>ANNEXI_Reference_Year!AC68-ANNEXI_Previous_Year!AA68</f>
        <v>-9697.2</v>
      </c>
      <c r="AB68" s="107"/>
      <c r="AC68" s="104">
        <f>ANNEXI_Reference_Year!AE68-ANNEXI_Previous_Year!AC68</f>
        <v>-2938.76</v>
      </c>
      <c r="AD68" s="107"/>
      <c r="AE68" s="104">
        <f>ANNEXI_Reference_Year!AG68-ANNEXI_Previous_Year!AE68</f>
        <v>-7260.848</v>
      </c>
      <c r="AF68" s="107"/>
      <c r="AG68" s="104">
        <f>ANNEXI_Reference_Year!AI68-ANNEXI_Previous_Year!AG68</f>
        <v>182.57999999999993</v>
      </c>
      <c r="AH68" s="107"/>
      <c r="AI68" s="104">
        <f>ANNEXI_Reference_Year!AK68-ANNEXI_Previous_Year!AI68</f>
        <v>-197586.941</v>
      </c>
      <c r="AJ68" s="107"/>
      <c r="AK68" s="104">
        <f>ANNEXI_Reference_Year!AM68-ANNEXI_Previous_Year!AK68</f>
        <v>3107.4</v>
      </c>
      <c r="AL68" s="107"/>
      <c r="AM68" s="104">
        <f>ANNEXI_Reference_Year!AO68-ANNEXI_Previous_Year!AM68</f>
        <v>286863.67000000004</v>
      </c>
      <c r="AN68" s="107"/>
      <c r="AO68" s="108"/>
      <c r="AP68" s="108"/>
      <c r="AQ68" s="37"/>
    </row>
    <row r="69" spans="1:43" ht="15">
      <c r="A69" s="185" t="s">
        <v>201</v>
      </c>
      <c r="B69" s="101" t="s">
        <v>178</v>
      </c>
      <c r="C69" s="102">
        <f>ANNEXI_Reference_Year!C69-ANNEXI_Previous_Year!C69</f>
        <v>0</v>
      </c>
      <c r="D69" s="107"/>
      <c r="E69" s="104">
        <f>ANNEXI_Reference_Year!G69-ANNEXI_Previous_Year!E69</f>
        <v>0</v>
      </c>
      <c r="F69" s="107"/>
      <c r="G69" s="104">
        <f>ANNEXI_Reference_Year!I69-ANNEXI_Previous_Year!G69</f>
        <v>0</v>
      </c>
      <c r="H69" s="107"/>
      <c r="I69" s="104">
        <f>ANNEXI_Reference_Year!K69-ANNEXI_Previous_Year!I69</f>
        <v>0</v>
      </c>
      <c r="J69" s="107"/>
      <c r="K69" s="104">
        <f>ANNEXI_Reference_Year!M69-ANNEXI_Previous_Year!K69</f>
        <v>0</v>
      </c>
      <c r="L69" s="107"/>
      <c r="M69" s="104">
        <f>ANNEXI_Reference_Year!O69-ANNEXI_Previous_Year!M69</f>
        <v>0</v>
      </c>
      <c r="N69" s="107"/>
      <c r="O69" s="104">
        <f>ANNEXI_Reference_Year!Q69-ANNEXI_Previous_Year!O69</f>
        <v>0</v>
      </c>
      <c r="P69" s="107"/>
      <c r="Q69" s="104">
        <f>ANNEXI_Reference_Year!S69-ANNEXI_Previous_Year!Q69</f>
        <v>0</v>
      </c>
      <c r="R69" s="107"/>
      <c r="S69" s="104">
        <f>ANNEXI_Reference_Year!U69-ANNEXI_Previous_Year!S69</f>
        <v>0</v>
      </c>
      <c r="T69" s="107"/>
      <c r="U69" s="104">
        <f>ANNEXI_Reference_Year!W69-ANNEXI_Previous_Year!U69</f>
        <v>0</v>
      </c>
      <c r="V69" s="107"/>
      <c r="W69" s="104">
        <f>ANNEXI_Reference_Year!Y69-ANNEXI_Previous_Year!W69</f>
        <v>0</v>
      </c>
      <c r="X69" s="107"/>
      <c r="Y69" s="104">
        <f>ANNEXI_Reference_Year!AA69-ANNEXI_Previous_Year!Y69</f>
        <v>0</v>
      </c>
      <c r="Z69" s="107"/>
      <c r="AA69" s="104">
        <f>ANNEXI_Reference_Year!AC69-ANNEXI_Previous_Year!AA69</f>
        <v>0</v>
      </c>
      <c r="AB69" s="107"/>
      <c r="AC69" s="104">
        <f>ANNEXI_Reference_Year!AE69-ANNEXI_Previous_Year!AC69</f>
        <v>0</v>
      </c>
      <c r="AD69" s="107"/>
      <c r="AE69" s="104">
        <f>ANNEXI_Reference_Year!AG69-ANNEXI_Previous_Year!AE69</f>
        <v>0</v>
      </c>
      <c r="AF69" s="107"/>
      <c r="AG69" s="104">
        <f>ANNEXI_Reference_Year!AI69-ANNEXI_Previous_Year!AG69</f>
        <v>0</v>
      </c>
      <c r="AH69" s="107"/>
      <c r="AI69" s="104">
        <f>ANNEXI_Reference_Year!AK69-ANNEXI_Previous_Year!AI69</f>
        <v>0</v>
      </c>
      <c r="AJ69" s="107"/>
      <c r="AK69" s="104">
        <f>ANNEXI_Reference_Year!AM69-ANNEXI_Previous_Year!AK69</f>
        <v>0</v>
      </c>
      <c r="AL69" s="107"/>
      <c r="AM69" s="104">
        <f>ANNEXI_Reference_Year!AO69-ANNEXI_Previous_Year!AM69</f>
        <v>0</v>
      </c>
      <c r="AN69" s="107"/>
      <c r="AO69" s="108"/>
      <c r="AP69" s="108"/>
      <c r="AQ69" s="37"/>
    </row>
    <row r="70" spans="1:43" ht="15">
      <c r="A70" s="185"/>
      <c r="B70" s="101" t="s">
        <v>179</v>
      </c>
      <c r="C70" s="102">
        <f>ANNEXI_Reference_Year!C70-ANNEXI_Previous_Year!C70</f>
        <v>-115284.63</v>
      </c>
      <c r="D70" s="103"/>
      <c r="E70" s="104">
        <f>ANNEXI_Reference_Year!G70-ANNEXI_Previous_Year!E70</f>
        <v>0</v>
      </c>
      <c r="F70" s="103"/>
      <c r="G70" s="104">
        <f>ANNEXI_Reference_Year!I70-ANNEXI_Previous_Year!G70</f>
        <v>4281.635999999999</v>
      </c>
      <c r="H70" s="103"/>
      <c r="I70" s="104">
        <f>ANNEXI_Reference_Year!K70-ANNEXI_Previous_Year!I70</f>
        <v>0</v>
      </c>
      <c r="J70" s="103"/>
      <c r="K70" s="104">
        <f>ANNEXI_Reference_Year!M70-ANNEXI_Previous_Year!K70</f>
        <v>0</v>
      </c>
      <c r="L70" s="103"/>
      <c r="M70" s="104">
        <f>ANNEXI_Reference_Year!O70-ANNEXI_Previous_Year!M70</f>
        <v>0</v>
      </c>
      <c r="N70" s="103"/>
      <c r="O70" s="104">
        <f>ANNEXI_Reference_Year!Q70-ANNEXI_Previous_Year!O70</f>
        <v>0</v>
      </c>
      <c r="P70" s="103"/>
      <c r="Q70" s="104">
        <f>ANNEXI_Reference_Year!S70-ANNEXI_Previous_Year!Q70</f>
        <v>0.15599999999999992</v>
      </c>
      <c r="R70" s="103"/>
      <c r="S70" s="104">
        <f>ANNEXI_Reference_Year!U70-ANNEXI_Previous_Year!S70</f>
        <v>0</v>
      </c>
      <c r="T70" s="103"/>
      <c r="U70" s="104">
        <f>ANNEXI_Reference_Year!W70-ANNEXI_Previous_Year!U70</f>
        <v>0</v>
      </c>
      <c r="V70" s="103"/>
      <c r="W70" s="104">
        <f>ANNEXI_Reference_Year!Y70-ANNEXI_Previous_Year!W70</f>
        <v>0</v>
      </c>
      <c r="X70" s="103"/>
      <c r="Y70" s="104">
        <f>ANNEXI_Reference_Year!AA70-ANNEXI_Previous_Year!Y70</f>
        <v>0</v>
      </c>
      <c r="Z70" s="103"/>
      <c r="AA70" s="104">
        <f>ANNEXI_Reference_Year!AC70-ANNEXI_Previous_Year!AA70</f>
        <v>0</v>
      </c>
      <c r="AB70" s="103"/>
      <c r="AC70" s="104">
        <f>ANNEXI_Reference_Year!AE70-ANNEXI_Previous_Year!AC70</f>
        <v>0</v>
      </c>
      <c r="AD70" s="103"/>
      <c r="AE70" s="104">
        <f>ANNEXI_Reference_Year!AG70-ANNEXI_Previous_Year!AE70</f>
        <v>-265.3699999999999</v>
      </c>
      <c r="AF70" s="103"/>
      <c r="AG70" s="104">
        <f>ANNEXI_Reference_Year!AI70-ANNEXI_Previous_Year!AG70</f>
        <v>-2.7999999999992724</v>
      </c>
      <c r="AH70" s="103"/>
      <c r="AI70" s="104">
        <f>ANNEXI_Reference_Year!AK70-ANNEXI_Previous_Year!AI70</f>
        <v>5847.055</v>
      </c>
      <c r="AJ70" s="103"/>
      <c r="AK70" s="104">
        <f>ANNEXI_Reference_Year!AM70-ANNEXI_Previous_Year!AK70</f>
        <v>0</v>
      </c>
      <c r="AL70" s="103"/>
      <c r="AM70" s="104">
        <f>ANNEXI_Reference_Year!AO70-ANNEXI_Previous_Year!AM70</f>
        <v>0</v>
      </c>
      <c r="AN70" s="103"/>
      <c r="AO70" s="108"/>
      <c r="AP70" s="108"/>
      <c r="AQ70" s="37"/>
    </row>
    <row r="71" spans="1:43" ht="15">
      <c r="A71" s="185"/>
      <c r="B71" s="101" t="s">
        <v>113</v>
      </c>
      <c r="C71" s="102">
        <f>ANNEXI_Reference_Year!C71-ANNEXI_Previous_Year!C71</f>
        <v>-115284.63</v>
      </c>
      <c r="D71" s="107"/>
      <c r="E71" s="104">
        <f>ANNEXI_Reference_Year!G71-ANNEXI_Previous_Year!E71</f>
        <v>0</v>
      </c>
      <c r="F71" s="107"/>
      <c r="G71" s="104">
        <f>ANNEXI_Reference_Year!I71-ANNEXI_Previous_Year!G71</f>
        <v>4281.635999999999</v>
      </c>
      <c r="H71" s="107"/>
      <c r="I71" s="104">
        <f>ANNEXI_Reference_Year!K71-ANNEXI_Previous_Year!I71</f>
        <v>0</v>
      </c>
      <c r="J71" s="107"/>
      <c r="K71" s="104">
        <f>ANNEXI_Reference_Year!M71-ANNEXI_Previous_Year!K71</f>
        <v>0</v>
      </c>
      <c r="L71" s="107"/>
      <c r="M71" s="104">
        <f>ANNEXI_Reference_Year!O71-ANNEXI_Previous_Year!M71</f>
        <v>0</v>
      </c>
      <c r="N71" s="107"/>
      <c r="O71" s="104">
        <f>ANNEXI_Reference_Year!Q71-ANNEXI_Previous_Year!O71</f>
        <v>0</v>
      </c>
      <c r="P71" s="107"/>
      <c r="Q71" s="104">
        <f>ANNEXI_Reference_Year!S71-ANNEXI_Previous_Year!Q71</f>
        <v>0.15599999999999992</v>
      </c>
      <c r="R71" s="107"/>
      <c r="S71" s="104">
        <f>ANNEXI_Reference_Year!U71-ANNEXI_Previous_Year!S71</f>
        <v>0</v>
      </c>
      <c r="T71" s="107"/>
      <c r="U71" s="104">
        <f>ANNEXI_Reference_Year!W71-ANNEXI_Previous_Year!U71</f>
        <v>0</v>
      </c>
      <c r="V71" s="107"/>
      <c r="W71" s="104">
        <f>ANNEXI_Reference_Year!Y71-ANNEXI_Previous_Year!W71</f>
        <v>0</v>
      </c>
      <c r="X71" s="107"/>
      <c r="Y71" s="104">
        <f>ANNEXI_Reference_Year!AA71-ANNEXI_Previous_Year!Y71</f>
        <v>0</v>
      </c>
      <c r="Z71" s="107"/>
      <c r="AA71" s="104">
        <f>ANNEXI_Reference_Year!AC71-ANNEXI_Previous_Year!AA71</f>
        <v>0</v>
      </c>
      <c r="AB71" s="107"/>
      <c r="AC71" s="104">
        <f>ANNEXI_Reference_Year!AE71-ANNEXI_Previous_Year!AC71</f>
        <v>0</v>
      </c>
      <c r="AD71" s="107"/>
      <c r="AE71" s="104">
        <f>ANNEXI_Reference_Year!AG71-ANNEXI_Previous_Year!AE71</f>
        <v>-265.3699999999999</v>
      </c>
      <c r="AF71" s="107"/>
      <c r="AG71" s="104">
        <f>ANNEXI_Reference_Year!AI71-ANNEXI_Previous_Year!AG71</f>
        <v>-2.7999999999992724</v>
      </c>
      <c r="AH71" s="107"/>
      <c r="AI71" s="104">
        <f>ANNEXI_Reference_Year!AK71-ANNEXI_Previous_Year!AI71</f>
        <v>5847.055</v>
      </c>
      <c r="AJ71" s="107"/>
      <c r="AK71" s="104">
        <f>ANNEXI_Reference_Year!AM71-ANNEXI_Previous_Year!AK71</f>
        <v>0</v>
      </c>
      <c r="AL71" s="107"/>
      <c r="AM71" s="104">
        <f>ANNEXI_Reference_Year!AO71-ANNEXI_Previous_Year!AM71</f>
        <v>0</v>
      </c>
      <c r="AN71" s="107"/>
      <c r="AO71" s="108"/>
      <c r="AP71" s="108"/>
      <c r="AQ71" s="37"/>
    </row>
    <row r="72" spans="1:43" ht="15">
      <c r="A72" s="185" t="s">
        <v>202</v>
      </c>
      <c r="B72" s="101" t="s">
        <v>178</v>
      </c>
      <c r="C72" s="102">
        <f>ANNEXI_Reference_Year!C72-ANNEXI_Previous_Year!C72</f>
        <v>0</v>
      </c>
      <c r="D72" s="107"/>
      <c r="E72" s="104">
        <f>ANNEXI_Reference_Year!G72-ANNEXI_Previous_Year!E72</f>
        <v>0</v>
      </c>
      <c r="F72" s="107"/>
      <c r="G72" s="104">
        <f>ANNEXI_Reference_Year!I72-ANNEXI_Previous_Year!G72</f>
        <v>0</v>
      </c>
      <c r="H72" s="107"/>
      <c r="I72" s="104">
        <f>ANNEXI_Reference_Year!K72-ANNEXI_Previous_Year!I72</f>
        <v>0</v>
      </c>
      <c r="J72" s="107"/>
      <c r="K72" s="104">
        <f>ANNEXI_Reference_Year!M72-ANNEXI_Previous_Year!K72</f>
        <v>0</v>
      </c>
      <c r="L72" s="107"/>
      <c r="M72" s="104">
        <f>ANNEXI_Reference_Year!O72-ANNEXI_Previous_Year!M72</f>
        <v>0</v>
      </c>
      <c r="N72" s="107"/>
      <c r="O72" s="104">
        <f>ANNEXI_Reference_Year!Q72-ANNEXI_Previous_Year!O72</f>
        <v>0</v>
      </c>
      <c r="P72" s="107"/>
      <c r="Q72" s="104">
        <f>ANNEXI_Reference_Year!S72-ANNEXI_Previous_Year!Q72</f>
        <v>0</v>
      </c>
      <c r="R72" s="107"/>
      <c r="S72" s="104">
        <f>ANNEXI_Reference_Year!U72-ANNEXI_Previous_Year!S72</f>
        <v>0</v>
      </c>
      <c r="T72" s="107"/>
      <c r="U72" s="104">
        <f>ANNEXI_Reference_Year!W72-ANNEXI_Previous_Year!U72</f>
        <v>0</v>
      </c>
      <c r="V72" s="107"/>
      <c r="W72" s="104">
        <f>ANNEXI_Reference_Year!Y72-ANNEXI_Previous_Year!W72</f>
        <v>0</v>
      </c>
      <c r="X72" s="107"/>
      <c r="Y72" s="104">
        <f>ANNEXI_Reference_Year!AA72-ANNEXI_Previous_Year!Y72</f>
        <v>0</v>
      </c>
      <c r="Z72" s="107"/>
      <c r="AA72" s="104">
        <f>ANNEXI_Reference_Year!AC72-ANNEXI_Previous_Year!AA72</f>
        <v>0</v>
      </c>
      <c r="AB72" s="107"/>
      <c r="AC72" s="104">
        <f>ANNEXI_Reference_Year!AE72-ANNEXI_Previous_Year!AC72</f>
        <v>0</v>
      </c>
      <c r="AD72" s="107"/>
      <c r="AE72" s="104">
        <f>ANNEXI_Reference_Year!AG72-ANNEXI_Previous_Year!AE72</f>
        <v>0</v>
      </c>
      <c r="AF72" s="107"/>
      <c r="AG72" s="104">
        <f>ANNEXI_Reference_Year!AI72-ANNEXI_Previous_Year!AG72</f>
        <v>0</v>
      </c>
      <c r="AH72" s="107"/>
      <c r="AI72" s="104">
        <f>ANNEXI_Reference_Year!AK72-ANNEXI_Previous_Year!AI72</f>
        <v>0</v>
      </c>
      <c r="AJ72" s="107"/>
      <c r="AK72" s="104">
        <f>ANNEXI_Reference_Year!AM72-ANNEXI_Previous_Year!AK72</f>
        <v>0</v>
      </c>
      <c r="AL72" s="107"/>
      <c r="AM72" s="104">
        <f>ANNEXI_Reference_Year!AO72-ANNEXI_Previous_Year!AM72</f>
        <v>0</v>
      </c>
      <c r="AN72" s="107"/>
      <c r="AO72" s="108"/>
      <c r="AP72" s="108"/>
      <c r="AQ72" s="37"/>
    </row>
    <row r="73" spans="1:43" ht="15">
      <c r="A73" s="185"/>
      <c r="B73" s="101" t="s">
        <v>179</v>
      </c>
      <c r="C73" s="102">
        <f>ANNEXI_Reference_Year!C73-ANNEXI_Previous_Year!C73</f>
        <v>-94.49000000000001</v>
      </c>
      <c r="D73" s="103"/>
      <c r="E73" s="104">
        <f>ANNEXI_Reference_Year!G73-ANNEXI_Previous_Year!E73</f>
        <v>-5</v>
      </c>
      <c r="F73" s="103"/>
      <c r="G73" s="104">
        <f>ANNEXI_Reference_Year!I73-ANNEXI_Previous_Year!G73</f>
        <v>-2124</v>
      </c>
      <c r="H73" s="103"/>
      <c r="I73" s="104">
        <f>ANNEXI_Reference_Year!K73-ANNEXI_Previous_Year!I73</f>
        <v>-202</v>
      </c>
      <c r="J73" s="103"/>
      <c r="K73" s="104">
        <f>ANNEXI_Reference_Year!M73-ANNEXI_Previous_Year!K73</f>
        <v>-1</v>
      </c>
      <c r="L73" s="103"/>
      <c r="M73" s="104">
        <f>ANNEXI_Reference_Year!O73-ANNEXI_Previous_Year!M73</f>
        <v>-210</v>
      </c>
      <c r="N73" s="103"/>
      <c r="O73" s="104">
        <f>ANNEXI_Reference_Year!Q73-ANNEXI_Previous_Year!O73</f>
        <v>-21</v>
      </c>
      <c r="P73" s="103"/>
      <c r="Q73" s="104">
        <f>ANNEXI_Reference_Year!S73-ANNEXI_Previous_Year!Q73</f>
        <v>-344</v>
      </c>
      <c r="R73" s="103"/>
      <c r="S73" s="104">
        <f>ANNEXI_Reference_Year!U73-ANNEXI_Previous_Year!S73</f>
        <v>-450</v>
      </c>
      <c r="T73" s="103"/>
      <c r="U73" s="104">
        <f>ANNEXI_Reference_Year!W73-ANNEXI_Previous_Year!U73</f>
        <v>-1336</v>
      </c>
      <c r="V73" s="103"/>
      <c r="W73" s="104">
        <f>ANNEXI_Reference_Year!Y73-ANNEXI_Previous_Year!W73</f>
        <v>-467.64</v>
      </c>
      <c r="X73" s="103"/>
      <c r="Y73" s="104">
        <f>ANNEXI_Reference_Year!AA73-ANNEXI_Previous_Year!Y73</f>
        <v>-250.3</v>
      </c>
      <c r="Z73" s="103"/>
      <c r="AA73" s="104">
        <f>ANNEXI_Reference_Year!AC73-ANNEXI_Previous_Year!AA73</f>
        <v>-1016.867</v>
      </c>
      <c r="AB73" s="103"/>
      <c r="AC73" s="104">
        <f>ANNEXI_Reference_Year!AE73-ANNEXI_Previous_Year!AC73</f>
        <v>-2437.18</v>
      </c>
      <c r="AD73" s="103"/>
      <c r="AE73" s="104">
        <f>ANNEXI_Reference_Year!AG73-ANNEXI_Previous_Year!AE73</f>
        <v>-23996.25</v>
      </c>
      <c r="AF73" s="103"/>
      <c r="AG73" s="104">
        <f>ANNEXI_Reference_Year!AI73-ANNEXI_Previous_Year!AG73</f>
        <v>-41099.08</v>
      </c>
      <c r="AH73" s="103"/>
      <c r="AI73" s="104">
        <f>ANNEXI_Reference_Year!AK73-ANNEXI_Previous_Year!AI73</f>
        <v>248317.69999999995</v>
      </c>
      <c r="AJ73" s="103"/>
      <c r="AK73" s="104">
        <f>ANNEXI_Reference_Year!AM73-ANNEXI_Previous_Year!AK73</f>
        <v>-17</v>
      </c>
      <c r="AL73" s="103"/>
      <c r="AM73" s="104">
        <f>ANNEXI_Reference_Year!AO73-ANNEXI_Previous_Year!AM73</f>
        <v>-316554.96999999974</v>
      </c>
      <c r="AN73" s="103"/>
      <c r="AO73" s="108"/>
      <c r="AP73" s="108"/>
      <c r="AQ73" s="37"/>
    </row>
    <row r="74" spans="1:43" ht="15">
      <c r="A74" s="185"/>
      <c r="B74" s="101" t="s">
        <v>113</v>
      </c>
      <c r="C74" s="102">
        <f>ANNEXI_Reference_Year!C74-ANNEXI_Previous_Year!C74</f>
        <v>-94.49000000000001</v>
      </c>
      <c r="D74" s="107"/>
      <c r="E74" s="104">
        <f>ANNEXI_Reference_Year!G74-ANNEXI_Previous_Year!E74</f>
        <v>-5</v>
      </c>
      <c r="F74" s="107"/>
      <c r="G74" s="104">
        <f>ANNEXI_Reference_Year!I74-ANNEXI_Previous_Year!G74</f>
        <v>-2124</v>
      </c>
      <c r="H74" s="107"/>
      <c r="I74" s="104">
        <f>ANNEXI_Reference_Year!K74-ANNEXI_Previous_Year!I74</f>
        <v>-202</v>
      </c>
      <c r="J74" s="107"/>
      <c r="K74" s="104">
        <f>ANNEXI_Reference_Year!M74-ANNEXI_Previous_Year!K74</f>
        <v>-1</v>
      </c>
      <c r="L74" s="107"/>
      <c r="M74" s="104">
        <f>ANNEXI_Reference_Year!O74-ANNEXI_Previous_Year!M74</f>
        <v>-210</v>
      </c>
      <c r="N74" s="107"/>
      <c r="O74" s="104">
        <f>ANNEXI_Reference_Year!Q74-ANNEXI_Previous_Year!O74</f>
        <v>-21</v>
      </c>
      <c r="P74" s="107"/>
      <c r="Q74" s="104">
        <f>ANNEXI_Reference_Year!S74-ANNEXI_Previous_Year!Q74</f>
        <v>-344</v>
      </c>
      <c r="R74" s="107"/>
      <c r="S74" s="104">
        <f>ANNEXI_Reference_Year!U74-ANNEXI_Previous_Year!S74</f>
        <v>-450</v>
      </c>
      <c r="T74" s="107"/>
      <c r="U74" s="104">
        <f>ANNEXI_Reference_Year!W74-ANNEXI_Previous_Year!U74</f>
        <v>-1336</v>
      </c>
      <c r="V74" s="107"/>
      <c r="W74" s="104">
        <f>ANNEXI_Reference_Year!Y74-ANNEXI_Previous_Year!W74</f>
        <v>-467.64</v>
      </c>
      <c r="X74" s="107"/>
      <c r="Y74" s="104">
        <f>ANNEXI_Reference_Year!AA74-ANNEXI_Previous_Year!Y74</f>
        <v>-250.3</v>
      </c>
      <c r="Z74" s="107"/>
      <c r="AA74" s="104">
        <f>ANNEXI_Reference_Year!AC74-ANNEXI_Previous_Year!AA74</f>
        <v>-1016.867</v>
      </c>
      <c r="AB74" s="107"/>
      <c r="AC74" s="104">
        <f>ANNEXI_Reference_Year!AE74-ANNEXI_Previous_Year!AC74</f>
        <v>-2437.18</v>
      </c>
      <c r="AD74" s="107"/>
      <c r="AE74" s="104">
        <f>ANNEXI_Reference_Year!AG74-ANNEXI_Previous_Year!AE74</f>
        <v>-23996.25</v>
      </c>
      <c r="AF74" s="107"/>
      <c r="AG74" s="104">
        <f>ANNEXI_Reference_Year!AI74-ANNEXI_Previous_Year!AG74</f>
        <v>-41099.08</v>
      </c>
      <c r="AH74" s="107"/>
      <c r="AI74" s="104">
        <f>ANNEXI_Reference_Year!AK74-ANNEXI_Previous_Year!AI74</f>
        <v>248317.69999999995</v>
      </c>
      <c r="AJ74" s="107"/>
      <c r="AK74" s="104">
        <f>ANNEXI_Reference_Year!AM74-ANNEXI_Previous_Year!AK74</f>
        <v>-17</v>
      </c>
      <c r="AL74" s="107"/>
      <c r="AM74" s="104">
        <f>ANNEXI_Reference_Year!AO74-ANNEXI_Previous_Year!AM74</f>
        <v>-316554.96999999974</v>
      </c>
      <c r="AN74" s="107"/>
      <c r="AO74" s="108"/>
      <c r="AP74" s="108"/>
      <c r="AQ74" s="37"/>
    </row>
    <row r="75" spans="1:43" ht="15">
      <c r="A75" s="185" t="s">
        <v>203</v>
      </c>
      <c r="B75" s="101" t="s">
        <v>178</v>
      </c>
      <c r="C75" s="102">
        <f>ANNEXI_Reference_Year!C75-ANNEXI_Previous_Year!C75</f>
        <v>2.157</v>
      </c>
      <c r="D75" s="103"/>
      <c r="E75" s="104">
        <f>ANNEXI_Reference_Year!G75-ANNEXI_Previous_Year!E75</f>
        <v>25.732</v>
      </c>
      <c r="F75" s="103"/>
      <c r="G75" s="104">
        <f>ANNEXI_Reference_Year!I75-ANNEXI_Previous_Year!G75</f>
        <v>133.19100000000003</v>
      </c>
      <c r="H75" s="103"/>
      <c r="I75" s="104">
        <f>ANNEXI_Reference_Year!K75-ANNEXI_Previous_Year!I75</f>
        <v>-19.854</v>
      </c>
      <c r="J75" s="103"/>
      <c r="K75" s="104">
        <f>ANNEXI_Reference_Year!M75-ANNEXI_Previous_Year!K75</f>
        <v>7.52</v>
      </c>
      <c r="L75" s="103"/>
      <c r="M75" s="104">
        <f>ANNEXI_Reference_Year!O75-ANNEXI_Previous_Year!M75</f>
        <v>18.546</v>
      </c>
      <c r="N75" s="103"/>
      <c r="O75" s="104">
        <f>ANNEXI_Reference_Year!Q75-ANNEXI_Previous_Year!O75</f>
        <v>-185.28200000000004</v>
      </c>
      <c r="P75" s="103"/>
      <c r="Q75" s="104">
        <f>ANNEXI_Reference_Year!S75-ANNEXI_Previous_Year!Q75</f>
        <v>-111.44300000000021</v>
      </c>
      <c r="R75" s="103"/>
      <c r="S75" s="104">
        <f>ANNEXI_Reference_Year!U75-ANNEXI_Previous_Year!S75</f>
        <v>-69.49799999999999</v>
      </c>
      <c r="T75" s="103"/>
      <c r="U75" s="104">
        <f>ANNEXI_Reference_Year!W75-ANNEXI_Previous_Year!U75</f>
        <v>160317.634</v>
      </c>
      <c r="V75" s="103"/>
      <c r="W75" s="104">
        <f>ANNEXI_Reference_Year!Y75-ANNEXI_Previous_Year!W75</f>
        <v>-1632.815</v>
      </c>
      <c r="X75" s="103"/>
      <c r="Y75" s="104">
        <f>ANNEXI_Reference_Year!AA75-ANNEXI_Previous_Year!Y75</f>
        <v>-1564.5529999999999</v>
      </c>
      <c r="Z75" s="103"/>
      <c r="AA75" s="104">
        <f>ANNEXI_Reference_Year!AC75-ANNEXI_Previous_Year!AA75</f>
        <v>-41.391999999999996</v>
      </c>
      <c r="AB75" s="103"/>
      <c r="AC75" s="104">
        <f>ANNEXI_Reference_Year!AE75-ANNEXI_Previous_Year!AC75</f>
        <v>-604.425</v>
      </c>
      <c r="AD75" s="103"/>
      <c r="AE75" s="104">
        <f>ANNEXI_Reference_Year!AG75-ANNEXI_Previous_Year!AE75</f>
        <v>1230.1729999999998</v>
      </c>
      <c r="AF75" s="103"/>
      <c r="AG75" s="104">
        <f>ANNEXI_Reference_Year!AI75-ANNEXI_Previous_Year!AG75</f>
        <v>-29.704499999999996</v>
      </c>
      <c r="AH75" s="103"/>
      <c r="AI75" s="104">
        <f>ANNEXI_Reference_Year!AK75-ANNEXI_Previous_Year!AI75</f>
        <v>401.14149999999995</v>
      </c>
      <c r="AJ75" s="103"/>
      <c r="AK75" s="104">
        <f>ANNEXI_Reference_Year!AM75-ANNEXI_Previous_Year!AK75</f>
        <v>-2.1609999999999996</v>
      </c>
      <c r="AL75" s="103"/>
      <c r="AM75" s="104">
        <f>ANNEXI_Reference_Year!AO75-ANNEXI_Previous_Year!AM75</f>
        <v>0</v>
      </c>
      <c r="AN75" s="103"/>
      <c r="AO75" s="108"/>
      <c r="AP75" s="108"/>
      <c r="AQ75" s="37"/>
    </row>
    <row r="76" spans="1:43" ht="15">
      <c r="A76" s="185"/>
      <c r="B76" s="101" t="s">
        <v>179</v>
      </c>
      <c r="C76" s="102">
        <f>ANNEXI_Reference_Year!C76-ANNEXI_Previous_Year!C76</f>
        <v>-9331.4573</v>
      </c>
      <c r="D76" s="103"/>
      <c r="E76" s="104">
        <f>ANNEXI_Reference_Year!G76-ANNEXI_Previous_Year!E76</f>
        <v>-93714.2715</v>
      </c>
      <c r="F76" s="103"/>
      <c r="G76" s="104">
        <f>ANNEXI_Reference_Year!I76-ANNEXI_Previous_Year!G76</f>
        <v>-51021.45239999995</v>
      </c>
      <c r="H76" s="103"/>
      <c r="I76" s="104">
        <f>ANNEXI_Reference_Year!K76-ANNEXI_Previous_Year!I76</f>
        <v>1112.1057</v>
      </c>
      <c r="J76" s="103"/>
      <c r="K76" s="104">
        <f>ANNEXI_Reference_Year!M76-ANNEXI_Previous_Year!K76</f>
        <v>-4107.8675</v>
      </c>
      <c r="L76" s="103"/>
      <c r="M76" s="104">
        <f>ANNEXI_Reference_Year!O76-ANNEXI_Previous_Year!M76</f>
        <v>17068.460300000035</v>
      </c>
      <c r="N76" s="103"/>
      <c r="O76" s="104">
        <f>ANNEXI_Reference_Year!Q76-ANNEXI_Previous_Year!O76</f>
        <v>-1457.4719999999998</v>
      </c>
      <c r="P76" s="103"/>
      <c r="Q76" s="104">
        <f>ANNEXI_Reference_Year!S76-ANNEXI_Previous_Year!Q76</f>
        <v>25232.556299999997</v>
      </c>
      <c r="R76" s="103"/>
      <c r="S76" s="104">
        <f>ANNEXI_Reference_Year!U76-ANNEXI_Previous_Year!S76</f>
        <v>-52884.105299999996</v>
      </c>
      <c r="T76" s="103"/>
      <c r="U76" s="104">
        <f>ANNEXI_Reference_Year!W76-ANNEXI_Previous_Year!U76</f>
        <v>-80035.76599999995</v>
      </c>
      <c r="V76" s="103"/>
      <c r="W76" s="104">
        <f>ANNEXI_Reference_Year!Y76-ANNEXI_Previous_Year!W76</f>
        <v>533.2661999999982</v>
      </c>
      <c r="X76" s="103"/>
      <c r="Y76" s="104">
        <f>ANNEXI_Reference_Year!AA76-ANNEXI_Previous_Year!Y76</f>
        <v>-12983.1305</v>
      </c>
      <c r="Z76" s="103"/>
      <c r="AA76" s="104">
        <f>ANNEXI_Reference_Year!AC76-ANNEXI_Previous_Year!AA76</f>
        <v>-20798.426</v>
      </c>
      <c r="AB76" s="103"/>
      <c r="AC76" s="104">
        <f>ANNEXI_Reference_Year!AE76-ANNEXI_Previous_Year!AC76</f>
        <v>191726.9324</v>
      </c>
      <c r="AD76" s="103"/>
      <c r="AE76" s="111">
        <f>ANNEXI_Reference_Year!AG76-ANNEXI_Previous_Year!AE76</f>
        <v>-651314.8433000001</v>
      </c>
      <c r="AF76" s="103"/>
      <c r="AG76" s="104">
        <f>ANNEXI_Reference_Year!AI76-ANNEXI_Previous_Year!AG76</f>
        <v>56057.0705</v>
      </c>
      <c r="AH76" s="103"/>
      <c r="AI76" s="104">
        <f>ANNEXI_Reference_Year!AK76-ANNEXI_Previous_Year!AI76</f>
        <v>180542.27469999995</v>
      </c>
      <c r="AJ76" s="103"/>
      <c r="AK76" s="104">
        <f>ANNEXI_Reference_Year!AM76-ANNEXI_Previous_Year!AK76</f>
        <v>748.1970000000001</v>
      </c>
      <c r="AL76" s="103"/>
      <c r="AM76" s="104">
        <f>ANNEXI_Reference_Year!AO76-ANNEXI_Previous_Year!AM76</f>
        <v>-456850</v>
      </c>
      <c r="AN76" s="103"/>
      <c r="AO76" s="108"/>
      <c r="AP76" s="108"/>
      <c r="AQ76" s="37"/>
    </row>
    <row r="77" spans="1:43" ht="15">
      <c r="A77" s="185"/>
      <c r="B77" s="101" t="s">
        <v>113</v>
      </c>
      <c r="C77" s="102">
        <f>ANNEXI_Reference_Year!C77-ANNEXI_Previous_Year!C77</f>
        <v>-9329.3003</v>
      </c>
      <c r="D77" s="107"/>
      <c r="E77" s="104">
        <f>ANNEXI_Reference_Year!G77-ANNEXI_Previous_Year!E77</f>
        <v>-93688.5395</v>
      </c>
      <c r="F77" s="107"/>
      <c r="G77" s="104">
        <f>ANNEXI_Reference_Year!I77-ANNEXI_Previous_Year!G77</f>
        <v>-50888.26139999996</v>
      </c>
      <c r="H77" s="107"/>
      <c r="I77" s="104">
        <f>ANNEXI_Reference_Year!K77-ANNEXI_Previous_Year!I77</f>
        <v>1092.2517000000007</v>
      </c>
      <c r="J77" s="107"/>
      <c r="K77" s="104">
        <f>ANNEXI_Reference_Year!M77-ANNEXI_Previous_Year!K77</f>
        <v>-4100.3475</v>
      </c>
      <c r="L77" s="107"/>
      <c r="M77" s="104">
        <f>ANNEXI_Reference_Year!O77-ANNEXI_Previous_Year!M77</f>
        <v>17087.00630000001</v>
      </c>
      <c r="N77" s="107"/>
      <c r="O77" s="104">
        <f>ANNEXI_Reference_Year!Q77-ANNEXI_Previous_Year!O77</f>
        <v>-1642.754</v>
      </c>
      <c r="P77" s="107"/>
      <c r="Q77" s="104">
        <f>ANNEXI_Reference_Year!S77-ANNEXI_Previous_Year!Q77</f>
        <v>25121.113300000026</v>
      </c>
      <c r="R77" s="107"/>
      <c r="S77" s="104">
        <f>ANNEXI_Reference_Year!U77-ANNEXI_Previous_Year!S77</f>
        <v>-52953.60329999999</v>
      </c>
      <c r="T77" s="107"/>
      <c r="U77" s="104">
        <f>ANNEXI_Reference_Year!W77-ANNEXI_Previous_Year!U77</f>
        <v>80281.86800000002</v>
      </c>
      <c r="V77" s="107"/>
      <c r="W77" s="104">
        <f>ANNEXI_Reference_Year!Y77-ANNEXI_Previous_Year!W77</f>
        <v>-1099.5488000000041</v>
      </c>
      <c r="X77" s="107"/>
      <c r="Y77" s="104">
        <f>ANNEXI_Reference_Year!AA77-ANNEXI_Previous_Year!Y77</f>
        <v>-14547.6835</v>
      </c>
      <c r="Z77" s="107"/>
      <c r="AA77" s="104">
        <f>ANNEXI_Reference_Year!AC77-ANNEXI_Previous_Year!AA77</f>
        <v>-20839.818</v>
      </c>
      <c r="AB77" s="107"/>
      <c r="AC77" s="104">
        <f>ANNEXI_Reference_Year!AE77-ANNEXI_Previous_Year!AC77</f>
        <v>191122.5074</v>
      </c>
      <c r="AD77" s="107"/>
      <c r="AE77" s="111">
        <f>ANNEXI_Reference_Year!AG77-ANNEXI_Previous_Year!AE77</f>
        <v>-650084.6703000001</v>
      </c>
      <c r="AF77" s="107"/>
      <c r="AG77" s="104">
        <f>ANNEXI_Reference_Year!AI77-ANNEXI_Previous_Year!AG77</f>
        <v>56027.366</v>
      </c>
      <c r="AH77" s="107"/>
      <c r="AI77" s="104">
        <f>ANNEXI_Reference_Year!AK77-ANNEXI_Previous_Year!AI77</f>
        <v>180943.41619999998</v>
      </c>
      <c r="AJ77" s="107"/>
      <c r="AK77" s="104">
        <f>ANNEXI_Reference_Year!AM77-ANNEXI_Previous_Year!AK77</f>
        <v>746.0360000000001</v>
      </c>
      <c r="AL77" s="107"/>
      <c r="AM77" s="104">
        <f>ANNEXI_Reference_Year!AO77-ANNEXI_Previous_Year!AM77</f>
        <v>-456850</v>
      </c>
      <c r="AN77" s="107"/>
      <c r="AO77" s="108"/>
      <c r="AP77" s="108"/>
      <c r="AQ77" s="37"/>
    </row>
    <row r="78" spans="1:43" ht="15">
      <c r="A78" s="185" t="s">
        <v>204</v>
      </c>
      <c r="B78" s="101" t="s">
        <v>178</v>
      </c>
      <c r="C78" s="102">
        <f>ANNEXI_Reference_Year!C78-ANNEXI_Previous_Year!C78</f>
        <v>0</v>
      </c>
      <c r="D78" s="109"/>
      <c r="E78" s="104">
        <f>ANNEXI_Reference_Year!G78-ANNEXI_Previous_Year!E78</f>
        <v>0</v>
      </c>
      <c r="F78" s="109"/>
      <c r="G78" s="104">
        <f>ANNEXI_Reference_Year!I78-ANNEXI_Previous_Year!G78</f>
        <v>0</v>
      </c>
      <c r="H78" s="109"/>
      <c r="I78" s="104">
        <f>ANNEXI_Reference_Year!K78-ANNEXI_Previous_Year!I78</f>
        <v>0</v>
      </c>
      <c r="J78" s="109"/>
      <c r="K78" s="104">
        <f>ANNEXI_Reference_Year!M78-ANNEXI_Previous_Year!K78</f>
        <v>0</v>
      </c>
      <c r="L78" s="109"/>
      <c r="M78" s="104">
        <f>ANNEXI_Reference_Year!O78-ANNEXI_Previous_Year!M78</f>
        <v>0</v>
      </c>
      <c r="N78" s="109"/>
      <c r="O78" s="104">
        <f>ANNEXI_Reference_Year!Q78-ANNEXI_Previous_Year!O78</f>
        <v>0</v>
      </c>
      <c r="P78" s="109"/>
      <c r="Q78" s="104">
        <f>ANNEXI_Reference_Year!S78-ANNEXI_Previous_Year!Q78</f>
        <v>-22</v>
      </c>
      <c r="R78" s="109"/>
      <c r="S78" s="104">
        <f>ANNEXI_Reference_Year!U78-ANNEXI_Previous_Year!S78</f>
        <v>0</v>
      </c>
      <c r="T78" s="109"/>
      <c r="U78" s="104">
        <f>ANNEXI_Reference_Year!W78-ANNEXI_Previous_Year!U78</f>
        <v>714.501</v>
      </c>
      <c r="V78" s="109"/>
      <c r="W78" s="104">
        <f>ANNEXI_Reference_Year!Y78-ANNEXI_Previous_Year!W78</f>
        <v>31.813</v>
      </c>
      <c r="X78" s="109"/>
      <c r="Y78" s="104">
        <f>ANNEXI_Reference_Year!AA78-ANNEXI_Previous_Year!Y78</f>
        <v>790.6</v>
      </c>
      <c r="Z78" s="109"/>
      <c r="AA78" s="104">
        <f>ANNEXI_Reference_Year!AC78-ANNEXI_Previous_Year!AA78</f>
        <v>-109</v>
      </c>
      <c r="AB78" s="109"/>
      <c r="AC78" s="104">
        <f>ANNEXI_Reference_Year!AE78-ANNEXI_Previous_Year!AC78</f>
        <v>1.082</v>
      </c>
      <c r="AD78" s="109"/>
      <c r="AE78" s="104">
        <f>ANNEXI_Reference_Year!AG78-ANNEXI_Previous_Year!AE78</f>
        <v>-19760.989</v>
      </c>
      <c r="AF78" s="109"/>
      <c r="AG78" s="104">
        <f>ANNEXI_Reference_Year!AI78-ANNEXI_Previous_Year!AG78</f>
        <v>0</v>
      </c>
      <c r="AH78" s="109"/>
      <c r="AI78" s="104">
        <f>ANNEXI_Reference_Year!AK78-ANNEXI_Previous_Year!AI78</f>
        <v>-130.327</v>
      </c>
      <c r="AJ78" s="109"/>
      <c r="AK78" s="104">
        <f>ANNEXI_Reference_Year!AM78-ANNEXI_Previous_Year!AK78</f>
        <v>-14.506</v>
      </c>
      <c r="AL78" s="109"/>
      <c r="AM78" s="104">
        <f>ANNEXI_Reference_Year!AO78-ANNEXI_Previous_Year!AM78</f>
        <v>0</v>
      </c>
      <c r="AN78" s="103"/>
      <c r="AO78" s="108"/>
      <c r="AP78" s="108"/>
      <c r="AQ78" s="37"/>
    </row>
    <row r="79" spans="1:43" ht="15">
      <c r="A79" s="185"/>
      <c r="B79" s="101" t="s">
        <v>179</v>
      </c>
      <c r="C79" s="102">
        <f>ANNEXI_Reference_Year!C79-ANNEXI_Previous_Year!C79</f>
        <v>5030.84</v>
      </c>
      <c r="D79" s="103"/>
      <c r="E79" s="104">
        <f>ANNEXI_Reference_Year!G79-ANNEXI_Previous_Year!E79</f>
        <v>-200.39999999999964</v>
      </c>
      <c r="F79" s="103"/>
      <c r="G79" s="104">
        <f>ANNEXI_Reference_Year!I79-ANNEXI_Previous_Year!G79</f>
        <v>20117.34</v>
      </c>
      <c r="H79" s="103"/>
      <c r="I79" s="104">
        <f>ANNEXI_Reference_Year!K79-ANNEXI_Previous_Year!I79</f>
        <v>15.157000000000039</v>
      </c>
      <c r="J79" s="103"/>
      <c r="K79" s="104">
        <f>ANNEXI_Reference_Year!M79-ANNEXI_Previous_Year!K79</f>
        <v>-6396.913</v>
      </c>
      <c r="L79" s="103"/>
      <c r="M79" s="104">
        <f>ANNEXI_Reference_Year!O79-ANNEXI_Previous_Year!M79</f>
        <v>-27737</v>
      </c>
      <c r="N79" s="103"/>
      <c r="O79" s="104">
        <f>ANNEXI_Reference_Year!Q79-ANNEXI_Previous_Year!O79</f>
        <v>-8</v>
      </c>
      <c r="P79" s="103"/>
      <c r="Q79" s="104">
        <f>ANNEXI_Reference_Year!S79-ANNEXI_Previous_Year!Q79</f>
        <v>19647.925000000003</v>
      </c>
      <c r="R79" s="103"/>
      <c r="S79" s="104">
        <f>ANNEXI_Reference_Year!U79-ANNEXI_Previous_Year!S79</f>
        <v>130802.23499999999</v>
      </c>
      <c r="T79" s="103"/>
      <c r="U79" s="104">
        <f>ANNEXI_Reference_Year!W79-ANNEXI_Previous_Year!U79</f>
        <v>185733.052</v>
      </c>
      <c r="V79" s="103"/>
      <c r="W79" s="104">
        <f>ANNEXI_Reference_Year!Y79-ANNEXI_Previous_Year!W79</f>
        <v>-1684.42</v>
      </c>
      <c r="X79" s="103"/>
      <c r="Y79" s="104">
        <f>ANNEXI_Reference_Year!AA79-ANNEXI_Previous_Year!Y79</f>
        <v>-4533.35</v>
      </c>
      <c r="Z79" s="103"/>
      <c r="AA79" s="104">
        <f>ANNEXI_Reference_Year!AC79-ANNEXI_Previous_Year!AA79</f>
        <v>1901.3650000000016</v>
      </c>
      <c r="AB79" s="103"/>
      <c r="AC79" s="104">
        <f>ANNEXI_Reference_Year!AE79-ANNEXI_Previous_Year!AC79</f>
        <v>-29582.619999999995</v>
      </c>
      <c r="AD79" s="103"/>
      <c r="AE79" s="104">
        <f>ANNEXI_Reference_Year!AG79-ANNEXI_Previous_Year!AE79</f>
        <v>49988.696900000796</v>
      </c>
      <c r="AF79" s="103"/>
      <c r="AG79" s="104">
        <f>ANNEXI_Reference_Year!AI79-ANNEXI_Previous_Year!AG79</f>
        <v>75581.13</v>
      </c>
      <c r="AH79" s="103"/>
      <c r="AI79" s="104">
        <f>ANNEXI_Reference_Year!AK79-ANNEXI_Previous_Year!AI79</f>
        <v>-25076.70299999998</v>
      </c>
      <c r="AJ79" s="103"/>
      <c r="AK79" s="104">
        <f>ANNEXI_Reference_Year!AM79-ANNEXI_Previous_Year!AK79</f>
        <v>-29216.488800000006</v>
      </c>
      <c r="AL79" s="103"/>
      <c r="AM79" s="104">
        <f>ANNEXI_Reference_Year!AO79-ANNEXI_Previous_Year!AM79</f>
        <v>0</v>
      </c>
      <c r="AN79" s="103"/>
      <c r="AO79" s="108"/>
      <c r="AP79" s="108"/>
      <c r="AQ79" s="37"/>
    </row>
    <row r="80" spans="1:43" ht="15">
      <c r="A80" s="185"/>
      <c r="B80" s="101" t="s">
        <v>113</v>
      </c>
      <c r="C80" s="102">
        <f>ANNEXI_Reference_Year!C80-ANNEXI_Previous_Year!C80</f>
        <v>5030.84</v>
      </c>
      <c r="D80" s="107"/>
      <c r="E80" s="104">
        <f>ANNEXI_Reference_Year!G80-ANNEXI_Previous_Year!E80</f>
        <v>-200.39999999999964</v>
      </c>
      <c r="F80" s="107"/>
      <c r="G80" s="104">
        <f>ANNEXI_Reference_Year!I80-ANNEXI_Previous_Year!G80</f>
        <v>20117.34</v>
      </c>
      <c r="H80" s="107"/>
      <c r="I80" s="104">
        <f>ANNEXI_Reference_Year!K80-ANNEXI_Previous_Year!I80</f>
        <v>15.157000000000039</v>
      </c>
      <c r="J80" s="107"/>
      <c r="K80" s="104">
        <f>ANNEXI_Reference_Year!M80-ANNEXI_Previous_Year!K80</f>
        <v>-6396.913</v>
      </c>
      <c r="L80" s="107"/>
      <c r="M80" s="104">
        <f>ANNEXI_Reference_Year!O80-ANNEXI_Previous_Year!M80</f>
        <v>-27737</v>
      </c>
      <c r="N80" s="107"/>
      <c r="O80" s="104">
        <f>ANNEXI_Reference_Year!Q80-ANNEXI_Previous_Year!O80</f>
        <v>-8</v>
      </c>
      <c r="P80" s="107"/>
      <c r="Q80" s="104">
        <f>ANNEXI_Reference_Year!S80-ANNEXI_Previous_Year!Q80</f>
        <v>19625.925000000003</v>
      </c>
      <c r="R80" s="107"/>
      <c r="S80" s="104">
        <f>ANNEXI_Reference_Year!U80-ANNEXI_Previous_Year!S80</f>
        <v>130802.23499999999</v>
      </c>
      <c r="T80" s="107"/>
      <c r="U80" s="104">
        <f>ANNEXI_Reference_Year!W80-ANNEXI_Previous_Year!U80</f>
        <v>186447.553</v>
      </c>
      <c r="V80" s="107"/>
      <c r="W80" s="104">
        <f>ANNEXI_Reference_Year!Y80-ANNEXI_Previous_Year!W80</f>
        <v>-1652.607</v>
      </c>
      <c r="X80" s="107"/>
      <c r="Y80" s="104">
        <f>ANNEXI_Reference_Year!AA80-ANNEXI_Previous_Year!Y80</f>
        <v>-3742.75</v>
      </c>
      <c r="Z80" s="107"/>
      <c r="AA80" s="104">
        <f>ANNEXI_Reference_Year!AC80-ANNEXI_Previous_Year!AA80</f>
        <v>1792.3650000000016</v>
      </c>
      <c r="AB80" s="107"/>
      <c r="AC80" s="104">
        <f>ANNEXI_Reference_Year!AE80-ANNEXI_Previous_Year!AC80</f>
        <v>-29581.538</v>
      </c>
      <c r="AD80" s="107"/>
      <c r="AE80" s="104">
        <f>ANNEXI_Reference_Year!AG80-ANNEXI_Previous_Year!AE80</f>
        <v>30227.707900000736</v>
      </c>
      <c r="AF80" s="107"/>
      <c r="AG80" s="104">
        <f>ANNEXI_Reference_Year!AI80-ANNEXI_Previous_Year!AG80</f>
        <v>75581.13</v>
      </c>
      <c r="AH80" s="107"/>
      <c r="AI80" s="104">
        <f>ANNEXI_Reference_Year!AK80-ANNEXI_Previous_Year!AI80</f>
        <v>-25207.030000000028</v>
      </c>
      <c r="AJ80" s="107"/>
      <c r="AK80" s="104">
        <f>ANNEXI_Reference_Year!AM80-ANNEXI_Previous_Year!AK80</f>
        <v>-29230.9948</v>
      </c>
      <c r="AL80" s="107"/>
      <c r="AM80" s="104">
        <f>ANNEXI_Reference_Year!AO80-ANNEXI_Previous_Year!AM80</f>
        <v>0</v>
      </c>
      <c r="AN80" s="107"/>
      <c r="AO80" s="108"/>
      <c r="AP80" s="108"/>
      <c r="AQ80" s="37"/>
    </row>
    <row r="81" spans="1:43" ht="15">
      <c r="A81" s="185" t="s">
        <v>205</v>
      </c>
      <c r="B81" s="101" t="s">
        <v>178</v>
      </c>
      <c r="C81" s="102">
        <f>ANNEXI_Reference_Year!C81-ANNEXI_Previous_Year!C81</f>
        <v>0</v>
      </c>
      <c r="D81" s="107"/>
      <c r="E81" s="104">
        <f>ANNEXI_Reference_Year!G81-ANNEXI_Previous_Year!E81</f>
        <v>0</v>
      </c>
      <c r="F81" s="107"/>
      <c r="G81" s="104">
        <f>ANNEXI_Reference_Year!I81-ANNEXI_Previous_Year!G81</f>
        <v>0</v>
      </c>
      <c r="H81" s="107"/>
      <c r="I81" s="104">
        <f>ANNEXI_Reference_Year!K81-ANNEXI_Previous_Year!I81</f>
        <v>0</v>
      </c>
      <c r="J81" s="107"/>
      <c r="K81" s="104">
        <f>ANNEXI_Reference_Year!M81-ANNEXI_Previous_Year!K81</f>
        <v>0</v>
      </c>
      <c r="L81" s="107"/>
      <c r="M81" s="104">
        <f>ANNEXI_Reference_Year!O81-ANNEXI_Previous_Year!M81</f>
        <v>0</v>
      </c>
      <c r="N81" s="107"/>
      <c r="O81" s="104">
        <f>ANNEXI_Reference_Year!Q81-ANNEXI_Previous_Year!O81</f>
        <v>0</v>
      </c>
      <c r="P81" s="107"/>
      <c r="Q81" s="104">
        <f>ANNEXI_Reference_Year!S81-ANNEXI_Previous_Year!Q81</f>
        <v>0</v>
      </c>
      <c r="R81" s="107"/>
      <c r="S81" s="104">
        <f>ANNEXI_Reference_Year!U81-ANNEXI_Previous_Year!S81</f>
        <v>0</v>
      </c>
      <c r="T81" s="107"/>
      <c r="U81" s="104">
        <f>ANNEXI_Reference_Year!W81-ANNEXI_Previous_Year!U81</f>
        <v>0</v>
      </c>
      <c r="V81" s="107"/>
      <c r="W81" s="104">
        <f>ANNEXI_Reference_Year!Y81-ANNEXI_Previous_Year!W81</f>
        <v>0</v>
      </c>
      <c r="X81" s="107"/>
      <c r="Y81" s="104">
        <f>ANNEXI_Reference_Year!AA81-ANNEXI_Previous_Year!Y81</f>
        <v>0</v>
      </c>
      <c r="Z81" s="107"/>
      <c r="AA81" s="104">
        <f>ANNEXI_Reference_Year!AC81-ANNEXI_Previous_Year!AA81</f>
        <v>0</v>
      </c>
      <c r="AB81" s="107"/>
      <c r="AC81" s="104">
        <f>ANNEXI_Reference_Year!AE81-ANNEXI_Previous_Year!AC81</f>
        <v>0</v>
      </c>
      <c r="AD81" s="107"/>
      <c r="AE81" s="104">
        <f>ANNEXI_Reference_Year!AG81-ANNEXI_Previous_Year!AE81</f>
        <v>0</v>
      </c>
      <c r="AF81" s="107"/>
      <c r="AG81" s="104">
        <f>ANNEXI_Reference_Year!AI81-ANNEXI_Previous_Year!AG81</f>
        <v>0</v>
      </c>
      <c r="AH81" s="107"/>
      <c r="AI81" s="104">
        <f>ANNEXI_Reference_Year!AK81-ANNEXI_Previous_Year!AI81</f>
        <v>0</v>
      </c>
      <c r="AJ81" s="107"/>
      <c r="AK81" s="104">
        <f>ANNEXI_Reference_Year!AM81-ANNEXI_Previous_Year!AK81</f>
        <v>0</v>
      </c>
      <c r="AL81" s="107"/>
      <c r="AM81" s="104">
        <f>ANNEXI_Reference_Year!AO81-ANNEXI_Previous_Year!AM81</f>
        <v>0</v>
      </c>
      <c r="AN81" s="107"/>
      <c r="AO81" s="108"/>
      <c r="AP81" s="108"/>
      <c r="AQ81" s="37"/>
    </row>
    <row r="82" spans="1:43" ht="15">
      <c r="A82" s="185"/>
      <c r="B82" s="101" t="s">
        <v>179</v>
      </c>
      <c r="C82" s="102">
        <f>ANNEXI_Reference_Year!C82-ANNEXI_Previous_Year!C82</f>
        <v>102.05399999999997</v>
      </c>
      <c r="D82" s="103"/>
      <c r="E82" s="104">
        <f>ANNEXI_Reference_Year!G82-ANNEXI_Previous_Year!E82</f>
        <v>-4242.962</v>
      </c>
      <c r="F82" s="103"/>
      <c r="G82" s="104">
        <f>ANNEXI_Reference_Year!I82-ANNEXI_Previous_Year!G82</f>
        <v>-818.3255000000063</v>
      </c>
      <c r="H82" s="103"/>
      <c r="I82" s="104">
        <f>ANNEXI_Reference_Year!K82-ANNEXI_Previous_Year!I82</f>
        <v>9.7</v>
      </c>
      <c r="J82" s="103"/>
      <c r="K82" s="104">
        <f>ANNEXI_Reference_Year!M82-ANNEXI_Previous_Year!K82</f>
        <v>-12.2</v>
      </c>
      <c r="L82" s="103"/>
      <c r="M82" s="104">
        <f>ANNEXI_Reference_Year!O82-ANNEXI_Previous_Year!M82</f>
        <v>-15857.169</v>
      </c>
      <c r="N82" s="103"/>
      <c r="O82" s="104">
        <f>ANNEXI_Reference_Year!Q82-ANNEXI_Previous_Year!O82</f>
        <v>-23.977000000000004</v>
      </c>
      <c r="P82" s="103"/>
      <c r="Q82" s="104">
        <f>ANNEXI_Reference_Year!S82-ANNEXI_Previous_Year!Q82</f>
        <v>331.6890000000001</v>
      </c>
      <c r="R82" s="103"/>
      <c r="S82" s="104">
        <f>ANNEXI_Reference_Year!U82-ANNEXI_Previous_Year!S82</f>
        <v>-9.555999999999997</v>
      </c>
      <c r="T82" s="103"/>
      <c r="U82" s="104">
        <f>ANNEXI_Reference_Year!W82-ANNEXI_Previous_Year!U82</f>
        <v>-597.53</v>
      </c>
      <c r="V82" s="103"/>
      <c r="W82" s="104">
        <f>ANNEXI_Reference_Year!Y82-ANNEXI_Previous_Year!W82</f>
        <v>104.28499999999997</v>
      </c>
      <c r="X82" s="103"/>
      <c r="Y82" s="104">
        <f>ANNEXI_Reference_Year!AA82-ANNEXI_Previous_Year!Y82</f>
        <v>-24.09</v>
      </c>
      <c r="Z82" s="103"/>
      <c r="AA82" s="104">
        <f>ANNEXI_Reference_Year!AC82-ANNEXI_Previous_Year!AA82</f>
        <v>680.3690000000006</v>
      </c>
      <c r="AB82" s="103"/>
      <c r="AC82" s="104">
        <f>ANNEXI_Reference_Year!AE82-ANNEXI_Previous_Year!AC82</f>
        <v>-68468.90990000003</v>
      </c>
      <c r="AD82" s="103"/>
      <c r="AE82" s="104">
        <f>ANNEXI_Reference_Year!AG82-ANNEXI_Previous_Year!AE82</f>
        <v>-625.2630000000008</v>
      </c>
      <c r="AF82" s="103"/>
      <c r="AG82" s="104">
        <f>ANNEXI_Reference_Year!AI82-ANNEXI_Previous_Year!AG82</f>
        <v>486.32899999999995</v>
      </c>
      <c r="AH82" s="103"/>
      <c r="AI82" s="104">
        <f>ANNEXI_Reference_Year!AK82-ANNEXI_Previous_Year!AI82</f>
        <v>457.4991999999984</v>
      </c>
      <c r="AJ82" s="103"/>
      <c r="AK82" s="104">
        <f>ANNEXI_Reference_Year!AM82-ANNEXI_Previous_Year!AK82</f>
        <v>0</v>
      </c>
      <c r="AL82" s="103"/>
      <c r="AM82" s="104">
        <f>ANNEXI_Reference_Year!AO82-ANNEXI_Previous_Year!AM82</f>
        <v>0</v>
      </c>
      <c r="AN82" s="103"/>
      <c r="AO82" s="108"/>
      <c r="AP82" s="108"/>
      <c r="AQ82" s="37"/>
    </row>
    <row r="83" spans="1:43" ht="15">
      <c r="A83" s="185"/>
      <c r="B83" s="101" t="s">
        <v>113</v>
      </c>
      <c r="C83" s="102">
        <f>ANNEXI_Reference_Year!C83-ANNEXI_Previous_Year!C83</f>
        <v>102.05399999999997</v>
      </c>
      <c r="D83" s="107"/>
      <c r="E83" s="104">
        <f>ANNEXI_Reference_Year!G83-ANNEXI_Previous_Year!E83</f>
        <v>-4242.962</v>
      </c>
      <c r="F83" s="107"/>
      <c r="G83" s="104">
        <f>ANNEXI_Reference_Year!I83-ANNEXI_Previous_Year!G83</f>
        <v>-818.3255000000063</v>
      </c>
      <c r="H83" s="107"/>
      <c r="I83" s="104">
        <f>ANNEXI_Reference_Year!K83-ANNEXI_Previous_Year!I83</f>
        <v>9.7</v>
      </c>
      <c r="J83" s="107"/>
      <c r="K83" s="104">
        <f>ANNEXI_Reference_Year!M83-ANNEXI_Previous_Year!K83</f>
        <v>-12.2</v>
      </c>
      <c r="L83" s="107"/>
      <c r="M83" s="104">
        <f>ANNEXI_Reference_Year!O83-ANNEXI_Previous_Year!M83</f>
        <v>-15857.169</v>
      </c>
      <c r="N83" s="107"/>
      <c r="O83" s="104">
        <f>ANNEXI_Reference_Year!Q83-ANNEXI_Previous_Year!O83</f>
        <v>-23.977000000000004</v>
      </c>
      <c r="P83" s="107"/>
      <c r="Q83" s="104">
        <f>ANNEXI_Reference_Year!S83-ANNEXI_Previous_Year!Q83</f>
        <v>331.6890000000001</v>
      </c>
      <c r="R83" s="107"/>
      <c r="S83" s="104">
        <f>ANNEXI_Reference_Year!U83-ANNEXI_Previous_Year!S83</f>
        <v>-9.555999999999997</v>
      </c>
      <c r="T83" s="107"/>
      <c r="U83" s="104">
        <f>ANNEXI_Reference_Year!W83-ANNEXI_Previous_Year!U83</f>
        <v>-597.53</v>
      </c>
      <c r="V83" s="107"/>
      <c r="W83" s="104">
        <f>ANNEXI_Reference_Year!Y83-ANNEXI_Previous_Year!W83</f>
        <v>104.28499999999997</v>
      </c>
      <c r="X83" s="107"/>
      <c r="Y83" s="104">
        <f>ANNEXI_Reference_Year!AA83-ANNEXI_Previous_Year!Y83</f>
        <v>-24.09</v>
      </c>
      <c r="Z83" s="107"/>
      <c r="AA83" s="104">
        <f>ANNEXI_Reference_Year!AC83-ANNEXI_Previous_Year!AA83</f>
        <v>680.3690000000006</v>
      </c>
      <c r="AB83" s="107"/>
      <c r="AC83" s="104">
        <f>ANNEXI_Reference_Year!AE83-ANNEXI_Previous_Year!AC83</f>
        <v>-68468.90990000003</v>
      </c>
      <c r="AD83" s="107"/>
      <c r="AE83" s="104">
        <f>ANNEXI_Reference_Year!AG83-ANNEXI_Previous_Year!AE83</f>
        <v>-625.2630000000008</v>
      </c>
      <c r="AF83" s="107"/>
      <c r="AG83" s="104">
        <f>ANNEXI_Reference_Year!AI83-ANNEXI_Previous_Year!AG83</f>
        <v>486.32899999999995</v>
      </c>
      <c r="AH83" s="107"/>
      <c r="AI83" s="104">
        <f>ANNEXI_Reference_Year!AK83-ANNEXI_Previous_Year!AI83</f>
        <v>457.4991999999984</v>
      </c>
      <c r="AJ83" s="107"/>
      <c r="AK83" s="104">
        <f>ANNEXI_Reference_Year!AM83-ANNEXI_Previous_Year!AK83</f>
        <v>0</v>
      </c>
      <c r="AL83" s="107"/>
      <c r="AM83" s="104">
        <f>ANNEXI_Reference_Year!AO83-ANNEXI_Previous_Year!AM83</f>
        <v>0</v>
      </c>
      <c r="AN83" s="107"/>
      <c r="AO83" s="108"/>
      <c r="AP83" s="108"/>
      <c r="AQ83" s="37"/>
    </row>
    <row r="84" spans="1:43" ht="15">
      <c r="A84" s="185" t="s">
        <v>206</v>
      </c>
      <c r="B84" s="101" t="s">
        <v>178</v>
      </c>
      <c r="C84" s="102">
        <f>ANNEXI_Reference_Year!C84-ANNEXI_Previous_Year!C84</f>
        <v>-4.35</v>
      </c>
      <c r="D84" s="103"/>
      <c r="E84" s="104">
        <f>ANNEXI_Reference_Year!G84-ANNEXI_Previous_Year!E84</f>
        <v>713.087</v>
      </c>
      <c r="F84" s="103"/>
      <c r="G84" s="104">
        <f>ANNEXI_Reference_Year!I84-ANNEXI_Previous_Year!G84</f>
        <v>8.395000000000003</v>
      </c>
      <c r="H84" s="103"/>
      <c r="I84" s="104">
        <f>ANNEXI_Reference_Year!K84-ANNEXI_Previous_Year!I84</f>
        <v>0</v>
      </c>
      <c r="J84" s="103"/>
      <c r="K84" s="104">
        <f>ANNEXI_Reference_Year!M84-ANNEXI_Previous_Year!K84</f>
        <v>102.73</v>
      </c>
      <c r="L84" s="103"/>
      <c r="M84" s="104">
        <f>ANNEXI_Reference_Year!O84-ANNEXI_Previous_Year!M84</f>
        <v>-56</v>
      </c>
      <c r="N84" s="103"/>
      <c r="O84" s="104">
        <f>ANNEXI_Reference_Year!Q84-ANNEXI_Previous_Year!O84</f>
        <v>-487.37</v>
      </c>
      <c r="P84" s="103"/>
      <c r="Q84" s="104">
        <f>ANNEXI_Reference_Year!S84-ANNEXI_Previous_Year!Q84</f>
        <v>17767.48</v>
      </c>
      <c r="R84" s="103"/>
      <c r="S84" s="104">
        <f>ANNEXI_Reference_Year!U84-ANNEXI_Previous_Year!S84</f>
        <v>-821.9639999999999</v>
      </c>
      <c r="T84" s="103"/>
      <c r="U84" s="104">
        <f>ANNEXI_Reference_Year!W84-ANNEXI_Previous_Year!U84</f>
        <v>-349.921</v>
      </c>
      <c r="V84" s="103"/>
      <c r="W84" s="104">
        <f>ANNEXI_Reference_Year!Y84-ANNEXI_Previous_Year!W84</f>
        <v>27.296999999999997</v>
      </c>
      <c r="X84" s="103"/>
      <c r="Y84" s="104">
        <f>ANNEXI_Reference_Year!AA84-ANNEXI_Previous_Year!Y84</f>
        <v>-21.637</v>
      </c>
      <c r="Z84" s="103"/>
      <c r="AA84" s="104">
        <f>ANNEXI_Reference_Year!AC84-ANNEXI_Previous_Year!AA84</f>
        <v>181.389</v>
      </c>
      <c r="AB84" s="103"/>
      <c r="AC84" s="104">
        <f>ANNEXI_Reference_Year!AE84-ANNEXI_Previous_Year!AC84</f>
        <v>-2021.6460000000002</v>
      </c>
      <c r="AD84" s="103"/>
      <c r="AE84" s="104">
        <f>ANNEXI_Reference_Year!AG84-ANNEXI_Previous_Year!AE84</f>
        <v>22.22</v>
      </c>
      <c r="AF84" s="103"/>
      <c r="AG84" s="104">
        <f>ANNEXI_Reference_Year!AI84-ANNEXI_Previous_Year!AG84</f>
        <v>180692.678</v>
      </c>
      <c r="AH84" s="103"/>
      <c r="AI84" s="104">
        <f>ANNEXI_Reference_Year!AK84-ANNEXI_Previous_Year!AI84</f>
        <v>31904.282999999996</v>
      </c>
      <c r="AJ84" s="103"/>
      <c r="AK84" s="104">
        <f>ANNEXI_Reference_Year!AM84-ANNEXI_Previous_Year!AK84</f>
        <v>-65</v>
      </c>
      <c r="AL84" s="103"/>
      <c r="AM84" s="104">
        <f>ANNEXI_Reference_Year!AO84-ANNEXI_Previous_Year!AM84</f>
        <v>0</v>
      </c>
      <c r="AN84" s="103"/>
      <c r="AO84" s="108"/>
      <c r="AP84" s="108"/>
      <c r="AQ84" s="37"/>
    </row>
    <row r="85" spans="1:43" ht="15">
      <c r="A85" s="185"/>
      <c r="B85" s="101" t="s">
        <v>179</v>
      </c>
      <c r="C85" s="102">
        <f>ANNEXI_Reference_Year!C85-ANNEXI_Previous_Year!C85</f>
        <v>49581.3795</v>
      </c>
      <c r="D85" s="103"/>
      <c r="E85" s="104">
        <f>ANNEXI_Reference_Year!G85-ANNEXI_Previous_Year!E85</f>
        <v>-29713.301</v>
      </c>
      <c r="F85" s="103"/>
      <c r="G85" s="104">
        <f>ANNEXI_Reference_Year!I85-ANNEXI_Previous_Year!G85</f>
        <v>-7531.99</v>
      </c>
      <c r="H85" s="103"/>
      <c r="I85" s="104">
        <f>ANNEXI_Reference_Year!K85-ANNEXI_Previous_Year!I85</f>
        <v>-595.207</v>
      </c>
      <c r="J85" s="103"/>
      <c r="K85" s="104">
        <f>ANNEXI_Reference_Year!M85-ANNEXI_Previous_Year!K85</f>
        <v>5995.791</v>
      </c>
      <c r="L85" s="103"/>
      <c r="M85" s="104">
        <f>ANNEXI_Reference_Year!O85-ANNEXI_Previous_Year!M85</f>
        <v>-80.64800000000002</v>
      </c>
      <c r="N85" s="103"/>
      <c r="O85" s="104">
        <f>ANNEXI_Reference_Year!Q85-ANNEXI_Previous_Year!O85</f>
        <v>-6224.18</v>
      </c>
      <c r="P85" s="103"/>
      <c r="Q85" s="104">
        <f>ANNEXI_Reference_Year!S85-ANNEXI_Previous_Year!Q85</f>
        <v>169872.7945</v>
      </c>
      <c r="R85" s="103"/>
      <c r="S85" s="104">
        <f>ANNEXI_Reference_Year!U85-ANNEXI_Previous_Year!S85</f>
        <v>169658.41499999998</v>
      </c>
      <c r="T85" s="103"/>
      <c r="U85" s="104">
        <f>ANNEXI_Reference_Year!W85-ANNEXI_Previous_Year!U85</f>
        <v>-18316.008400000006</v>
      </c>
      <c r="V85" s="103"/>
      <c r="W85" s="104">
        <f>ANNEXI_Reference_Year!Y85-ANNEXI_Previous_Year!W85</f>
        <v>1753.2981</v>
      </c>
      <c r="X85" s="103"/>
      <c r="Y85" s="104">
        <f>ANNEXI_Reference_Year!AA85-ANNEXI_Previous_Year!Y85</f>
        <v>-4649.511600000002</v>
      </c>
      <c r="Z85" s="103"/>
      <c r="AA85" s="104">
        <f>ANNEXI_Reference_Year!AC85-ANNEXI_Previous_Year!AA85</f>
        <v>-2498.661</v>
      </c>
      <c r="AB85" s="103"/>
      <c r="AC85" s="104">
        <f>ANNEXI_Reference_Year!AE85-ANNEXI_Previous_Year!AC85</f>
        <v>-12501.474</v>
      </c>
      <c r="AD85" s="103"/>
      <c r="AE85" s="104">
        <f>ANNEXI_Reference_Year!AG85-ANNEXI_Previous_Year!AE85</f>
        <v>74346.74489999999</v>
      </c>
      <c r="AF85" s="103"/>
      <c r="AG85" s="111">
        <f>ANNEXI_Reference_Year!AI85-ANNEXI_Previous_Year!AG85</f>
        <v>1346968.6587999999</v>
      </c>
      <c r="AH85" s="103"/>
      <c r="AI85" s="111">
        <f>ANNEXI_Reference_Year!AK85-ANNEXI_Previous_Year!AI85</f>
        <v>1090625.7807</v>
      </c>
      <c r="AJ85" s="103"/>
      <c r="AK85" s="104">
        <f>ANNEXI_Reference_Year!AM85-ANNEXI_Previous_Year!AK85</f>
        <v>4593.361999999994</v>
      </c>
      <c r="AL85" s="103"/>
      <c r="AM85" s="104">
        <f>ANNEXI_Reference_Year!AO85-ANNEXI_Previous_Year!AM85</f>
        <v>0</v>
      </c>
      <c r="AN85" s="103"/>
      <c r="AO85" s="108"/>
      <c r="AP85" s="108"/>
      <c r="AQ85" s="37"/>
    </row>
    <row r="86" spans="1:43" ht="15">
      <c r="A86" s="185"/>
      <c r="B86" s="101" t="s">
        <v>113</v>
      </c>
      <c r="C86" s="102">
        <f>ANNEXI_Reference_Year!C86-ANNEXI_Previous_Year!C86</f>
        <v>49577.0295</v>
      </c>
      <c r="D86" s="107"/>
      <c r="E86" s="104">
        <f>ANNEXI_Reference_Year!G86-ANNEXI_Previous_Year!E86</f>
        <v>-29000.214</v>
      </c>
      <c r="F86" s="107"/>
      <c r="G86" s="104">
        <f>ANNEXI_Reference_Year!I86-ANNEXI_Previous_Year!G86</f>
        <v>-7523.594999999999</v>
      </c>
      <c r="H86" s="107"/>
      <c r="I86" s="104">
        <f>ANNEXI_Reference_Year!K86-ANNEXI_Previous_Year!I86</f>
        <v>-595.207</v>
      </c>
      <c r="J86" s="107"/>
      <c r="K86" s="104">
        <f>ANNEXI_Reference_Year!M86-ANNEXI_Previous_Year!K86</f>
        <v>6098.521</v>
      </c>
      <c r="L86" s="107"/>
      <c r="M86" s="104">
        <f>ANNEXI_Reference_Year!O86-ANNEXI_Previous_Year!M86</f>
        <v>-136.64800000000002</v>
      </c>
      <c r="N86" s="107"/>
      <c r="O86" s="104">
        <f>ANNEXI_Reference_Year!Q86-ANNEXI_Previous_Year!O86</f>
        <v>-6711.55</v>
      </c>
      <c r="P86" s="107"/>
      <c r="Q86" s="104">
        <f>ANNEXI_Reference_Year!S86-ANNEXI_Previous_Year!Q86</f>
        <v>187640.2745</v>
      </c>
      <c r="R86" s="107"/>
      <c r="S86" s="104">
        <f>ANNEXI_Reference_Year!U86-ANNEXI_Previous_Year!S86</f>
        <v>168836.451</v>
      </c>
      <c r="T86" s="107"/>
      <c r="U86" s="104">
        <f>ANNEXI_Reference_Year!W86-ANNEXI_Previous_Year!U86</f>
        <v>-18665.929399999994</v>
      </c>
      <c r="V86" s="107"/>
      <c r="W86" s="104">
        <f>ANNEXI_Reference_Year!Y86-ANNEXI_Previous_Year!W86</f>
        <v>1780.5951000000005</v>
      </c>
      <c r="X86" s="107"/>
      <c r="Y86" s="104">
        <f>ANNEXI_Reference_Year!AA86-ANNEXI_Previous_Year!Y86</f>
        <v>-4671.1486</v>
      </c>
      <c r="Z86" s="107"/>
      <c r="AA86" s="104">
        <f>ANNEXI_Reference_Year!AC86-ANNEXI_Previous_Year!AA86</f>
        <v>-2317.271999999997</v>
      </c>
      <c r="AB86" s="107"/>
      <c r="AC86" s="104">
        <f>ANNEXI_Reference_Year!AE86-ANNEXI_Previous_Year!AC86</f>
        <v>-14523.119999999999</v>
      </c>
      <c r="AD86" s="107"/>
      <c r="AE86" s="104">
        <f>ANNEXI_Reference_Year!AG86-ANNEXI_Previous_Year!AE86</f>
        <v>74368.96490000002</v>
      </c>
      <c r="AF86" s="107"/>
      <c r="AG86" s="111">
        <f>ANNEXI_Reference_Year!AI86-ANNEXI_Previous_Year!AG86</f>
        <v>1527661.3368000002</v>
      </c>
      <c r="AH86" s="107"/>
      <c r="AI86" s="111">
        <f>ANNEXI_Reference_Year!AK86-ANNEXI_Previous_Year!AI86</f>
        <v>1122530.0637</v>
      </c>
      <c r="AJ86" s="107"/>
      <c r="AK86" s="104">
        <f>ANNEXI_Reference_Year!AM86-ANNEXI_Previous_Year!AK86</f>
        <v>4528.361999999994</v>
      </c>
      <c r="AL86" s="107"/>
      <c r="AM86" s="104">
        <f>ANNEXI_Reference_Year!AO86-ANNEXI_Previous_Year!AM86</f>
        <v>0</v>
      </c>
      <c r="AN86" s="107"/>
      <c r="AO86" s="108"/>
      <c r="AP86" s="108"/>
      <c r="AQ86" s="37"/>
    </row>
    <row r="87" spans="1:43" ht="15">
      <c r="A87" s="185" t="s">
        <v>207</v>
      </c>
      <c r="B87" s="101" t="s">
        <v>178</v>
      </c>
      <c r="C87" s="102">
        <f>ANNEXI_Reference_Year!C87-ANNEXI_Previous_Year!C87</f>
        <v>60.2414</v>
      </c>
      <c r="D87" s="103"/>
      <c r="E87" s="104">
        <f>ANNEXI_Reference_Year!G87-ANNEXI_Previous_Year!E87</f>
        <v>-10.576</v>
      </c>
      <c r="F87" s="103"/>
      <c r="G87" s="104">
        <f>ANNEXI_Reference_Year!I87-ANNEXI_Previous_Year!G87</f>
        <v>20.749</v>
      </c>
      <c r="H87" s="103"/>
      <c r="I87" s="104">
        <f>ANNEXI_Reference_Year!K87-ANNEXI_Previous_Year!I87</f>
        <v>15.236</v>
      </c>
      <c r="J87" s="103"/>
      <c r="K87" s="104">
        <f>ANNEXI_Reference_Year!M87-ANNEXI_Previous_Year!K87</f>
        <v>-14.0338</v>
      </c>
      <c r="L87" s="103"/>
      <c r="M87" s="104">
        <f>ANNEXI_Reference_Year!O87-ANNEXI_Previous_Year!M87</f>
        <v>-104.17099999999999</v>
      </c>
      <c r="N87" s="103"/>
      <c r="O87" s="104">
        <f>ANNEXI_Reference_Year!Q87-ANNEXI_Previous_Year!O87</f>
        <v>0.76</v>
      </c>
      <c r="P87" s="103"/>
      <c r="Q87" s="104">
        <f>ANNEXI_Reference_Year!S87-ANNEXI_Previous_Year!Q87</f>
        <v>181.86940000000004</v>
      </c>
      <c r="R87" s="103"/>
      <c r="S87" s="104">
        <f>ANNEXI_Reference_Year!U87-ANNEXI_Previous_Year!S87</f>
        <v>714.5516</v>
      </c>
      <c r="T87" s="103"/>
      <c r="U87" s="104">
        <f>ANNEXI_Reference_Year!W87-ANNEXI_Previous_Year!U87</f>
        <v>6085.893499999998</v>
      </c>
      <c r="V87" s="103"/>
      <c r="W87" s="104">
        <f>ANNEXI_Reference_Year!Y87-ANNEXI_Previous_Year!W87</f>
        <v>-72.55550000000005</v>
      </c>
      <c r="X87" s="103"/>
      <c r="Y87" s="104">
        <f>ANNEXI_Reference_Year!AA87-ANNEXI_Previous_Year!Y87</f>
        <v>92.33949999999999</v>
      </c>
      <c r="Z87" s="103"/>
      <c r="AA87" s="104">
        <f>ANNEXI_Reference_Year!AC87-ANNEXI_Previous_Year!AA87</f>
        <v>-88.00199999999995</v>
      </c>
      <c r="AB87" s="103"/>
      <c r="AC87" s="104">
        <f>ANNEXI_Reference_Year!AE87-ANNEXI_Previous_Year!AC87</f>
        <v>1202.734</v>
      </c>
      <c r="AD87" s="103"/>
      <c r="AE87" s="104">
        <f>ANNEXI_Reference_Year!AG87-ANNEXI_Previous_Year!AE87</f>
        <v>-32969.3861</v>
      </c>
      <c r="AF87" s="103"/>
      <c r="AG87" s="104">
        <f>ANNEXI_Reference_Year!AI87-ANNEXI_Previous_Year!AG87</f>
        <v>6709.414000000001</v>
      </c>
      <c r="AH87" s="103"/>
      <c r="AI87" s="104">
        <f>ANNEXI_Reference_Year!AK87-ANNEXI_Previous_Year!AI87</f>
        <v>-10055.408399999998</v>
      </c>
      <c r="AJ87" s="103"/>
      <c r="AK87" s="104">
        <f>ANNEXI_Reference_Year!AM87-ANNEXI_Previous_Year!AK87</f>
        <v>-938.685</v>
      </c>
      <c r="AL87" s="103"/>
      <c r="AM87" s="104">
        <f>ANNEXI_Reference_Year!AO87-ANNEXI_Previous_Year!AM87</f>
        <v>0</v>
      </c>
      <c r="AN87" s="103"/>
      <c r="AO87" s="108"/>
      <c r="AP87" s="108"/>
      <c r="AQ87" s="37"/>
    </row>
    <row r="88" spans="1:43" ht="15">
      <c r="A88" s="185"/>
      <c r="B88" s="101" t="s">
        <v>179</v>
      </c>
      <c r="C88" s="102">
        <f>ANNEXI_Reference_Year!C88-ANNEXI_Previous_Year!C88</f>
        <v>-470.299</v>
      </c>
      <c r="D88" s="103"/>
      <c r="E88" s="111">
        <f>ANNEXI_Reference_Year!G88-ANNEXI_Previous_Year!E88</f>
        <v>-6038778.715000004</v>
      </c>
      <c r="F88" s="103"/>
      <c r="G88" s="104">
        <f>ANNEXI_Reference_Year!I88-ANNEXI_Previous_Year!G88</f>
        <v>-185558.652</v>
      </c>
      <c r="H88" s="103"/>
      <c r="I88" s="104">
        <f>ANNEXI_Reference_Year!K88-ANNEXI_Previous_Year!I88</f>
        <v>66.849</v>
      </c>
      <c r="J88" s="103"/>
      <c r="K88" s="104">
        <f>ANNEXI_Reference_Year!M88-ANNEXI_Previous_Year!K88</f>
        <v>323.4807</v>
      </c>
      <c r="L88" s="103"/>
      <c r="M88" s="104">
        <f>ANNEXI_Reference_Year!O88-ANNEXI_Previous_Year!M88</f>
        <v>-491.849</v>
      </c>
      <c r="N88" s="103"/>
      <c r="O88" s="104">
        <f>ANNEXI_Reference_Year!Q88-ANNEXI_Previous_Year!O88</f>
        <v>6713.209999999999</v>
      </c>
      <c r="P88" s="103"/>
      <c r="Q88" s="104">
        <f>ANNEXI_Reference_Year!S88-ANNEXI_Previous_Year!Q88</f>
        <v>-216094.61349999998</v>
      </c>
      <c r="R88" s="103"/>
      <c r="S88" s="111">
        <f>ANNEXI_Reference_Year!U88-ANNEXI_Previous_Year!S88</f>
        <v>-1753161.107</v>
      </c>
      <c r="T88" s="103"/>
      <c r="U88" s="104">
        <f>ANNEXI_Reference_Year!W88-ANNEXI_Previous_Year!U88</f>
        <v>322070.3779000002</v>
      </c>
      <c r="V88" s="103"/>
      <c r="W88" s="104">
        <f>ANNEXI_Reference_Year!Y88-ANNEXI_Previous_Year!W88</f>
        <v>9370.226200000005</v>
      </c>
      <c r="X88" s="103"/>
      <c r="Y88" s="104">
        <f>ANNEXI_Reference_Year!AA88-ANNEXI_Previous_Year!Y88</f>
        <v>-1492.1965999999993</v>
      </c>
      <c r="Z88" s="103"/>
      <c r="AA88" s="104">
        <f>ANNEXI_Reference_Year!AC88-ANNEXI_Previous_Year!AA88</f>
        <v>1188.421000000002</v>
      </c>
      <c r="AB88" s="103"/>
      <c r="AC88" s="104">
        <f>ANNEXI_Reference_Year!AE88-ANNEXI_Previous_Year!AC88</f>
        <v>-45180.721000000005</v>
      </c>
      <c r="AD88" s="103"/>
      <c r="AE88" s="111">
        <f>ANNEXI_Reference_Year!AG88-ANNEXI_Previous_Year!AE88</f>
        <v>1684156.6785</v>
      </c>
      <c r="AF88" s="103"/>
      <c r="AG88" s="104">
        <f>ANNEXI_Reference_Year!AI88-ANNEXI_Previous_Year!AG88</f>
        <v>22998.162499999977</v>
      </c>
      <c r="AH88" s="103"/>
      <c r="AI88" s="104">
        <f>ANNEXI_Reference_Year!AK88-ANNEXI_Previous_Year!AI88</f>
        <v>-307483.8456</v>
      </c>
      <c r="AJ88" s="103"/>
      <c r="AK88" s="104">
        <f>ANNEXI_Reference_Year!AM88-ANNEXI_Previous_Year!AK88</f>
        <v>-87623.82</v>
      </c>
      <c r="AL88" s="103"/>
      <c r="AM88" s="104">
        <f>ANNEXI_Reference_Year!AO88-ANNEXI_Previous_Year!AM88</f>
        <v>0</v>
      </c>
      <c r="AN88" s="103"/>
      <c r="AO88" s="108"/>
      <c r="AP88" s="108"/>
      <c r="AQ88" s="37"/>
    </row>
    <row r="89" spans="1:43" ht="15">
      <c r="A89" s="185"/>
      <c r="B89" s="101" t="s">
        <v>113</v>
      </c>
      <c r="C89" s="102">
        <f>ANNEXI_Reference_Year!C89-ANNEXI_Previous_Year!C89</f>
        <v>-410.0576</v>
      </c>
      <c r="D89" s="107"/>
      <c r="E89" s="111">
        <f>ANNEXI_Reference_Year!G89-ANNEXI_Previous_Year!E89</f>
        <v>-6038789.291000001</v>
      </c>
      <c r="F89" s="107"/>
      <c r="G89" s="104">
        <f>ANNEXI_Reference_Year!I89-ANNEXI_Previous_Year!G89</f>
        <v>-185537.90300000005</v>
      </c>
      <c r="H89" s="107"/>
      <c r="I89" s="104">
        <f>ANNEXI_Reference_Year!K89-ANNEXI_Previous_Year!I89</f>
        <v>82.08500000000001</v>
      </c>
      <c r="J89" s="107"/>
      <c r="K89" s="104">
        <f>ANNEXI_Reference_Year!M89-ANNEXI_Previous_Year!K89</f>
        <v>309.4469</v>
      </c>
      <c r="L89" s="107"/>
      <c r="M89" s="104">
        <f>ANNEXI_Reference_Year!O89-ANNEXI_Previous_Year!M89</f>
        <v>-596.02</v>
      </c>
      <c r="N89" s="107"/>
      <c r="O89" s="104">
        <f>ANNEXI_Reference_Year!Q89-ANNEXI_Previous_Year!O89</f>
        <v>6713.970000000001</v>
      </c>
      <c r="P89" s="107"/>
      <c r="Q89" s="104">
        <f>ANNEXI_Reference_Year!S89-ANNEXI_Previous_Year!Q89</f>
        <v>-215912.7441</v>
      </c>
      <c r="R89" s="107"/>
      <c r="S89" s="111">
        <f>ANNEXI_Reference_Year!U89-ANNEXI_Previous_Year!S89</f>
        <v>-1752446.5554</v>
      </c>
      <c r="T89" s="107"/>
      <c r="U89" s="104">
        <f>ANNEXI_Reference_Year!W89-ANNEXI_Previous_Year!U89</f>
        <v>328156.27139999997</v>
      </c>
      <c r="V89" s="107"/>
      <c r="W89" s="104">
        <f>ANNEXI_Reference_Year!Y89-ANNEXI_Previous_Year!W89</f>
        <v>9297.670699999988</v>
      </c>
      <c r="X89" s="107"/>
      <c r="Y89" s="104">
        <f>ANNEXI_Reference_Year!AA89-ANNEXI_Previous_Year!Y89</f>
        <v>-1399.857100000001</v>
      </c>
      <c r="Z89" s="107"/>
      <c r="AA89" s="104">
        <f>ANNEXI_Reference_Year!AC89-ANNEXI_Previous_Year!AA89</f>
        <v>1100.4189999999944</v>
      </c>
      <c r="AB89" s="107"/>
      <c r="AC89" s="104">
        <f>ANNEXI_Reference_Year!AE89-ANNEXI_Previous_Year!AC89</f>
        <v>-43977.986999999994</v>
      </c>
      <c r="AD89" s="107"/>
      <c r="AE89" s="111">
        <f>ANNEXI_Reference_Year!AG89-ANNEXI_Previous_Year!AE89</f>
        <v>1651187.2924000002</v>
      </c>
      <c r="AF89" s="107"/>
      <c r="AG89" s="104">
        <f>ANNEXI_Reference_Year!AI89-ANNEXI_Previous_Year!AG89</f>
        <v>29707.576500000025</v>
      </c>
      <c r="AH89" s="107"/>
      <c r="AI89" s="104">
        <f>ANNEXI_Reference_Year!AK89-ANNEXI_Previous_Year!AI89</f>
        <v>-317539.25399999996</v>
      </c>
      <c r="AJ89" s="107"/>
      <c r="AK89" s="104">
        <f>ANNEXI_Reference_Year!AM89-ANNEXI_Previous_Year!AK89</f>
        <v>-88562.505</v>
      </c>
      <c r="AL89" s="107"/>
      <c r="AM89" s="104">
        <f>ANNEXI_Reference_Year!AO89-ANNEXI_Previous_Year!AM89</f>
        <v>0</v>
      </c>
      <c r="AN89" s="107"/>
      <c r="AO89" s="108"/>
      <c r="AP89" s="108"/>
      <c r="AQ89" s="37"/>
    </row>
    <row r="90" spans="1:43" ht="15">
      <c r="A90" s="185" t="s">
        <v>208</v>
      </c>
      <c r="B90" s="101" t="s">
        <v>178</v>
      </c>
      <c r="C90" s="102">
        <f>ANNEXI_Reference_Year!C90-ANNEXI_Previous_Year!C90</f>
        <v>0</v>
      </c>
      <c r="D90" s="103"/>
      <c r="E90" s="104">
        <f>ANNEXI_Reference_Year!G90-ANNEXI_Previous_Year!E90</f>
        <v>0</v>
      </c>
      <c r="F90" s="103"/>
      <c r="G90" s="104">
        <f>ANNEXI_Reference_Year!I90-ANNEXI_Previous_Year!G90</f>
        <v>0</v>
      </c>
      <c r="H90" s="103"/>
      <c r="I90" s="104">
        <f>ANNEXI_Reference_Year!K90-ANNEXI_Previous_Year!I90</f>
        <v>0</v>
      </c>
      <c r="J90" s="103"/>
      <c r="K90" s="104">
        <f>ANNEXI_Reference_Year!M90-ANNEXI_Previous_Year!K90</f>
        <v>0</v>
      </c>
      <c r="L90" s="103"/>
      <c r="M90" s="104">
        <f>ANNEXI_Reference_Year!O90-ANNEXI_Previous_Year!M90</f>
        <v>0</v>
      </c>
      <c r="N90" s="103"/>
      <c r="O90" s="104">
        <f>ANNEXI_Reference_Year!Q90-ANNEXI_Previous_Year!O90</f>
        <v>113.5</v>
      </c>
      <c r="P90" s="103"/>
      <c r="Q90" s="104">
        <f>ANNEXI_Reference_Year!S90-ANNEXI_Previous_Year!Q90</f>
        <v>5.640000000000001</v>
      </c>
      <c r="R90" s="103"/>
      <c r="S90" s="104">
        <f>ANNEXI_Reference_Year!U90-ANNEXI_Previous_Year!S90</f>
        <v>3185.183</v>
      </c>
      <c r="T90" s="103"/>
      <c r="U90" s="104">
        <f>ANNEXI_Reference_Year!W90-ANNEXI_Previous_Year!U90</f>
        <v>-16463.026000000013</v>
      </c>
      <c r="V90" s="103"/>
      <c r="W90" s="104">
        <f>ANNEXI_Reference_Year!Y90-ANNEXI_Previous_Year!W90</f>
        <v>560.4110000000001</v>
      </c>
      <c r="X90" s="103"/>
      <c r="Y90" s="104">
        <f>ANNEXI_Reference_Year!AA90-ANNEXI_Previous_Year!Y90</f>
        <v>1.492</v>
      </c>
      <c r="Z90" s="103"/>
      <c r="AA90" s="104">
        <f>ANNEXI_Reference_Year!AC90-ANNEXI_Previous_Year!AA90</f>
        <v>-90</v>
      </c>
      <c r="AB90" s="103"/>
      <c r="AC90" s="104">
        <f>ANNEXI_Reference_Year!AE90-ANNEXI_Previous_Year!AC90</f>
        <v>0</v>
      </c>
      <c r="AD90" s="103"/>
      <c r="AE90" s="104">
        <f>ANNEXI_Reference_Year!AG90-ANNEXI_Previous_Year!AE90</f>
        <v>310.2000000000007</v>
      </c>
      <c r="AF90" s="103"/>
      <c r="AG90" s="104">
        <f>ANNEXI_Reference_Year!AI90-ANNEXI_Previous_Year!AG90</f>
        <v>-1</v>
      </c>
      <c r="AH90" s="103"/>
      <c r="AI90" s="104">
        <f>ANNEXI_Reference_Year!AK90-ANNEXI_Previous_Year!AI90</f>
        <v>3911.261</v>
      </c>
      <c r="AJ90" s="103"/>
      <c r="AK90" s="104">
        <f>ANNEXI_Reference_Year!AM90-ANNEXI_Previous_Year!AK90</f>
        <v>-3</v>
      </c>
      <c r="AL90" s="103"/>
      <c r="AM90" s="104">
        <f>ANNEXI_Reference_Year!AO90-ANNEXI_Previous_Year!AM90</f>
        <v>0</v>
      </c>
      <c r="AN90" s="103"/>
      <c r="AO90" s="108"/>
      <c r="AP90" s="108"/>
      <c r="AQ90" s="37"/>
    </row>
    <row r="91" spans="1:43" ht="15">
      <c r="A91" s="185"/>
      <c r="B91" s="101" t="s">
        <v>179</v>
      </c>
      <c r="C91" s="102">
        <f>ANNEXI_Reference_Year!C91-ANNEXI_Previous_Year!C91</f>
        <v>5333.4552</v>
      </c>
      <c r="D91" s="103"/>
      <c r="E91" s="104">
        <f>ANNEXI_Reference_Year!G91-ANNEXI_Previous_Year!E91</f>
        <v>-13757.64</v>
      </c>
      <c r="F91" s="103"/>
      <c r="G91" s="104">
        <f>ANNEXI_Reference_Year!I91-ANNEXI_Previous_Year!G91</f>
        <v>-8773.600000000006</v>
      </c>
      <c r="H91" s="103"/>
      <c r="I91" s="104">
        <f>ANNEXI_Reference_Year!K91-ANNEXI_Previous_Year!I91</f>
        <v>-1453.9285</v>
      </c>
      <c r="J91" s="103"/>
      <c r="K91" s="104">
        <f>ANNEXI_Reference_Year!M91-ANNEXI_Previous_Year!K91</f>
        <v>-11214.367100000003</v>
      </c>
      <c r="L91" s="103"/>
      <c r="M91" s="104">
        <f>ANNEXI_Reference_Year!O91-ANNEXI_Previous_Year!M91</f>
        <v>-111342.668</v>
      </c>
      <c r="N91" s="103"/>
      <c r="O91" s="104">
        <f>ANNEXI_Reference_Year!Q91-ANNEXI_Previous_Year!O91</f>
        <v>-30592.497</v>
      </c>
      <c r="P91" s="103"/>
      <c r="Q91" s="104">
        <f>ANNEXI_Reference_Year!S91-ANNEXI_Previous_Year!Q91</f>
        <v>-245604.88379999995</v>
      </c>
      <c r="R91" s="103"/>
      <c r="S91" s="104">
        <f>ANNEXI_Reference_Year!U91-ANNEXI_Previous_Year!S91</f>
        <v>-4302.919099999999</v>
      </c>
      <c r="T91" s="103"/>
      <c r="U91" s="104">
        <f>ANNEXI_Reference_Year!W91-ANNEXI_Previous_Year!U91</f>
        <v>399758.9707000004</v>
      </c>
      <c r="V91" s="103"/>
      <c r="W91" s="104">
        <f>ANNEXI_Reference_Year!Y91-ANNEXI_Previous_Year!W91</f>
        <v>-1257.3867000000027</v>
      </c>
      <c r="X91" s="103"/>
      <c r="Y91" s="104">
        <f>ANNEXI_Reference_Year!AA91-ANNEXI_Previous_Year!Y91</f>
        <v>-1309.4028999999991</v>
      </c>
      <c r="Z91" s="103"/>
      <c r="AA91" s="111">
        <f>ANNEXI_Reference_Year!AC91-ANNEXI_Previous_Year!AA91</f>
        <v>-1699587.5645000003</v>
      </c>
      <c r="AB91" s="103"/>
      <c r="AC91" s="104">
        <f>ANNEXI_Reference_Year!AE91-ANNEXI_Previous_Year!AC91</f>
        <v>-30459.004</v>
      </c>
      <c r="AD91" s="103"/>
      <c r="AE91" s="104">
        <f>ANNEXI_Reference_Year!AG91-ANNEXI_Previous_Year!AE91</f>
        <v>207136.44900000002</v>
      </c>
      <c r="AF91" s="103"/>
      <c r="AG91" s="104">
        <f>ANNEXI_Reference_Year!AI91-ANNEXI_Previous_Year!AG91</f>
        <v>81078.299</v>
      </c>
      <c r="AH91" s="103"/>
      <c r="AI91" s="104">
        <f>ANNEXI_Reference_Year!AK91-ANNEXI_Previous_Year!AI91</f>
        <v>-513342.4105</v>
      </c>
      <c r="AJ91" s="103"/>
      <c r="AK91" s="104">
        <f>ANNEXI_Reference_Year!AM91-ANNEXI_Previous_Year!AK91</f>
        <v>-1845.559</v>
      </c>
      <c r="AL91" s="103"/>
      <c r="AM91" s="104">
        <f>ANNEXI_Reference_Year!AO91-ANNEXI_Previous_Year!AM91</f>
        <v>0</v>
      </c>
      <c r="AN91" s="103"/>
      <c r="AO91" s="108"/>
      <c r="AP91" s="108"/>
      <c r="AQ91" s="37"/>
    </row>
    <row r="92" spans="1:43" ht="15">
      <c r="A92" s="185"/>
      <c r="B92" s="101" t="s">
        <v>113</v>
      </c>
      <c r="C92" s="102">
        <f>ANNEXI_Reference_Year!C92-ANNEXI_Previous_Year!C92</f>
        <v>5333.4552</v>
      </c>
      <c r="D92" s="107"/>
      <c r="E92" s="104">
        <f>ANNEXI_Reference_Year!G92-ANNEXI_Previous_Year!E92</f>
        <v>-13757.64</v>
      </c>
      <c r="F92" s="107"/>
      <c r="G92" s="104">
        <f>ANNEXI_Reference_Year!I92-ANNEXI_Previous_Year!G92</f>
        <v>-8773.600000000006</v>
      </c>
      <c r="H92" s="107"/>
      <c r="I92" s="104">
        <f>ANNEXI_Reference_Year!K92-ANNEXI_Previous_Year!I92</f>
        <v>-1453.9285</v>
      </c>
      <c r="J92" s="107"/>
      <c r="K92" s="104">
        <f>ANNEXI_Reference_Year!M92-ANNEXI_Previous_Year!K92</f>
        <v>-11214.367100000003</v>
      </c>
      <c r="L92" s="107"/>
      <c r="M92" s="104">
        <f>ANNEXI_Reference_Year!O92-ANNEXI_Previous_Year!M92</f>
        <v>-111342.668</v>
      </c>
      <c r="N92" s="107"/>
      <c r="O92" s="104">
        <f>ANNEXI_Reference_Year!Q92-ANNEXI_Previous_Year!O92</f>
        <v>-30478.997</v>
      </c>
      <c r="P92" s="107"/>
      <c r="Q92" s="104">
        <f>ANNEXI_Reference_Year!S92-ANNEXI_Previous_Year!Q92</f>
        <v>-245599.24380000005</v>
      </c>
      <c r="R92" s="107"/>
      <c r="S92" s="104">
        <f>ANNEXI_Reference_Year!U92-ANNEXI_Previous_Year!S92</f>
        <v>-1117.736100000002</v>
      </c>
      <c r="T92" s="107"/>
      <c r="U92" s="104">
        <f>ANNEXI_Reference_Year!W92-ANNEXI_Previous_Year!U92</f>
        <v>383295.9446999999</v>
      </c>
      <c r="V92" s="107"/>
      <c r="W92" s="104">
        <f>ANNEXI_Reference_Year!Y92-ANNEXI_Previous_Year!W92</f>
        <v>-696.9757000000027</v>
      </c>
      <c r="X92" s="107"/>
      <c r="Y92" s="104">
        <f>ANNEXI_Reference_Year!AA92-ANNEXI_Previous_Year!Y92</f>
        <v>-1307.9109000000008</v>
      </c>
      <c r="Z92" s="107"/>
      <c r="AA92" s="111">
        <f>ANNEXI_Reference_Year!AC92-ANNEXI_Previous_Year!AA92</f>
        <v>-1699677.5645000003</v>
      </c>
      <c r="AB92" s="107"/>
      <c r="AC92" s="104">
        <f>ANNEXI_Reference_Year!AE92-ANNEXI_Previous_Year!AC92</f>
        <v>-30459.004</v>
      </c>
      <c r="AD92" s="107"/>
      <c r="AE92" s="104">
        <f>ANNEXI_Reference_Year!AG92-ANNEXI_Previous_Year!AE92</f>
        <v>207446.64899999998</v>
      </c>
      <c r="AF92" s="107"/>
      <c r="AG92" s="104">
        <f>ANNEXI_Reference_Year!AI92-ANNEXI_Previous_Year!AG92</f>
        <v>81077.299</v>
      </c>
      <c r="AH92" s="107"/>
      <c r="AI92" s="104">
        <f>ANNEXI_Reference_Year!AK92-ANNEXI_Previous_Year!AI92</f>
        <v>-509431.1495</v>
      </c>
      <c r="AJ92" s="107"/>
      <c r="AK92" s="104">
        <f>ANNEXI_Reference_Year!AM92-ANNEXI_Previous_Year!AK92</f>
        <v>-1848.559</v>
      </c>
      <c r="AL92" s="107"/>
      <c r="AM92" s="104">
        <f>ANNEXI_Reference_Year!AO92-ANNEXI_Previous_Year!AM92</f>
        <v>0</v>
      </c>
      <c r="AN92" s="107"/>
      <c r="AO92" s="108"/>
      <c r="AP92" s="108"/>
      <c r="AQ92" s="37"/>
    </row>
    <row r="93" spans="1:43" ht="15">
      <c r="A93" s="185" t="s">
        <v>209</v>
      </c>
      <c r="B93" s="101" t="s">
        <v>178</v>
      </c>
      <c r="C93" s="102">
        <f>ANNEXI_Reference_Year!C93-ANNEXI_Previous_Year!C93</f>
        <v>1361.0749999999998</v>
      </c>
      <c r="D93" s="103"/>
      <c r="E93" s="104">
        <f>ANNEXI_Reference_Year!G93-ANNEXI_Previous_Year!E93</f>
        <v>25.912999999999997</v>
      </c>
      <c r="F93" s="103"/>
      <c r="G93" s="104">
        <f>ANNEXI_Reference_Year!I93-ANNEXI_Previous_Year!G93</f>
        <v>-193.8</v>
      </c>
      <c r="H93" s="103"/>
      <c r="I93" s="104">
        <f>ANNEXI_Reference_Year!K93-ANNEXI_Previous_Year!I93</f>
        <v>0</v>
      </c>
      <c r="J93" s="103"/>
      <c r="K93" s="104">
        <f>ANNEXI_Reference_Year!M93-ANNEXI_Previous_Year!K93</f>
        <v>56.85</v>
      </c>
      <c r="L93" s="103"/>
      <c r="M93" s="104">
        <f>ANNEXI_Reference_Year!O93-ANNEXI_Previous_Year!M93</f>
        <v>0</v>
      </c>
      <c r="N93" s="103"/>
      <c r="O93" s="104">
        <f>ANNEXI_Reference_Year!Q93-ANNEXI_Previous_Year!O93</f>
        <v>548.76</v>
      </c>
      <c r="P93" s="103"/>
      <c r="Q93" s="104">
        <f>ANNEXI_Reference_Year!S93-ANNEXI_Previous_Year!Q93</f>
        <v>2299.38</v>
      </c>
      <c r="R93" s="103"/>
      <c r="S93" s="104">
        <f>ANNEXI_Reference_Year!U93-ANNEXI_Previous_Year!S93</f>
        <v>-30.99</v>
      </c>
      <c r="T93" s="103"/>
      <c r="U93" s="104">
        <f>ANNEXI_Reference_Year!W93-ANNEXI_Previous_Year!U93</f>
        <v>13191.88</v>
      </c>
      <c r="V93" s="103"/>
      <c r="W93" s="104">
        <f>ANNEXI_Reference_Year!Y93-ANNEXI_Previous_Year!W93</f>
        <v>590.44</v>
      </c>
      <c r="X93" s="103"/>
      <c r="Y93" s="104">
        <f>ANNEXI_Reference_Year!AA93-ANNEXI_Previous_Year!Y93</f>
        <v>11.68</v>
      </c>
      <c r="Z93" s="103"/>
      <c r="AA93" s="104">
        <f>ANNEXI_Reference_Year!AC93-ANNEXI_Previous_Year!AA93</f>
        <v>-493.055</v>
      </c>
      <c r="AB93" s="103"/>
      <c r="AC93" s="104">
        <f>ANNEXI_Reference_Year!AE93-ANNEXI_Previous_Year!AC93</f>
        <v>-957.7989999999991</v>
      </c>
      <c r="AD93" s="103"/>
      <c r="AE93" s="104">
        <f>ANNEXI_Reference_Year!AG93-ANNEXI_Previous_Year!AE93</f>
        <v>65413.941999999995</v>
      </c>
      <c r="AF93" s="103"/>
      <c r="AG93" s="104">
        <f>ANNEXI_Reference_Year!AI93-ANNEXI_Previous_Year!AG93</f>
        <v>38978.073000000004</v>
      </c>
      <c r="AH93" s="103"/>
      <c r="AI93" s="104">
        <f>ANNEXI_Reference_Year!AK93-ANNEXI_Previous_Year!AI93</f>
        <v>-52214.57</v>
      </c>
      <c r="AJ93" s="103"/>
      <c r="AK93" s="111">
        <f>ANNEXI_Reference_Year!AM93-ANNEXI_Previous_Year!AK93</f>
        <v>956306.95</v>
      </c>
      <c r="AL93" s="103"/>
      <c r="AM93" s="104">
        <f>ANNEXI_Reference_Year!AO93-ANNEXI_Previous_Year!AM93</f>
        <v>0</v>
      </c>
      <c r="AN93" s="103"/>
      <c r="AO93" s="108"/>
      <c r="AP93" s="108"/>
      <c r="AQ93" s="37"/>
    </row>
    <row r="94" spans="1:43" ht="15">
      <c r="A94" s="185"/>
      <c r="B94" s="101" t="s">
        <v>179</v>
      </c>
      <c r="C94" s="102">
        <f>ANNEXI_Reference_Year!C94-ANNEXI_Previous_Year!C94</f>
        <v>-2820.34</v>
      </c>
      <c r="D94" s="103"/>
      <c r="E94" s="104">
        <f>ANNEXI_Reference_Year!G94-ANNEXI_Previous_Year!E94</f>
        <v>-175232.65</v>
      </c>
      <c r="F94" s="103"/>
      <c r="G94" s="104">
        <f>ANNEXI_Reference_Year!I94-ANNEXI_Previous_Year!G94</f>
        <v>620.67</v>
      </c>
      <c r="H94" s="103"/>
      <c r="I94" s="104">
        <f>ANNEXI_Reference_Year!K94-ANNEXI_Previous_Year!I94</f>
        <v>645.392</v>
      </c>
      <c r="J94" s="103"/>
      <c r="K94" s="104">
        <f>ANNEXI_Reference_Year!M94-ANNEXI_Previous_Year!K94</f>
        <v>12.129999999999995</v>
      </c>
      <c r="L94" s="103"/>
      <c r="M94" s="104">
        <f>ANNEXI_Reference_Year!O94-ANNEXI_Previous_Year!M94</f>
        <v>-1</v>
      </c>
      <c r="N94" s="103"/>
      <c r="O94" s="104">
        <f>ANNEXI_Reference_Year!Q94-ANNEXI_Previous_Year!O94</f>
        <v>-162</v>
      </c>
      <c r="P94" s="103"/>
      <c r="Q94" s="104">
        <f>ANNEXI_Reference_Year!S94-ANNEXI_Previous_Year!Q94</f>
        <v>31301.78</v>
      </c>
      <c r="R94" s="103"/>
      <c r="S94" s="104">
        <f>ANNEXI_Reference_Year!U94-ANNEXI_Previous_Year!S94</f>
        <v>-14033.720000000001</v>
      </c>
      <c r="T94" s="103"/>
      <c r="U94" s="104">
        <f>ANNEXI_Reference_Year!W94-ANNEXI_Previous_Year!U94</f>
        <v>-2655.2180000000008</v>
      </c>
      <c r="V94" s="103"/>
      <c r="W94" s="104">
        <f>ANNEXI_Reference_Year!Y94-ANNEXI_Previous_Year!W94</f>
        <v>-51.264999999999986</v>
      </c>
      <c r="X94" s="103"/>
      <c r="Y94" s="104">
        <f>ANNEXI_Reference_Year!AA94-ANNEXI_Previous_Year!Y94</f>
        <v>2994.83</v>
      </c>
      <c r="Z94" s="103"/>
      <c r="AA94" s="104">
        <f>ANNEXI_Reference_Year!AC94-ANNEXI_Previous_Year!AA94</f>
        <v>1308.8650000000016</v>
      </c>
      <c r="AB94" s="103"/>
      <c r="AC94" s="104">
        <f>ANNEXI_Reference_Year!AE94-ANNEXI_Previous_Year!AC94</f>
        <v>33367.515000000014</v>
      </c>
      <c r="AD94" s="103"/>
      <c r="AE94" s="104">
        <f>ANNEXI_Reference_Year!AG94-ANNEXI_Previous_Year!AE94</f>
        <v>-2057.3169999999955</v>
      </c>
      <c r="AF94" s="103"/>
      <c r="AG94" s="111">
        <f>ANNEXI_Reference_Year!AI94-ANNEXI_Previous_Year!AG94</f>
        <v>-4262636.819</v>
      </c>
      <c r="AH94" s="103"/>
      <c r="AI94" s="104">
        <f>ANNEXI_Reference_Year!AK94-ANNEXI_Previous_Year!AI94</f>
        <v>166425.14399999997</v>
      </c>
      <c r="AJ94" s="103"/>
      <c r="AK94" s="111">
        <f>ANNEXI_Reference_Year!AM94-ANNEXI_Previous_Year!AK94</f>
        <v>22672.153</v>
      </c>
      <c r="AL94" s="103"/>
      <c r="AM94" s="104">
        <f>ANNEXI_Reference_Year!AO94-ANNEXI_Previous_Year!AM94</f>
        <v>0</v>
      </c>
      <c r="AN94" s="103"/>
      <c r="AO94" s="108"/>
      <c r="AP94" s="108"/>
      <c r="AQ94" s="37"/>
    </row>
    <row r="95" spans="1:43" ht="15">
      <c r="A95" s="185"/>
      <c r="B95" s="101" t="s">
        <v>113</v>
      </c>
      <c r="C95" s="102">
        <f>ANNEXI_Reference_Year!C95-ANNEXI_Previous_Year!C95</f>
        <v>-1459.2649999999999</v>
      </c>
      <c r="D95" s="107"/>
      <c r="E95" s="104">
        <f>ANNEXI_Reference_Year!G95-ANNEXI_Previous_Year!E95</f>
        <v>-175206.737</v>
      </c>
      <c r="F95" s="107"/>
      <c r="G95" s="104">
        <f>ANNEXI_Reference_Year!I95-ANNEXI_Previous_Year!G95</f>
        <v>426.87</v>
      </c>
      <c r="H95" s="107"/>
      <c r="I95" s="104">
        <f>ANNEXI_Reference_Year!K95-ANNEXI_Previous_Year!I95</f>
        <v>645.392</v>
      </c>
      <c r="J95" s="107"/>
      <c r="K95" s="104">
        <f>ANNEXI_Reference_Year!M95-ANNEXI_Previous_Year!K95</f>
        <v>68.98000000000002</v>
      </c>
      <c r="L95" s="107"/>
      <c r="M95" s="104">
        <f>ANNEXI_Reference_Year!O95-ANNEXI_Previous_Year!M95</f>
        <v>-1</v>
      </c>
      <c r="N95" s="107"/>
      <c r="O95" s="104">
        <f>ANNEXI_Reference_Year!Q95-ANNEXI_Previous_Year!O95</f>
        <v>386.76</v>
      </c>
      <c r="P95" s="107"/>
      <c r="Q95" s="104">
        <f>ANNEXI_Reference_Year!S95-ANNEXI_Previous_Year!Q95</f>
        <v>33601.16</v>
      </c>
      <c r="R95" s="107"/>
      <c r="S95" s="104">
        <f>ANNEXI_Reference_Year!U95-ANNEXI_Previous_Year!S95</f>
        <v>-14064.71</v>
      </c>
      <c r="T95" s="107"/>
      <c r="U95" s="104">
        <f>ANNEXI_Reference_Year!W95-ANNEXI_Previous_Year!U95</f>
        <v>10536.662</v>
      </c>
      <c r="V95" s="107"/>
      <c r="W95" s="104">
        <f>ANNEXI_Reference_Year!Y95-ANNEXI_Previous_Year!W95</f>
        <v>539.175</v>
      </c>
      <c r="X95" s="107"/>
      <c r="Y95" s="104">
        <f>ANNEXI_Reference_Year!AA95-ANNEXI_Previous_Year!Y95</f>
        <v>3006.51</v>
      </c>
      <c r="Z95" s="107"/>
      <c r="AA95" s="104">
        <f>ANNEXI_Reference_Year!AC95-ANNEXI_Previous_Year!AA95</f>
        <v>815.8100000000013</v>
      </c>
      <c r="AB95" s="107"/>
      <c r="AC95" s="104">
        <f>ANNEXI_Reference_Year!AE95-ANNEXI_Previous_Year!AC95</f>
        <v>32409.716000000015</v>
      </c>
      <c r="AD95" s="107"/>
      <c r="AE95" s="104">
        <f>ANNEXI_Reference_Year!AG95-ANNEXI_Previous_Year!AE95</f>
        <v>63356.625</v>
      </c>
      <c r="AF95" s="107"/>
      <c r="AG95" s="111">
        <f>ANNEXI_Reference_Year!AI95-ANNEXI_Previous_Year!AG95</f>
        <v>-4223658.745999999</v>
      </c>
      <c r="AH95" s="107"/>
      <c r="AI95" s="104">
        <f>ANNEXI_Reference_Year!AK95-ANNEXI_Previous_Year!AI95</f>
        <v>114210.57400000002</v>
      </c>
      <c r="AJ95" s="107"/>
      <c r="AK95" s="111">
        <f>ANNEXI_Reference_Year!AM95-ANNEXI_Previous_Year!AK95</f>
        <v>978979.103</v>
      </c>
      <c r="AL95" s="107"/>
      <c r="AM95" s="104">
        <f>ANNEXI_Reference_Year!AO95-ANNEXI_Previous_Year!AM95</f>
        <v>0</v>
      </c>
      <c r="AN95" s="107"/>
      <c r="AO95" s="108"/>
      <c r="AP95" s="108"/>
      <c r="AQ95" s="37"/>
    </row>
    <row r="96" spans="1:43" ht="15">
      <c r="A96" s="185" t="s">
        <v>210</v>
      </c>
      <c r="B96" s="101" t="s">
        <v>178</v>
      </c>
      <c r="C96" s="102">
        <f>ANNEXI_Reference_Year!C96-ANNEXI_Previous_Year!C96</f>
        <v>0</v>
      </c>
      <c r="D96" s="103"/>
      <c r="E96" s="104">
        <f>ANNEXI_Reference_Year!G96-ANNEXI_Previous_Year!E96</f>
        <v>0</v>
      </c>
      <c r="F96" s="103"/>
      <c r="G96" s="104">
        <f>ANNEXI_Reference_Year!I96-ANNEXI_Previous_Year!G96</f>
        <v>88.41</v>
      </c>
      <c r="H96" s="103"/>
      <c r="I96" s="104">
        <f>ANNEXI_Reference_Year!K96-ANNEXI_Previous_Year!I96</f>
        <v>0</v>
      </c>
      <c r="J96" s="103"/>
      <c r="K96" s="104">
        <f>ANNEXI_Reference_Year!M96-ANNEXI_Previous_Year!K96</f>
        <v>0</v>
      </c>
      <c r="L96" s="103"/>
      <c r="M96" s="104">
        <f>ANNEXI_Reference_Year!O96-ANNEXI_Previous_Year!M96</f>
        <v>0</v>
      </c>
      <c r="N96" s="103"/>
      <c r="O96" s="104">
        <f>ANNEXI_Reference_Year!Q96-ANNEXI_Previous_Year!O96</f>
        <v>0</v>
      </c>
      <c r="P96" s="103"/>
      <c r="Q96" s="104">
        <f>ANNEXI_Reference_Year!S96-ANNEXI_Previous_Year!Q96</f>
        <v>0</v>
      </c>
      <c r="R96" s="103"/>
      <c r="S96" s="104">
        <f>ANNEXI_Reference_Year!U96-ANNEXI_Previous_Year!S96</f>
        <v>-67</v>
      </c>
      <c r="T96" s="103"/>
      <c r="U96" s="104">
        <f>ANNEXI_Reference_Year!W96-ANNEXI_Previous_Year!U96</f>
        <v>0.002</v>
      </c>
      <c r="V96" s="103"/>
      <c r="W96" s="104">
        <f>ANNEXI_Reference_Year!Y96-ANNEXI_Previous_Year!W96</f>
        <v>-2.722</v>
      </c>
      <c r="X96" s="103"/>
      <c r="Y96" s="104">
        <f>ANNEXI_Reference_Year!AA96-ANNEXI_Previous_Year!Y96</f>
        <v>0</v>
      </c>
      <c r="Z96" s="103"/>
      <c r="AA96" s="104">
        <f>ANNEXI_Reference_Year!AC96-ANNEXI_Previous_Year!AA96</f>
        <v>0</v>
      </c>
      <c r="AB96" s="103"/>
      <c r="AC96" s="104">
        <f>ANNEXI_Reference_Year!AE96-ANNEXI_Previous_Year!AC96</f>
        <v>-20</v>
      </c>
      <c r="AD96" s="103"/>
      <c r="AE96" s="104">
        <f>ANNEXI_Reference_Year!AG96-ANNEXI_Previous_Year!AE96</f>
        <v>0</v>
      </c>
      <c r="AF96" s="103"/>
      <c r="AG96" s="104">
        <f>ANNEXI_Reference_Year!AI96-ANNEXI_Previous_Year!AG96</f>
        <v>6.152</v>
      </c>
      <c r="AH96" s="103"/>
      <c r="AI96" s="104">
        <f>ANNEXI_Reference_Year!AK96-ANNEXI_Previous_Year!AI96</f>
        <v>-119.76</v>
      </c>
      <c r="AJ96" s="103"/>
      <c r="AK96" s="104">
        <f>ANNEXI_Reference_Year!AM96-ANNEXI_Previous_Year!AK96</f>
        <v>0.114</v>
      </c>
      <c r="AL96" s="103"/>
      <c r="AM96" s="104">
        <f>ANNEXI_Reference_Year!AO96-ANNEXI_Previous_Year!AM96</f>
        <v>0</v>
      </c>
      <c r="AN96" s="103"/>
      <c r="AO96" s="108"/>
      <c r="AP96" s="108"/>
      <c r="AQ96" s="37"/>
    </row>
    <row r="97" spans="1:43" ht="15">
      <c r="A97" s="185"/>
      <c r="B97" s="101" t="s">
        <v>179</v>
      </c>
      <c r="C97" s="102">
        <f>ANNEXI_Reference_Year!C97-ANNEXI_Previous_Year!C97</f>
        <v>0.48</v>
      </c>
      <c r="D97" s="103"/>
      <c r="E97" s="104">
        <f>ANNEXI_Reference_Year!G97-ANNEXI_Previous_Year!E97</f>
        <v>-36132</v>
      </c>
      <c r="F97" s="103"/>
      <c r="G97" s="104">
        <f>ANNEXI_Reference_Year!I97-ANNEXI_Previous_Year!G97</f>
        <v>-12</v>
      </c>
      <c r="H97" s="103"/>
      <c r="I97" s="104">
        <f>ANNEXI_Reference_Year!K97-ANNEXI_Previous_Year!I97</f>
        <v>0</v>
      </c>
      <c r="J97" s="103"/>
      <c r="K97" s="104">
        <f>ANNEXI_Reference_Year!M97-ANNEXI_Previous_Year!K97</f>
        <v>0</v>
      </c>
      <c r="L97" s="103"/>
      <c r="M97" s="104">
        <f>ANNEXI_Reference_Year!O97-ANNEXI_Previous_Year!M97</f>
        <v>0</v>
      </c>
      <c r="N97" s="103"/>
      <c r="O97" s="104">
        <f>ANNEXI_Reference_Year!Q97-ANNEXI_Previous_Year!O97</f>
        <v>0</v>
      </c>
      <c r="P97" s="103"/>
      <c r="Q97" s="104">
        <f>ANNEXI_Reference_Year!S97-ANNEXI_Previous_Year!Q97</f>
        <v>0</v>
      </c>
      <c r="R97" s="103"/>
      <c r="S97" s="104">
        <f>ANNEXI_Reference_Year!U97-ANNEXI_Previous_Year!S97</f>
        <v>0</v>
      </c>
      <c r="T97" s="103"/>
      <c r="U97" s="104">
        <f>ANNEXI_Reference_Year!W97-ANNEXI_Previous_Year!U97</f>
        <v>132.12</v>
      </c>
      <c r="V97" s="103"/>
      <c r="W97" s="104">
        <f>ANNEXI_Reference_Year!Y97-ANNEXI_Previous_Year!W97</f>
        <v>-730</v>
      </c>
      <c r="X97" s="103"/>
      <c r="Y97" s="104">
        <f>ANNEXI_Reference_Year!AA97-ANNEXI_Previous_Year!Y97</f>
        <v>-184.16</v>
      </c>
      <c r="Z97" s="103"/>
      <c r="AA97" s="104">
        <f>ANNEXI_Reference_Year!AC97-ANNEXI_Previous_Year!AA97</f>
        <v>-44</v>
      </c>
      <c r="AB97" s="103"/>
      <c r="AC97" s="104">
        <f>ANNEXI_Reference_Year!AE97-ANNEXI_Previous_Year!AC97</f>
        <v>81.70000000000005</v>
      </c>
      <c r="AD97" s="103"/>
      <c r="AE97" s="104">
        <f>ANNEXI_Reference_Year!AG97-ANNEXI_Previous_Year!AE97</f>
        <v>-1359</v>
      </c>
      <c r="AF97" s="103"/>
      <c r="AG97" s="104">
        <f>ANNEXI_Reference_Year!AI97-ANNEXI_Previous_Year!AG97</f>
        <v>37711.21999999997</v>
      </c>
      <c r="AH97" s="103"/>
      <c r="AI97" s="104">
        <f>ANNEXI_Reference_Year!AK97-ANNEXI_Previous_Year!AI97</f>
        <v>-19193</v>
      </c>
      <c r="AJ97" s="103"/>
      <c r="AK97" s="104">
        <f>ANNEXI_Reference_Year!AM97-ANNEXI_Previous_Year!AK97</f>
        <v>661.84</v>
      </c>
      <c r="AL97" s="103"/>
      <c r="AM97" s="104">
        <f>ANNEXI_Reference_Year!AO97-ANNEXI_Previous_Year!AM97</f>
        <v>0</v>
      </c>
      <c r="AN97" s="103"/>
      <c r="AO97" s="108"/>
      <c r="AP97" s="108"/>
      <c r="AQ97" s="37"/>
    </row>
    <row r="98" spans="1:43" ht="15">
      <c r="A98" s="185"/>
      <c r="B98" s="101" t="s">
        <v>113</v>
      </c>
      <c r="C98" s="102">
        <f>ANNEXI_Reference_Year!C98-ANNEXI_Previous_Year!C98</f>
        <v>0.48</v>
      </c>
      <c r="D98" s="107"/>
      <c r="E98" s="104">
        <f>ANNEXI_Reference_Year!G98-ANNEXI_Previous_Year!E98</f>
        <v>-36132</v>
      </c>
      <c r="F98" s="107"/>
      <c r="G98" s="104">
        <f>ANNEXI_Reference_Year!I98-ANNEXI_Previous_Year!G98</f>
        <v>76.41</v>
      </c>
      <c r="H98" s="107"/>
      <c r="I98" s="104">
        <f>ANNEXI_Reference_Year!K98-ANNEXI_Previous_Year!I98</f>
        <v>0</v>
      </c>
      <c r="J98" s="107"/>
      <c r="K98" s="104">
        <f>ANNEXI_Reference_Year!M98-ANNEXI_Previous_Year!K98</f>
        <v>0</v>
      </c>
      <c r="L98" s="107"/>
      <c r="M98" s="104">
        <f>ANNEXI_Reference_Year!O98-ANNEXI_Previous_Year!M98</f>
        <v>0</v>
      </c>
      <c r="N98" s="107"/>
      <c r="O98" s="104">
        <f>ANNEXI_Reference_Year!Q98-ANNEXI_Previous_Year!O98</f>
        <v>0</v>
      </c>
      <c r="P98" s="107"/>
      <c r="Q98" s="104">
        <f>ANNEXI_Reference_Year!S98-ANNEXI_Previous_Year!Q98</f>
        <v>0</v>
      </c>
      <c r="R98" s="107"/>
      <c r="S98" s="104">
        <f>ANNEXI_Reference_Year!U98-ANNEXI_Previous_Year!S98</f>
        <v>-67</v>
      </c>
      <c r="T98" s="107"/>
      <c r="U98" s="104">
        <f>ANNEXI_Reference_Year!W98-ANNEXI_Previous_Year!U98</f>
        <v>132.122</v>
      </c>
      <c r="V98" s="107"/>
      <c r="W98" s="104">
        <f>ANNEXI_Reference_Year!Y98-ANNEXI_Previous_Year!W98</f>
        <v>-732.722</v>
      </c>
      <c r="X98" s="107"/>
      <c r="Y98" s="104">
        <f>ANNEXI_Reference_Year!AA98-ANNEXI_Previous_Year!Y98</f>
        <v>-184.16</v>
      </c>
      <c r="Z98" s="107"/>
      <c r="AA98" s="104">
        <f>ANNEXI_Reference_Year!AC98-ANNEXI_Previous_Year!AA98</f>
        <v>-44</v>
      </c>
      <c r="AB98" s="107"/>
      <c r="AC98" s="104">
        <f>ANNEXI_Reference_Year!AE98-ANNEXI_Previous_Year!AC98</f>
        <v>61.700000000000045</v>
      </c>
      <c r="AD98" s="107"/>
      <c r="AE98" s="104">
        <f>ANNEXI_Reference_Year!AG98-ANNEXI_Previous_Year!AE98</f>
        <v>-1359</v>
      </c>
      <c r="AF98" s="107"/>
      <c r="AG98" s="104">
        <f>ANNEXI_Reference_Year!AI98-ANNEXI_Previous_Year!AG98</f>
        <v>37717.371999999974</v>
      </c>
      <c r="AH98" s="107"/>
      <c r="AI98" s="104">
        <f>ANNEXI_Reference_Year!AK98-ANNEXI_Previous_Year!AI98</f>
        <v>-19312.76</v>
      </c>
      <c r="AJ98" s="107"/>
      <c r="AK98" s="104">
        <f>ANNEXI_Reference_Year!AM98-ANNEXI_Previous_Year!AK98</f>
        <v>661.954</v>
      </c>
      <c r="AL98" s="107"/>
      <c r="AM98" s="104">
        <f>ANNEXI_Reference_Year!AO98-ANNEXI_Previous_Year!AM98</f>
        <v>0</v>
      </c>
      <c r="AN98" s="107"/>
      <c r="AO98" s="108"/>
      <c r="AP98" s="108"/>
      <c r="AQ98" s="37"/>
    </row>
    <row r="99" spans="1:43" ht="15">
      <c r="A99" s="185" t="s">
        <v>211</v>
      </c>
      <c r="B99" s="101" t="s">
        <v>178</v>
      </c>
      <c r="C99" s="102">
        <f>ANNEXI_Reference_Year!C99-ANNEXI_Previous_Year!C99</f>
        <v>0</v>
      </c>
      <c r="D99" s="103"/>
      <c r="E99" s="104">
        <f>ANNEXI_Reference_Year!G99-ANNEXI_Previous_Year!E99</f>
        <v>0</v>
      </c>
      <c r="F99" s="103"/>
      <c r="G99" s="104">
        <f>ANNEXI_Reference_Year!I99-ANNEXI_Previous_Year!G99</f>
        <v>2094.342</v>
      </c>
      <c r="H99" s="103"/>
      <c r="I99" s="104">
        <f>ANNEXI_Reference_Year!K99-ANNEXI_Previous_Year!I99</f>
        <v>0</v>
      </c>
      <c r="J99" s="103"/>
      <c r="K99" s="104">
        <f>ANNEXI_Reference_Year!M99-ANNEXI_Previous_Year!K99</f>
        <v>0</v>
      </c>
      <c r="L99" s="103"/>
      <c r="M99" s="104">
        <f>ANNEXI_Reference_Year!O99-ANNEXI_Previous_Year!M99</f>
        <v>0</v>
      </c>
      <c r="N99" s="103"/>
      <c r="O99" s="104">
        <f>ANNEXI_Reference_Year!Q99-ANNEXI_Previous_Year!O99</f>
        <v>0</v>
      </c>
      <c r="P99" s="103"/>
      <c r="Q99" s="104">
        <f>ANNEXI_Reference_Year!S99-ANNEXI_Previous_Year!Q99</f>
        <v>-47.17500000000001</v>
      </c>
      <c r="R99" s="103"/>
      <c r="S99" s="104">
        <f>ANNEXI_Reference_Year!U99-ANNEXI_Previous_Year!S99</f>
        <v>0</v>
      </c>
      <c r="T99" s="103"/>
      <c r="U99" s="104">
        <f>ANNEXI_Reference_Year!W99-ANNEXI_Previous_Year!U99</f>
        <v>-8.26</v>
      </c>
      <c r="V99" s="103"/>
      <c r="W99" s="104">
        <f>ANNEXI_Reference_Year!Y99-ANNEXI_Previous_Year!W99</f>
        <v>-28.96</v>
      </c>
      <c r="X99" s="103"/>
      <c r="Y99" s="104">
        <f>ANNEXI_Reference_Year!AA99-ANNEXI_Previous_Year!Y99</f>
        <v>-54.17</v>
      </c>
      <c r="Z99" s="103"/>
      <c r="AA99" s="104">
        <f>ANNEXI_Reference_Year!AC99-ANNEXI_Previous_Year!AA99</f>
        <v>1753.78</v>
      </c>
      <c r="AB99" s="103"/>
      <c r="AC99" s="104">
        <f>ANNEXI_Reference_Year!AE99-ANNEXI_Previous_Year!AC99</f>
        <v>-623.0590000000002</v>
      </c>
      <c r="AD99" s="103"/>
      <c r="AE99" s="104">
        <f>ANNEXI_Reference_Year!AG99-ANNEXI_Previous_Year!AE99</f>
        <v>17388.833</v>
      </c>
      <c r="AF99" s="103"/>
      <c r="AG99" s="104">
        <f>ANNEXI_Reference_Year!AI99-ANNEXI_Previous_Year!AG99</f>
        <v>0</v>
      </c>
      <c r="AH99" s="103"/>
      <c r="AI99" s="104">
        <f>ANNEXI_Reference_Year!AK99-ANNEXI_Previous_Year!AI99</f>
        <v>-2844.982</v>
      </c>
      <c r="AJ99" s="103"/>
      <c r="AK99" s="104">
        <f>ANNEXI_Reference_Year!AM99-ANNEXI_Previous_Year!AK99</f>
        <v>0.532</v>
      </c>
      <c r="AL99" s="103"/>
      <c r="AM99" s="104">
        <f>ANNEXI_Reference_Year!AO99-ANNEXI_Previous_Year!AM99</f>
        <v>0</v>
      </c>
      <c r="AN99" s="103"/>
      <c r="AO99" s="108"/>
      <c r="AP99" s="108"/>
      <c r="AQ99" s="37"/>
    </row>
    <row r="100" spans="1:43" ht="15">
      <c r="A100" s="185"/>
      <c r="B100" s="101" t="s">
        <v>179</v>
      </c>
      <c r="C100" s="102">
        <f>ANNEXI_Reference_Year!C100-ANNEXI_Previous_Year!C100</f>
        <v>-1.405</v>
      </c>
      <c r="D100" s="103"/>
      <c r="E100" s="104">
        <f>ANNEXI_Reference_Year!G100-ANNEXI_Previous_Year!E100</f>
        <v>5489</v>
      </c>
      <c r="F100" s="103"/>
      <c r="G100" s="104">
        <f>ANNEXI_Reference_Year!I100-ANNEXI_Previous_Year!G100</f>
        <v>-51.629999999999995</v>
      </c>
      <c r="H100" s="103"/>
      <c r="I100" s="104">
        <f>ANNEXI_Reference_Year!K100-ANNEXI_Previous_Year!I100</f>
        <v>0</v>
      </c>
      <c r="J100" s="103"/>
      <c r="K100" s="104">
        <f>ANNEXI_Reference_Year!M100-ANNEXI_Previous_Year!K100</f>
        <v>-2363.487</v>
      </c>
      <c r="L100" s="103"/>
      <c r="M100" s="104">
        <f>ANNEXI_Reference_Year!O100-ANNEXI_Previous_Year!M100</f>
        <v>-43209.757</v>
      </c>
      <c r="N100" s="103"/>
      <c r="O100" s="104">
        <f>ANNEXI_Reference_Year!Q100-ANNEXI_Previous_Year!O100</f>
        <v>538.1399999999994</v>
      </c>
      <c r="P100" s="103"/>
      <c r="Q100" s="104">
        <f>ANNEXI_Reference_Year!S100-ANNEXI_Previous_Year!Q100</f>
        <v>2739.6034</v>
      </c>
      <c r="R100" s="103"/>
      <c r="S100" s="104">
        <f>ANNEXI_Reference_Year!U100-ANNEXI_Previous_Year!S100</f>
        <v>-556</v>
      </c>
      <c r="T100" s="103"/>
      <c r="U100" s="104">
        <f>ANNEXI_Reference_Year!W100-ANNEXI_Previous_Year!U100</f>
        <v>10610.553</v>
      </c>
      <c r="V100" s="103"/>
      <c r="W100" s="104">
        <f>ANNEXI_Reference_Year!Y100-ANNEXI_Previous_Year!W100</f>
        <v>0.12399999999999878</v>
      </c>
      <c r="X100" s="103"/>
      <c r="Y100" s="104">
        <f>ANNEXI_Reference_Year!AA100-ANNEXI_Previous_Year!Y100</f>
        <v>-4147.003</v>
      </c>
      <c r="Z100" s="103"/>
      <c r="AA100" s="104">
        <f>ANNEXI_Reference_Year!AC100-ANNEXI_Previous_Year!AA100</f>
        <v>17158.36</v>
      </c>
      <c r="AB100" s="103"/>
      <c r="AC100" s="104">
        <f>ANNEXI_Reference_Year!AE100-ANNEXI_Previous_Year!AC100</f>
        <v>-3338.7509999999966</v>
      </c>
      <c r="AD100" s="103"/>
      <c r="AE100" s="104">
        <f>ANNEXI_Reference_Year!AG100-ANNEXI_Previous_Year!AE100</f>
        <v>456486.436</v>
      </c>
      <c r="AF100" s="103"/>
      <c r="AG100" s="104">
        <f>ANNEXI_Reference_Year!AI100-ANNEXI_Previous_Year!AG100</f>
        <v>12899.093</v>
      </c>
      <c r="AH100" s="103"/>
      <c r="AI100" s="104">
        <f>ANNEXI_Reference_Year!AK100-ANNEXI_Previous_Year!AI100</f>
        <v>5815.496999999999</v>
      </c>
      <c r="AJ100" s="103"/>
      <c r="AK100" s="104">
        <f>ANNEXI_Reference_Year!AM100-ANNEXI_Previous_Year!AK100</f>
        <v>20586.385</v>
      </c>
      <c r="AL100" s="103"/>
      <c r="AM100" s="104">
        <f>ANNEXI_Reference_Year!AO100-ANNEXI_Previous_Year!AM100</f>
        <v>0</v>
      </c>
      <c r="AN100" s="103"/>
      <c r="AO100" s="108"/>
      <c r="AP100" s="108"/>
      <c r="AQ100" s="37"/>
    </row>
    <row r="101" spans="1:43" ht="15">
      <c r="A101" s="185"/>
      <c r="B101" s="101" t="s">
        <v>113</v>
      </c>
      <c r="C101" s="112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37"/>
    </row>
    <row r="102" spans="1:43" ht="15">
      <c r="A102" s="185" t="s">
        <v>212</v>
      </c>
      <c r="B102" s="101" t="s">
        <v>178</v>
      </c>
      <c r="C102" s="112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37"/>
    </row>
    <row r="103" spans="1:43" ht="15">
      <c r="A103" s="185"/>
      <c r="B103" s="101" t="s">
        <v>179</v>
      </c>
      <c r="C103" s="112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37"/>
    </row>
    <row r="104" spans="1:43" ht="15">
      <c r="A104" s="185"/>
      <c r="B104" s="101" t="s">
        <v>113</v>
      </c>
      <c r="C104" s="112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37"/>
    </row>
    <row r="105" spans="3:43" ht="1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</row>
  </sheetData>
  <mergeCells count="56">
    <mergeCell ref="A102:A104"/>
    <mergeCell ref="A75:A77"/>
    <mergeCell ref="A78:A80"/>
    <mergeCell ref="A81:A83"/>
    <mergeCell ref="A84:A86"/>
    <mergeCell ref="A87:A89"/>
    <mergeCell ref="A90:A92"/>
    <mergeCell ref="U2:V2"/>
    <mergeCell ref="W2:X2"/>
    <mergeCell ref="A93:A95"/>
    <mergeCell ref="A96:A98"/>
    <mergeCell ref="A99:A101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Y2:Z2"/>
    <mergeCell ref="AA2:AB2"/>
    <mergeCell ref="AE2:AF2"/>
    <mergeCell ref="AG2:AH2"/>
    <mergeCell ref="AC2:AD2"/>
    <mergeCell ref="A33:A35"/>
    <mergeCell ref="AI2:AJ2"/>
    <mergeCell ref="AK2:AL2"/>
    <mergeCell ref="A1:B2"/>
    <mergeCell ref="C1:AP1"/>
    <mergeCell ref="C2:D2"/>
    <mergeCell ref="E2:F2"/>
    <mergeCell ref="G2:H2"/>
    <mergeCell ref="I2:J2"/>
    <mergeCell ref="K2:L2"/>
    <mergeCell ref="M2:N2"/>
    <mergeCell ref="O2:P2"/>
    <mergeCell ref="Q2:R2"/>
    <mergeCell ref="AO2:AP2"/>
    <mergeCell ref="S2:T2"/>
    <mergeCell ref="AM2:AN2"/>
  </mergeCells>
  <conditionalFormatting sqref="C3:AN100">
    <cfRule type="top10" priority="1" dxfId="0" rank="10" bottom="1"/>
    <cfRule type="top10" priority="2" dxfId="5" rank="10" bottom="1"/>
    <cfRule type="top10" priority="3" dxfId="0" rank="10"/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6" r:id="rId3"/>
  <headerFooter>
    <oddHeader>&amp;CDATENSET 1_ABFALLAUFKOMMEN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workbookViewId="0" topLeftCell="A1">
      <pane xSplit="1" ySplit="2" topLeftCell="D81" activePane="bottomRight" state="frozen"/>
      <selection pane="topRight" activeCell="B1" sqref="B1"/>
      <selection pane="bottomLeft" activeCell="A3" sqref="A3"/>
      <selection pane="bottomRight" activeCell="G74" sqref="G74"/>
    </sheetView>
  </sheetViews>
  <sheetFormatPr defaultColWidth="11.421875" defaultRowHeight="15"/>
  <cols>
    <col min="1" max="1" width="39.28125" style="0" customWidth="1"/>
    <col min="3" max="3" width="18.7109375" style="37" customWidth="1"/>
    <col min="4" max="4" width="3.7109375" style="0" customWidth="1"/>
    <col min="5" max="5" width="18.7109375" style="37" customWidth="1"/>
    <col min="6" max="6" width="3.7109375" style="0" customWidth="1"/>
    <col min="7" max="7" width="18.7109375" style="37" customWidth="1"/>
    <col min="8" max="8" width="3.7109375" style="0" customWidth="1"/>
    <col min="9" max="9" width="18.7109375" style="37" customWidth="1"/>
    <col min="10" max="10" width="3.7109375" style="0" customWidth="1"/>
    <col min="11" max="11" width="18.7109375" style="37" customWidth="1"/>
    <col min="12" max="12" width="3.7109375" style="0" customWidth="1"/>
    <col min="13" max="13" width="18.7109375" style="37" customWidth="1"/>
    <col min="14" max="14" width="3.7109375" style="0" customWidth="1"/>
    <col min="15" max="16" width="11.421875" style="0" customWidth="1"/>
  </cols>
  <sheetData>
    <row r="1" spans="1:16" ht="15">
      <c r="A1" s="192" t="s">
        <v>241</v>
      </c>
      <c r="B1" s="193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s="82" customFormat="1" ht="51.75" customHeight="1">
      <c r="A2" s="194"/>
      <c r="B2" s="195"/>
      <c r="C2" s="190" t="s">
        <v>215</v>
      </c>
      <c r="D2" s="190"/>
      <c r="E2" s="190" t="s">
        <v>216</v>
      </c>
      <c r="F2" s="190"/>
      <c r="G2" s="190" t="s">
        <v>217</v>
      </c>
      <c r="H2" s="190"/>
      <c r="I2" s="190" t="s">
        <v>218</v>
      </c>
      <c r="J2" s="190"/>
      <c r="K2" s="190" t="s">
        <v>219</v>
      </c>
      <c r="L2" s="190"/>
      <c r="M2" s="190" t="s">
        <v>220</v>
      </c>
      <c r="N2" s="190"/>
      <c r="O2" s="190" t="s">
        <v>221</v>
      </c>
      <c r="P2" s="190"/>
      <c r="R2" s="114"/>
    </row>
    <row r="3" spans="1:18" ht="15">
      <c r="A3" s="185" t="s">
        <v>177</v>
      </c>
      <c r="B3" s="115" t="s">
        <v>178</v>
      </c>
      <c r="C3" s="102">
        <f>ANNEXII_Reference_Year!C3-ANNEXII_Previous_Year!C3</f>
        <v>-227.54</v>
      </c>
      <c r="D3" s="103"/>
      <c r="E3" s="104">
        <f>ANNEXII_Reference_Year!E3-ANNEXII_Previous_Year!E3</f>
        <v>-216.15099999999984</v>
      </c>
      <c r="F3" s="103"/>
      <c r="G3" s="104">
        <f>ANNEXII_Reference_Year!G3-ANNEXII_Previous_Year!G3</f>
        <v>620.3600999999999</v>
      </c>
      <c r="H3" s="103"/>
      <c r="I3" s="104">
        <f>ANNEXII_Reference_Year!I78-ANNEXII_Previous_Year!I3</f>
        <v>0</v>
      </c>
      <c r="J3" s="103"/>
      <c r="K3" s="104">
        <f>ANNEXII_Reference_Year!K3-ANNEXII_Previous_Year!K3</f>
        <v>0.01</v>
      </c>
      <c r="L3" s="103"/>
      <c r="M3" s="104">
        <f>ANNEXII_Reference_Year!M3-ANNEXII_Previous_Year!M3</f>
        <v>0</v>
      </c>
      <c r="N3" s="103"/>
      <c r="O3" s="105"/>
      <c r="P3" s="105"/>
      <c r="R3" s="37"/>
    </row>
    <row r="4" spans="1:18" ht="15">
      <c r="A4" s="185"/>
      <c r="B4" s="115" t="s">
        <v>179</v>
      </c>
      <c r="C4" s="102">
        <f>ANNEXII_Reference_Year!C4-ANNEXII_Previous_Year!C4</f>
        <v>0</v>
      </c>
      <c r="D4" s="107"/>
      <c r="E4" s="104">
        <f>ANNEXII_Reference_Year!E4-ANNEXII_Previous_Year!E4</f>
        <v>0</v>
      </c>
      <c r="F4" s="107"/>
      <c r="G4" s="104">
        <f>ANNEXII_Reference_Year!G4-ANNEXII_Previous_Year!G4</f>
        <v>0</v>
      </c>
      <c r="H4" s="107"/>
      <c r="I4" s="104">
        <f>ANNEXII_Reference_Year!I79-ANNEXII_Previous_Year!I4</f>
        <v>0</v>
      </c>
      <c r="J4" s="107"/>
      <c r="K4" s="104">
        <f>ANNEXII_Reference_Year!K4-ANNEXII_Previous_Year!K4</f>
        <v>0</v>
      </c>
      <c r="L4" s="107"/>
      <c r="M4" s="104">
        <f>ANNEXII_Reference_Year!M4-ANNEXII_Previous_Year!M4</f>
        <v>0</v>
      </c>
      <c r="N4" s="107"/>
      <c r="O4" s="108"/>
      <c r="P4" s="108"/>
      <c r="R4" s="37"/>
    </row>
    <row r="5" spans="1:18" ht="15">
      <c r="A5" s="185"/>
      <c r="B5" s="115" t="s">
        <v>113</v>
      </c>
      <c r="C5" s="102">
        <f>ANNEXII_Reference_Year!C5-ANNEXII_Previous_Year!C5</f>
        <v>-227.54</v>
      </c>
      <c r="D5" s="107"/>
      <c r="E5" s="104">
        <f>ANNEXII_Reference_Year!E5-ANNEXII_Previous_Year!E5</f>
        <v>-216.15099999999984</v>
      </c>
      <c r="F5" s="107"/>
      <c r="G5" s="104">
        <f>ANNEXII_Reference_Year!G5-ANNEXII_Previous_Year!G5</f>
        <v>620.3600999999999</v>
      </c>
      <c r="H5" s="107"/>
      <c r="I5" s="104">
        <f>ANNEXII_Reference_Year!I80-ANNEXII_Previous_Year!I5</f>
        <v>0</v>
      </c>
      <c r="J5" s="107"/>
      <c r="K5" s="104">
        <f>ANNEXII_Reference_Year!K5-ANNEXII_Previous_Year!K5</f>
        <v>0.01</v>
      </c>
      <c r="L5" s="107"/>
      <c r="M5" s="104">
        <f>ANNEXII_Reference_Year!M5-ANNEXII_Previous_Year!M5</f>
        <v>0</v>
      </c>
      <c r="N5" s="107"/>
      <c r="O5" s="108"/>
      <c r="P5" s="108"/>
      <c r="R5" s="37"/>
    </row>
    <row r="6" spans="1:18" ht="15">
      <c r="A6" s="185" t="s">
        <v>180</v>
      </c>
      <c r="B6" s="115" t="s">
        <v>178</v>
      </c>
      <c r="C6" s="102">
        <f>ANNEXII_Reference_Year!C6-ANNEXII_Previous_Year!C6</f>
        <v>0</v>
      </c>
      <c r="D6" s="103"/>
      <c r="E6" s="104">
        <f>ANNEXII_Reference_Year!E6-ANNEXII_Previous_Year!E6</f>
        <v>1582.6632</v>
      </c>
      <c r="F6" s="103"/>
      <c r="G6" s="104">
        <f>ANNEXII_Reference_Year!G6-ANNEXII_Previous_Year!G6</f>
        <v>23567.054799999998</v>
      </c>
      <c r="H6" s="103"/>
      <c r="I6" s="104">
        <f>ANNEXII_Reference_Year!I81-ANNEXII_Previous_Year!I6</f>
        <v>0</v>
      </c>
      <c r="J6" s="103"/>
      <c r="K6" s="104">
        <f>ANNEXII_Reference_Year!K6-ANNEXII_Previous_Year!K6</f>
        <v>637.221</v>
      </c>
      <c r="L6" s="103"/>
      <c r="M6" s="104">
        <f>ANNEXII_Reference_Year!M6-ANNEXII_Previous_Year!M6</f>
        <v>0</v>
      </c>
      <c r="N6" s="103"/>
      <c r="O6" s="108"/>
      <c r="P6" s="108"/>
      <c r="R6" s="37"/>
    </row>
    <row r="7" spans="1:18" ht="15">
      <c r="A7" s="185"/>
      <c r="B7" s="115" t="s">
        <v>179</v>
      </c>
      <c r="C7" s="102">
        <f>ANNEXII_Reference_Year!C7-ANNEXII_Previous_Year!C7</f>
        <v>1.03</v>
      </c>
      <c r="D7" s="103"/>
      <c r="E7" s="104">
        <f>ANNEXII_Reference_Year!E7-ANNEXII_Previous_Year!E7</f>
        <v>41.741</v>
      </c>
      <c r="F7" s="103"/>
      <c r="G7" s="104">
        <f>ANNEXII_Reference_Year!G7-ANNEXII_Previous_Year!G7</f>
        <v>-3766.4396</v>
      </c>
      <c r="H7" s="103"/>
      <c r="I7" s="104">
        <f>ANNEXII_Reference_Year!I82-ANNEXII_Previous_Year!I7</f>
        <v>0</v>
      </c>
      <c r="J7" s="103"/>
      <c r="K7" s="104">
        <f>ANNEXII_Reference_Year!K7-ANNEXII_Previous_Year!K7</f>
        <v>-122.66</v>
      </c>
      <c r="L7" s="103"/>
      <c r="M7" s="104">
        <f>ANNEXII_Reference_Year!M7-ANNEXII_Previous_Year!M7</f>
        <v>0</v>
      </c>
      <c r="N7" s="103"/>
      <c r="O7" s="108"/>
      <c r="P7" s="108"/>
      <c r="R7" s="37"/>
    </row>
    <row r="8" spans="1:18" ht="15">
      <c r="A8" s="185"/>
      <c r="B8" s="115" t="s">
        <v>113</v>
      </c>
      <c r="C8" s="102">
        <f>ANNEXII_Reference_Year!C8-ANNEXII_Previous_Year!C8</f>
        <v>1.03</v>
      </c>
      <c r="D8" s="107"/>
      <c r="E8" s="104">
        <f>ANNEXII_Reference_Year!E8-ANNEXII_Previous_Year!E8</f>
        <v>1624.4042</v>
      </c>
      <c r="F8" s="107"/>
      <c r="G8" s="104">
        <f>ANNEXII_Reference_Year!G8-ANNEXII_Previous_Year!G8</f>
        <v>19800.6152</v>
      </c>
      <c r="H8" s="107"/>
      <c r="I8" s="104">
        <f>ANNEXII_Reference_Year!I83-ANNEXII_Previous_Year!I8</f>
        <v>0</v>
      </c>
      <c r="J8" s="107"/>
      <c r="K8" s="104">
        <f>ANNEXII_Reference_Year!K8-ANNEXII_Previous_Year!K8</f>
        <v>514.561</v>
      </c>
      <c r="L8" s="107"/>
      <c r="M8" s="104">
        <f>ANNEXII_Reference_Year!M8-ANNEXII_Previous_Year!M8</f>
        <v>0</v>
      </c>
      <c r="N8" s="107"/>
      <c r="O8" s="108"/>
      <c r="P8" s="108"/>
      <c r="R8" s="37"/>
    </row>
    <row r="9" spans="1:18" ht="15">
      <c r="A9" s="185" t="s">
        <v>181</v>
      </c>
      <c r="B9" s="115" t="s">
        <v>178</v>
      </c>
      <c r="C9" s="102">
        <f>ANNEXII_Reference_Year!C9-ANNEXII_Previous_Year!C9</f>
        <v>-71.91</v>
      </c>
      <c r="D9" s="103"/>
      <c r="E9" s="104">
        <f>ANNEXII_Reference_Year!E9-ANNEXII_Previous_Year!E9</f>
        <v>716.4969999999998</v>
      </c>
      <c r="F9" s="103"/>
      <c r="G9" s="104">
        <f>ANNEXII_Reference_Year!G9-ANNEXII_Previous_Year!G9</f>
        <v>8535.224700000006</v>
      </c>
      <c r="H9" s="103"/>
      <c r="I9" s="104">
        <f>ANNEXII_Reference_Year!I84-ANNEXII_Previous_Year!I9</f>
        <v>0</v>
      </c>
      <c r="J9" s="103"/>
      <c r="K9" s="104">
        <f>ANNEXII_Reference_Year!K9-ANNEXII_Previous_Year!K9</f>
        <v>0</v>
      </c>
      <c r="L9" s="103"/>
      <c r="M9" s="104">
        <f>ANNEXII_Reference_Year!M9-ANNEXII_Previous_Year!M9</f>
        <v>0</v>
      </c>
      <c r="N9" s="103"/>
      <c r="O9" s="108"/>
      <c r="P9" s="108"/>
      <c r="R9" s="37"/>
    </row>
    <row r="10" spans="1:18" ht="15">
      <c r="A10" s="185"/>
      <c r="B10" s="115" t="s">
        <v>179</v>
      </c>
      <c r="C10" s="102">
        <f>ANNEXII_Reference_Year!C10-ANNEXII_Previous_Year!C10</f>
        <v>0</v>
      </c>
      <c r="D10" s="107"/>
      <c r="E10" s="104">
        <f>ANNEXII_Reference_Year!E10-ANNEXII_Previous_Year!E10</f>
        <v>0</v>
      </c>
      <c r="F10" s="107"/>
      <c r="G10" s="104">
        <f>ANNEXII_Reference_Year!G10-ANNEXII_Previous_Year!G10</f>
        <v>0</v>
      </c>
      <c r="H10" s="107"/>
      <c r="I10" s="104">
        <f>ANNEXII_Reference_Year!I85-ANNEXII_Previous_Year!I10</f>
        <v>1137535.071</v>
      </c>
      <c r="J10" s="107"/>
      <c r="K10" s="104">
        <f>ANNEXII_Reference_Year!K10-ANNEXII_Previous_Year!K10</f>
        <v>0</v>
      </c>
      <c r="L10" s="107"/>
      <c r="M10" s="104">
        <f>ANNEXII_Reference_Year!M10-ANNEXII_Previous_Year!M10</f>
        <v>0</v>
      </c>
      <c r="N10" s="107"/>
      <c r="O10" s="108"/>
      <c r="P10" s="108"/>
      <c r="R10" s="37"/>
    </row>
    <row r="11" spans="1:18" ht="15">
      <c r="A11" s="185"/>
      <c r="B11" s="115" t="s">
        <v>113</v>
      </c>
      <c r="C11" s="102">
        <f>ANNEXII_Reference_Year!C11-ANNEXII_Previous_Year!C11</f>
        <v>-71.91</v>
      </c>
      <c r="D11" s="107"/>
      <c r="E11" s="104">
        <f>ANNEXII_Reference_Year!E11-ANNEXII_Previous_Year!E11</f>
        <v>716.4969999999998</v>
      </c>
      <c r="F11" s="107"/>
      <c r="G11" s="104">
        <f>ANNEXII_Reference_Year!G11-ANNEXII_Previous_Year!G11</f>
        <v>8535.224700000006</v>
      </c>
      <c r="H11" s="107"/>
      <c r="I11" s="104">
        <f>ANNEXII_Reference_Year!I86-ANNEXII_Previous_Year!I11</f>
        <v>1137535.071</v>
      </c>
      <c r="J11" s="107"/>
      <c r="K11" s="104">
        <f>ANNEXII_Reference_Year!K11-ANNEXII_Previous_Year!K11</f>
        <v>0</v>
      </c>
      <c r="L11" s="107"/>
      <c r="M11" s="104">
        <f>ANNEXII_Reference_Year!M11-ANNEXII_Previous_Year!M11</f>
        <v>0</v>
      </c>
      <c r="N11" s="107"/>
      <c r="O11" s="108"/>
      <c r="P11" s="108"/>
      <c r="R11" s="37"/>
    </row>
    <row r="12" spans="1:18" ht="15">
      <c r="A12" s="185" t="s">
        <v>182</v>
      </c>
      <c r="B12" s="115" t="s">
        <v>178</v>
      </c>
      <c r="C12" s="102">
        <f>ANNEXII_Reference_Year!C12-ANNEXII_Previous_Year!C12</f>
        <v>918.2885000000001</v>
      </c>
      <c r="D12" s="103"/>
      <c r="E12" s="104">
        <f>ANNEXII_Reference_Year!E12-ANNEXII_Previous_Year!E12</f>
        <v>11002.770100000002</v>
      </c>
      <c r="F12" s="103"/>
      <c r="G12" s="104">
        <f>ANNEXII_Reference_Year!G12-ANNEXII_Previous_Year!G12</f>
        <v>34657.9265</v>
      </c>
      <c r="H12" s="103"/>
      <c r="I12" s="104">
        <f>ANNEXII_Reference_Year!I87-ANNEXII_Previous_Year!I12</f>
        <v>0</v>
      </c>
      <c r="J12" s="103"/>
      <c r="K12" s="104">
        <f>ANNEXII_Reference_Year!K12-ANNEXII_Previous_Year!K12</f>
        <v>2143.893</v>
      </c>
      <c r="L12" s="103"/>
      <c r="M12" s="104">
        <f>ANNEXII_Reference_Year!M12-ANNEXII_Previous_Year!M12</f>
        <v>-1446.752</v>
      </c>
      <c r="N12" s="103"/>
      <c r="O12" s="108"/>
      <c r="P12" s="108"/>
      <c r="R12" s="37"/>
    </row>
    <row r="13" spans="1:18" ht="15">
      <c r="A13" s="185"/>
      <c r="B13" s="115" t="s">
        <v>179</v>
      </c>
      <c r="C13" s="102">
        <f>ANNEXII_Reference_Year!C13-ANNEXII_Previous_Year!C13</f>
        <v>234.08219999999994</v>
      </c>
      <c r="D13" s="103"/>
      <c r="E13" s="104">
        <f>ANNEXII_Reference_Year!E13-ANNEXII_Previous_Year!E13</f>
        <v>449.67880000000014</v>
      </c>
      <c r="F13" s="103"/>
      <c r="G13" s="104">
        <f>ANNEXII_Reference_Year!G13-ANNEXII_Previous_Year!G13</f>
        <v>1648.9801999999981</v>
      </c>
      <c r="H13" s="103"/>
      <c r="I13" s="104">
        <f>ANNEXII_Reference_Year!I88-ANNEXII_Previous_Year!I13</f>
        <v>19580146.28</v>
      </c>
      <c r="J13" s="103"/>
      <c r="K13" s="104">
        <f>ANNEXII_Reference_Year!K13-ANNEXII_Previous_Year!K13</f>
        <v>33362.615</v>
      </c>
      <c r="L13" s="103"/>
      <c r="M13" s="104">
        <f>ANNEXII_Reference_Year!M13-ANNEXII_Previous_Year!M13</f>
        <v>0</v>
      </c>
      <c r="N13" s="103"/>
      <c r="O13" s="108"/>
      <c r="P13" s="108"/>
      <c r="R13" s="37"/>
    </row>
    <row r="14" spans="1:18" ht="15">
      <c r="A14" s="185"/>
      <c r="B14" s="115" t="s">
        <v>113</v>
      </c>
      <c r="C14" s="102">
        <f>ANNEXII_Reference_Year!C14-ANNEXII_Previous_Year!C14</f>
        <v>1152.3707000000004</v>
      </c>
      <c r="D14" s="107"/>
      <c r="E14" s="104">
        <f>ANNEXII_Reference_Year!E14-ANNEXII_Previous_Year!E14</f>
        <v>11452.448900000003</v>
      </c>
      <c r="F14" s="107"/>
      <c r="G14" s="104">
        <f>ANNEXII_Reference_Year!G14-ANNEXII_Previous_Year!G14</f>
        <v>36306.90669999999</v>
      </c>
      <c r="H14" s="107"/>
      <c r="I14" s="104">
        <f>ANNEXII_Reference_Year!I89-ANNEXII_Previous_Year!I14</f>
        <v>19580146.28</v>
      </c>
      <c r="J14" s="107"/>
      <c r="K14" s="104">
        <f>ANNEXII_Reference_Year!K14-ANNEXII_Previous_Year!K14</f>
        <v>35506.508</v>
      </c>
      <c r="L14" s="107"/>
      <c r="M14" s="104">
        <f>ANNEXII_Reference_Year!M14-ANNEXII_Previous_Year!M14</f>
        <v>-1446.752</v>
      </c>
      <c r="N14" s="107"/>
      <c r="O14" s="108"/>
      <c r="P14" s="108"/>
      <c r="R14" s="37"/>
    </row>
    <row r="15" spans="1:18" ht="15">
      <c r="A15" s="185" t="s">
        <v>183</v>
      </c>
      <c r="B15" s="115" t="s">
        <v>178</v>
      </c>
      <c r="C15" s="102">
        <f>ANNEXII_Reference_Year!C15-ANNEXII_Previous_Year!C15</f>
        <v>-7</v>
      </c>
      <c r="D15" s="103"/>
      <c r="E15" s="104">
        <f>ANNEXII_Reference_Year!E15-ANNEXII_Previous_Year!E15</f>
        <v>-1011.29484</v>
      </c>
      <c r="F15" s="103"/>
      <c r="G15" s="104">
        <f>ANNEXII_Reference_Year!G15-ANNEXII_Previous_Year!G15</f>
        <v>307290.92725</v>
      </c>
      <c r="H15" s="103"/>
      <c r="I15" s="104">
        <f>ANNEXII_Reference_Year!I90-ANNEXII_Previous_Year!I15</f>
        <v>0</v>
      </c>
      <c r="J15" s="103"/>
      <c r="K15" s="104">
        <f>ANNEXII_Reference_Year!K15-ANNEXII_Previous_Year!K15</f>
        <v>-22390.69971</v>
      </c>
      <c r="L15" s="103"/>
      <c r="M15" s="104">
        <f>ANNEXII_Reference_Year!M15-ANNEXII_Previous_Year!M15</f>
        <v>-62</v>
      </c>
      <c r="N15" s="103"/>
      <c r="O15" s="108"/>
      <c r="P15" s="108"/>
      <c r="R15" s="37"/>
    </row>
    <row r="16" spans="1:18" ht="15">
      <c r="A16" s="185"/>
      <c r="B16" s="115" t="s">
        <v>179</v>
      </c>
      <c r="C16" s="102">
        <f>ANNEXII_Reference_Year!C16-ANNEXII_Previous_Year!C16</f>
        <v>-16731.14484</v>
      </c>
      <c r="D16" s="103"/>
      <c r="E16" s="104">
        <f>ANNEXII_Reference_Year!E16-ANNEXII_Previous_Year!E16</f>
        <v>-663.1203499999997</v>
      </c>
      <c r="F16" s="103"/>
      <c r="G16" s="104">
        <f>ANNEXII_Reference_Year!G16-ANNEXII_Previous_Year!G16</f>
        <v>14212.748925000022</v>
      </c>
      <c r="H16" s="103"/>
      <c r="I16" s="104">
        <f>ANNEXII_Reference_Year!I91-ANNEXII_Previous_Year!I16</f>
        <v>2930579.6182</v>
      </c>
      <c r="J16" s="103"/>
      <c r="K16" s="104">
        <f>ANNEXII_Reference_Year!K16-ANNEXII_Previous_Year!K16</f>
        <v>-4217.751119999999</v>
      </c>
      <c r="L16" s="103"/>
      <c r="M16" s="104">
        <f>ANNEXII_Reference_Year!M16-ANNEXII_Previous_Year!M16</f>
        <v>0</v>
      </c>
      <c r="N16" s="103"/>
      <c r="O16" s="108"/>
      <c r="P16" s="108"/>
      <c r="R16" s="37"/>
    </row>
    <row r="17" spans="1:18" ht="15">
      <c r="A17" s="185"/>
      <c r="B17" s="115" t="s">
        <v>113</v>
      </c>
      <c r="C17" s="102">
        <f>ANNEXII_Reference_Year!C17-ANNEXII_Previous_Year!C17</f>
        <v>-16738.14484</v>
      </c>
      <c r="D17" s="107"/>
      <c r="E17" s="104">
        <f>ANNEXII_Reference_Year!E17-ANNEXII_Previous_Year!E17</f>
        <v>-1674.4151899999997</v>
      </c>
      <c r="F17" s="107"/>
      <c r="G17" s="104">
        <f>ANNEXII_Reference_Year!G17-ANNEXII_Previous_Year!G17</f>
        <v>321503.67617500003</v>
      </c>
      <c r="H17" s="107"/>
      <c r="I17" s="104">
        <f>ANNEXII_Reference_Year!I92-ANNEXII_Previous_Year!I17</f>
        <v>2930579.6182</v>
      </c>
      <c r="J17" s="107"/>
      <c r="K17" s="104">
        <f>ANNEXII_Reference_Year!K17-ANNEXII_Previous_Year!K17</f>
        <v>-26608.45083</v>
      </c>
      <c r="L17" s="107"/>
      <c r="M17" s="104">
        <f>ANNEXII_Reference_Year!M17-ANNEXII_Previous_Year!M17</f>
        <v>-62</v>
      </c>
      <c r="N17" s="107"/>
      <c r="O17" s="108"/>
      <c r="P17" s="108"/>
      <c r="R17" s="37"/>
    </row>
    <row r="18" spans="1:18" ht="15">
      <c r="A18" s="185" t="s">
        <v>184</v>
      </c>
      <c r="B18" s="115" t="s">
        <v>178</v>
      </c>
      <c r="C18" s="102">
        <f>ANNEXII_Reference_Year!C18-ANNEXII_Previous_Year!C18</f>
        <v>0</v>
      </c>
      <c r="D18" s="103"/>
      <c r="E18" s="104">
        <f>ANNEXII_Reference_Year!E18-ANNEXII_Previous_Year!E18</f>
        <v>125.15586000000002</v>
      </c>
      <c r="F18" s="103"/>
      <c r="G18" s="104">
        <f>ANNEXII_Reference_Year!G18-ANNEXII_Previous_Year!G18</f>
        <v>-3459.53985</v>
      </c>
      <c r="H18" s="103"/>
      <c r="I18" s="104">
        <f>ANNEXII_Reference_Year!I93-ANNEXII_Previous_Year!I18</f>
        <v>0</v>
      </c>
      <c r="J18" s="103"/>
      <c r="K18" s="104">
        <f>ANNEXII_Reference_Year!K18-ANNEXII_Previous_Year!K18</f>
        <v>3.5500000000000114</v>
      </c>
      <c r="L18" s="103"/>
      <c r="M18" s="104">
        <f>ANNEXII_Reference_Year!M18-ANNEXII_Previous_Year!M18</f>
        <v>0</v>
      </c>
      <c r="N18" s="103"/>
      <c r="O18" s="108"/>
      <c r="P18" s="108"/>
      <c r="R18" s="37"/>
    </row>
    <row r="19" spans="1:18" ht="15">
      <c r="A19" s="185"/>
      <c r="B19" s="115" t="s">
        <v>179</v>
      </c>
      <c r="C19" s="102">
        <f>ANNEXII_Reference_Year!C19-ANNEXII_Previous_Year!C19</f>
        <v>5.971400000000001</v>
      </c>
      <c r="D19" s="103"/>
      <c r="E19" s="104">
        <f>ANNEXII_Reference_Year!E19-ANNEXII_Previous_Year!E19</f>
        <v>26.841780000000004</v>
      </c>
      <c r="F19" s="103"/>
      <c r="G19" s="104">
        <f>ANNEXII_Reference_Year!G19-ANNEXII_Previous_Year!G19</f>
        <v>20621.952010000008</v>
      </c>
      <c r="H19" s="103"/>
      <c r="I19" s="104">
        <f>ANNEXII_Reference_Year!I94-ANNEXII_Previous_Year!I19</f>
        <v>8000719.384</v>
      </c>
      <c r="J19" s="103"/>
      <c r="K19" s="104">
        <f>ANNEXII_Reference_Year!K19-ANNEXII_Previous_Year!K19</f>
        <v>430.0207600000001</v>
      </c>
      <c r="L19" s="103"/>
      <c r="M19" s="104">
        <f>ANNEXII_Reference_Year!M19-ANNEXII_Previous_Year!M19</f>
        <v>0</v>
      </c>
      <c r="N19" s="103"/>
      <c r="O19" s="108"/>
      <c r="P19" s="108"/>
      <c r="R19" s="37"/>
    </row>
    <row r="20" spans="1:18" ht="15">
      <c r="A20" s="185"/>
      <c r="B20" s="115" t="s">
        <v>113</v>
      </c>
      <c r="C20" s="102">
        <f>ANNEXII_Reference_Year!C20-ANNEXII_Previous_Year!C20</f>
        <v>5.971400000000001</v>
      </c>
      <c r="D20" s="107"/>
      <c r="E20" s="104">
        <f>ANNEXII_Reference_Year!E20-ANNEXII_Previous_Year!E20</f>
        <v>151.99764000000002</v>
      </c>
      <c r="F20" s="107"/>
      <c r="G20" s="104">
        <f>ANNEXII_Reference_Year!G20-ANNEXII_Previous_Year!G20</f>
        <v>17162.412159999993</v>
      </c>
      <c r="H20" s="107"/>
      <c r="I20" s="104">
        <f>ANNEXII_Reference_Year!I95-ANNEXII_Previous_Year!I20</f>
        <v>8000719.384</v>
      </c>
      <c r="J20" s="107"/>
      <c r="K20" s="104">
        <f>ANNEXII_Reference_Year!K20-ANNEXII_Previous_Year!K20</f>
        <v>433.57076000000006</v>
      </c>
      <c r="L20" s="107"/>
      <c r="M20" s="104">
        <f>ANNEXII_Reference_Year!M20-ANNEXII_Previous_Year!M20</f>
        <v>0</v>
      </c>
      <c r="N20" s="107"/>
      <c r="O20" s="108"/>
      <c r="P20" s="108"/>
      <c r="R20" s="37"/>
    </row>
    <row r="21" spans="1:18" ht="15">
      <c r="A21" s="185" t="s">
        <v>185</v>
      </c>
      <c r="B21" s="115" t="s">
        <v>178</v>
      </c>
      <c r="C21" s="102">
        <f>ANNEXII_Reference_Year!C21-ANNEXII_Previous_Year!C21</f>
        <v>-929.986</v>
      </c>
      <c r="D21" s="103"/>
      <c r="E21" s="104">
        <f>ANNEXII_Reference_Year!E21-ANNEXII_Previous_Year!E21</f>
        <v>18053.265700000004</v>
      </c>
      <c r="F21" s="103"/>
      <c r="G21" s="104">
        <f>ANNEXII_Reference_Year!G21-ANNEXII_Previous_Year!G21</f>
        <v>0.014</v>
      </c>
      <c r="H21" s="103"/>
      <c r="I21" s="104">
        <f>ANNEXII_Reference_Year!I96-ANNEXII_Previous_Year!I21</f>
        <v>0</v>
      </c>
      <c r="J21" s="103"/>
      <c r="K21" s="104">
        <f>ANNEXII_Reference_Year!K21-ANNEXII_Previous_Year!K21</f>
        <v>0</v>
      </c>
      <c r="L21" s="103"/>
      <c r="M21" s="104">
        <f>ANNEXII_Reference_Year!M21-ANNEXII_Previous_Year!M21</f>
        <v>0</v>
      </c>
      <c r="N21" s="103"/>
      <c r="O21" s="108"/>
      <c r="P21" s="108"/>
      <c r="R21" s="37"/>
    </row>
    <row r="22" spans="1:18" ht="15">
      <c r="A22" s="185"/>
      <c r="B22" s="115" t="s">
        <v>179</v>
      </c>
      <c r="C22" s="102">
        <f>ANNEXII_Reference_Year!C22-ANNEXII_Previous_Year!C22</f>
        <v>-30.193000000000012</v>
      </c>
      <c r="D22" s="103"/>
      <c r="E22" s="104">
        <f>ANNEXII_Reference_Year!E22-ANNEXII_Previous_Year!E22</f>
        <v>1820.8462</v>
      </c>
      <c r="F22" s="103"/>
      <c r="G22" s="104">
        <f>ANNEXII_Reference_Year!G22-ANNEXII_Previous_Year!G22</f>
        <v>488.461</v>
      </c>
      <c r="H22" s="103"/>
      <c r="I22" s="104">
        <f>ANNEXII_Reference_Year!I97-ANNEXII_Previous_Year!I22</f>
        <v>0</v>
      </c>
      <c r="J22" s="103"/>
      <c r="K22" s="104">
        <f>ANNEXII_Reference_Year!K22-ANNEXII_Previous_Year!K22</f>
        <v>123.87</v>
      </c>
      <c r="L22" s="103"/>
      <c r="M22" s="104">
        <f>ANNEXII_Reference_Year!M22-ANNEXII_Previous_Year!M22</f>
        <v>0</v>
      </c>
      <c r="N22" s="103"/>
      <c r="O22" s="108"/>
      <c r="P22" s="108"/>
      <c r="R22" s="37"/>
    </row>
    <row r="23" spans="1:18" ht="15">
      <c r="A23" s="185"/>
      <c r="B23" s="115" t="s">
        <v>113</v>
      </c>
      <c r="C23" s="102">
        <f>ANNEXII_Reference_Year!C23-ANNEXII_Previous_Year!C23</f>
        <v>-960.179</v>
      </c>
      <c r="D23" s="107"/>
      <c r="E23" s="104">
        <f>ANNEXII_Reference_Year!E23-ANNEXII_Previous_Year!E23</f>
        <v>19874.111900000004</v>
      </c>
      <c r="F23" s="107"/>
      <c r="G23" s="104">
        <f>ANNEXII_Reference_Year!G23-ANNEXII_Previous_Year!G23</f>
        <v>488.475</v>
      </c>
      <c r="H23" s="107"/>
      <c r="I23" s="104">
        <f>ANNEXII_Reference_Year!I98-ANNEXII_Previous_Year!I23</f>
        <v>0</v>
      </c>
      <c r="J23" s="107"/>
      <c r="K23" s="104">
        <f>ANNEXII_Reference_Year!K23-ANNEXII_Previous_Year!K23</f>
        <v>123.87</v>
      </c>
      <c r="L23" s="107"/>
      <c r="M23" s="104">
        <f>ANNEXII_Reference_Year!M23-ANNEXII_Previous_Year!M23</f>
        <v>0</v>
      </c>
      <c r="N23" s="107"/>
      <c r="O23" s="108"/>
      <c r="P23" s="108"/>
      <c r="R23" s="37"/>
    </row>
    <row r="24" spans="1:18" ht="15">
      <c r="A24" s="185" t="s">
        <v>186</v>
      </c>
      <c r="B24" s="115" t="s">
        <v>178</v>
      </c>
      <c r="C24" s="102">
        <f>ANNEXII_Reference_Year!C24-ANNEXII_Previous_Year!C24</f>
        <v>0</v>
      </c>
      <c r="D24" s="107"/>
      <c r="E24" s="104">
        <f>ANNEXII_Reference_Year!E24-ANNEXII_Previous_Year!E24</f>
        <v>0</v>
      </c>
      <c r="F24" s="107"/>
      <c r="G24" s="104">
        <f>ANNEXII_Reference_Year!G24-ANNEXII_Previous_Year!G24</f>
        <v>0</v>
      </c>
      <c r="H24" s="107"/>
      <c r="I24" s="104">
        <f>ANNEXII_Reference_Year!I99-ANNEXII_Previous_Year!I24</f>
        <v>0</v>
      </c>
      <c r="J24" s="107"/>
      <c r="K24" s="104">
        <f>ANNEXII_Reference_Year!K24-ANNEXII_Previous_Year!K24</f>
        <v>0</v>
      </c>
      <c r="L24" s="107"/>
      <c r="M24" s="104">
        <f>ANNEXII_Reference_Year!M24-ANNEXII_Previous_Year!M24</f>
        <v>0</v>
      </c>
      <c r="N24" s="107"/>
      <c r="O24" s="108"/>
      <c r="P24" s="108"/>
      <c r="R24" s="37"/>
    </row>
    <row r="25" spans="1:18" ht="15">
      <c r="A25" s="185"/>
      <c r="B25" s="115" t="s">
        <v>179</v>
      </c>
      <c r="C25" s="102">
        <f>ANNEXII_Reference_Year!C25-ANNEXII_Previous_Year!C25</f>
        <v>2.884</v>
      </c>
      <c r="D25" s="103"/>
      <c r="E25" s="104">
        <f>ANNEXII_Reference_Year!E25-ANNEXII_Previous_Year!E25</f>
        <v>0</v>
      </c>
      <c r="F25" s="103"/>
      <c r="G25" s="104">
        <f>ANNEXII_Reference_Year!G25-ANNEXII_Previous_Year!G25</f>
        <v>1385429.4259000001</v>
      </c>
      <c r="H25" s="103"/>
      <c r="I25" s="104">
        <f>ANNEXII_Reference_Year!I100-ANNEXII_Previous_Year!I25</f>
        <v>265097.891</v>
      </c>
      <c r="J25" s="103"/>
      <c r="K25" s="104">
        <f>ANNEXII_Reference_Year!K25-ANNEXII_Previous_Year!K25</f>
        <v>-108.92200000000003</v>
      </c>
      <c r="L25" s="103"/>
      <c r="M25" s="104">
        <f>ANNEXII_Reference_Year!M25-ANNEXII_Previous_Year!M25</f>
        <v>0</v>
      </c>
      <c r="N25" s="103"/>
      <c r="O25" s="108"/>
      <c r="P25" s="108"/>
      <c r="R25" s="37"/>
    </row>
    <row r="26" spans="1:18" ht="15">
      <c r="A26" s="185"/>
      <c r="B26" s="115" t="s">
        <v>113</v>
      </c>
      <c r="C26" s="102">
        <f>ANNEXII_Reference_Year!C26-ANNEXII_Previous_Year!C26</f>
        <v>2.884</v>
      </c>
      <c r="D26" s="107"/>
      <c r="E26" s="104">
        <f>ANNEXII_Reference_Year!E26-ANNEXII_Previous_Year!E26</f>
        <v>0</v>
      </c>
      <c r="F26" s="107"/>
      <c r="G26" s="104">
        <f>ANNEXII_Reference_Year!G26-ANNEXII_Previous_Year!G26</f>
        <v>1385429.4259000001</v>
      </c>
      <c r="H26" s="107"/>
      <c r="I26" s="104">
        <f>ANNEXII_Reference_Year!I101-ANNEXII_Previous_Year!I26</f>
        <v>265097.891</v>
      </c>
      <c r="J26" s="107"/>
      <c r="K26" s="104">
        <f>ANNEXII_Reference_Year!K26-ANNEXII_Previous_Year!K26</f>
        <v>-108.92200000000003</v>
      </c>
      <c r="L26" s="107"/>
      <c r="M26" s="104">
        <f>ANNEXII_Reference_Year!M26-ANNEXII_Previous_Year!M26</f>
        <v>0</v>
      </c>
      <c r="N26" s="107"/>
      <c r="O26" s="108"/>
      <c r="P26" s="108"/>
      <c r="R26" s="37"/>
    </row>
    <row r="27" spans="1:18" ht="15">
      <c r="A27" s="185" t="s">
        <v>187</v>
      </c>
      <c r="B27" s="115" t="s">
        <v>178</v>
      </c>
      <c r="C27" s="102">
        <f>ANNEXII_Reference_Year!C27-ANNEXII_Previous_Year!C27</f>
        <v>0</v>
      </c>
      <c r="D27" s="107"/>
      <c r="E27" s="104">
        <f>ANNEXII_Reference_Year!E27-ANNEXII_Previous_Year!E27</f>
        <v>0</v>
      </c>
      <c r="F27" s="107"/>
      <c r="G27" s="104">
        <f>ANNEXII_Reference_Year!G27-ANNEXII_Previous_Year!G27</f>
        <v>0</v>
      </c>
      <c r="H27" s="107"/>
      <c r="I27" s="104">
        <f>ANNEXII_Reference_Year!I102-ANNEXII_Previous_Year!I27</f>
        <v>0</v>
      </c>
      <c r="J27" s="107"/>
      <c r="K27" s="104">
        <f>ANNEXII_Reference_Year!K27-ANNEXII_Previous_Year!K27</f>
        <v>0</v>
      </c>
      <c r="L27" s="107"/>
      <c r="M27" s="104">
        <f>ANNEXII_Reference_Year!M27-ANNEXII_Previous_Year!M27</f>
        <v>0</v>
      </c>
      <c r="N27" s="107"/>
      <c r="O27" s="108"/>
      <c r="P27" s="108"/>
      <c r="R27" s="37"/>
    </row>
    <row r="28" spans="1:18" ht="15">
      <c r="A28" s="185"/>
      <c r="B28" s="115" t="s">
        <v>179</v>
      </c>
      <c r="C28" s="102">
        <f>ANNEXII_Reference_Year!C28-ANNEXII_Previous_Year!C28</f>
        <v>0</v>
      </c>
      <c r="D28" s="103"/>
      <c r="E28" s="104">
        <f>ANNEXII_Reference_Year!E28-ANNEXII_Previous_Year!E28</f>
        <v>0</v>
      </c>
      <c r="F28" s="103"/>
      <c r="G28" s="104">
        <f>ANNEXII_Reference_Year!G28-ANNEXII_Previous_Year!G28</f>
        <v>64696.999700000044</v>
      </c>
      <c r="H28" s="103"/>
      <c r="I28" s="111">
        <f>ANNEXII_Reference_Year!I103-ANNEXII_Previous_Year!I28</f>
        <v>31971883.2657</v>
      </c>
      <c r="J28" s="103"/>
      <c r="K28" s="104">
        <f>ANNEXII_Reference_Year!K28-ANNEXII_Previous_Year!K28</f>
        <v>-541.875</v>
      </c>
      <c r="L28" s="103"/>
      <c r="M28" s="104">
        <f>ANNEXII_Reference_Year!M28-ANNEXII_Previous_Year!M28</f>
        <v>0</v>
      </c>
      <c r="N28" s="103"/>
      <c r="O28" s="108"/>
      <c r="P28" s="108"/>
      <c r="R28" s="37"/>
    </row>
    <row r="29" spans="1:18" ht="15">
      <c r="A29" s="185"/>
      <c r="B29" s="115" t="s">
        <v>113</v>
      </c>
      <c r="C29" s="102">
        <f>ANNEXII_Reference_Year!C29-ANNEXII_Previous_Year!C29</f>
        <v>0</v>
      </c>
      <c r="D29" s="107"/>
      <c r="E29" s="104">
        <f>ANNEXII_Reference_Year!E29-ANNEXII_Previous_Year!E29</f>
        <v>0</v>
      </c>
      <c r="F29" s="107"/>
      <c r="G29" s="104">
        <f>ANNEXII_Reference_Year!G29-ANNEXII_Previous_Year!G29</f>
        <v>64696.999700000044</v>
      </c>
      <c r="H29" s="107"/>
      <c r="I29" s="111">
        <f>ANNEXII_Reference_Year!I104-ANNEXII_Previous_Year!I29</f>
        <v>31971883.2657</v>
      </c>
      <c r="J29" s="107"/>
      <c r="K29" s="104">
        <f>ANNEXII_Reference_Year!K29-ANNEXII_Previous_Year!K29</f>
        <v>-541.875</v>
      </c>
      <c r="L29" s="107"/>
      <c r="M29" s="104">
        <f>ANNEXII_Reference_Year!M29-ANNEXII_Previous_Year!M29</f>
        <v>0</v>
      </c>
      <c r="N29" s="107"/>
      <c r="O29" s="108"/>
      <c r="P29" s="108"/>
      <c r="R29" s="37"/>
    </row>
    <row r="30" spans="1:18" ht="15">
      <c r="A30" s="185" t="s">
        <v>188</v>
      </c>
      <c r="B30" s="115" t="s">
        <v>178</v>
      </c>
      <c r="C30" s="102">
        <f>ANNEXII_Reference_Year!C30-ANNEXII_Previous_Year!C30</f>
        <v>0</v>
      </c>
      <c r="D30" s="107"/>
      <c r="E30" s="104">
        <f>ANNEXII_Reference_Year!E30-ANNEXII_Previous_Year!E30</f>
        <v>0</v>
      </c>
      <c r="F30" s="107"/>
      <c r="G30" s="104">
        <f>ANNEXII_Reference_Year!G30-ANNEXII_Previous_Year!G30</f>
        <v>0</v>
      </c>
      <c r="H30" s="107"/>
      <c r="I30" s="111">
        <f>ANNEXII_Reference_Year!I105-ANNEXII_Previous_Year!I30</f>
        <v>0</v>
      </c>
      <c r="J30" s="107"/>
      <c r="K30" s="104">
        <f>ANNEXII_Reference_Year!K30-ANNEXII_Previous_Year!K30</f>
        <v>0</v>
      </c>
      <c r="L30" s="107"/>
      <c r="M30" s="104">
        <f>ANNEXII_Reference_Year!M30-ANNEXII_Previous_Year!M30</f>
        <v>0</v>
      </c>
      <c r="N30" s="107"/>
      <c r="O30" s="108"/>
      <c r="P30" s="108"/>
      <c r="R30" s="37"/>
    </row>
    <row r="31" spans="1:18" ht="15">
      <c r="A31" s="185"/>
      <c r="B31" s="115" t="s">
        <v>179</v>
      </c>
      <c r="C31" s="102">
        <f>ANNEXII_Reference_Year!C31-ANNEXII_Previous_Year!C31</f>
        <v>0</v>
      </c>
      <c r="D31" s="103"/>
      <c r="E31" s="104">
        <f>ANNEXII_Reference_Year!E31-ANNEXII_Previous_Year!E31</f>
        <v>0</v>
      </c>
      <c r="F31" s="103"/>
      <c r="G31" s="104">
        <f>ANNEXII_Reference_Year!G31-ANNEXII_Previous_Year!G31</f>
        <v>88488.83600000001</v>
      </c>
      <c r="H31" s="103"/>
      <c r="I31" s="111">
        <f>ANNEXII_Reference_Year!I106-ANNEXII_Previous_Year!I31</f>
        <v>31971883.2657</v>
      </c>
      <c r="J31" s="103"/>
      <c r="K31" s="104">
        <f>ANNEXII_Reference_Year!K31-ANNEXII_Previous_Year!K31</f>
        <v>0</v>
      </c>
      <c r="L31" s="103"/>
      <c r="M31" s="104">
        <f>ANNEXII_Reference_Year!M31-ANNEXII_Previous_Year!M31</f>
        <v>0</v>
      </c>
      <c r="N31" s="103"/>
      <c r="O31" s="108"/>
      <c r="P31" s="108"/>
      <c r="R31" s="37"/>
    </row>
    <row r="32" spans="1:18" ht="15">
      <c r="A32" s="185"/>
      <c r="B32" s="115" t="s">
        <v>113</v>
      </c>
      <c r="C32" s="102">
        <f>ANNEXII_Reference_Year!C32-ANNEXII_Previous_Year!C32</f>
        <v>0</v>
      </c>
      <c r="D32" s="107"/>
      <c r="E32" s="104">
        <f>ANNEXII_Reference_Year!E32-ANNEXII_Previous_Year!E32</f>
        <v>0</v>
      </c>
      <c r="F32" s="107"/>
      <c r="G32" s="104">
        <f>ANNEXII_Reference_Year!G32-ANNEXII_Previous_Year!G32</f>
        <v>88488.83600000001</v>
      </c>
      <c r="H32" s="107"/>
      <c r="I32" s="111">
        <f>ANNEXII_Reference_Year!I107-ANNEXII_Previous_Year!I32</f>
        <v>0</v>
      </c>
      <c r="J32" s="107"/>
      <c r="K32" s="104">
        <f>ANNEXII_Reference_Year!K32-ANNEXII_Previous_Year!K32</f>
        <v>0</v>
      </c>
      <c r="L32" s="107"/>
      <c r="M32" s="104">
        <f>ANNEXII_Reference_Year!M32-ANNEXII_Previous_Year!M32</f>
        <v>0</v>
      </c>
      <c r="N32" s="107"/>
      <c r="O32" s="108"/>
      <c r="P32" s="108"/>
      <c r="R32" s="37"/>
    </row>
    <row r="33" spans="1:18" ht="15">
      <c r="A33" s="185" t="s">
        <v>189</v>
      </c>
      <c r="B33" s="115" t="s">
        <v>178</v>
      </c>
      <c r="C33" s="102">
        <f>ANNEXII_Reference_Year!C33-ANNEXII_Previous_Year!C33</f>
        <v>0</v>
      </c>
      <c r="D33" s="103"/>
      <c r="E33" s="104">
        <f>ANNEXII_Reference_Year!E33-ANNEXII_Previous_Year!E33</f>
        <v>0</v>
      </c>
      <c r="F33" s="103"/>
      <c r="G33" s="104">
        <f>ANNEXII_Reference_Year!G33-ANNEXII_Previous_Year!G33</f>
        <v>0</v>
      </c>
      <c r="H33" s="103"/>
      <c r="I33" s="111">
        <f>ANNEXII_Reference_Year!I108-ANNEXII_Previous_Year!I33</f>
        <v>31971883.2657</v>
      </c>
      <c r="J33" s="103"/>
      <c r="K33" s="104">
        <f>ANNEXII_Reference_Year!K33-ANNEXII_Previous_Year!K33</f>
        <v>0</v>
      </c>
      <c r="L33" s="103"/>
      <c r="M33" s="104">
        <f>ANNEXII_Reference_Year!M33-ANNEXII_Previous_Year!M33</f>
        <v>0</v>
      </c>
      <c r="N33" s="103"/>
      <c r="O33" s="108"/>
      <c r="P33" s="108"/>
      <c r="R33" s="37"/>
    </row>
    <row r="34" spans="1:18" ht="15">
      <c r="A34" s="185"/>
      <c r="B34" s="115" t="s">
        <v>179</v>
      </c>
      <c r="C34" s="102">
        <f>ANNEXII_Reference_Year!C34-ANNEXII_Previous_Year!C34</f>
        <v>0</v>
      </c>
      <c r="D34" s="103"/>
      <c r="E34" s="104">
        <f>ANNEXII_Reference_Year!E34-ANNEXII_Previous_Year!E34</f>
        <v>0</v>
      </c>
      <c r="F34" s="103"/>
      <c r="G34" s="104">
        <f>ANNEXII_Reference_Year!G34-ANNEXII_Previous_Year!G34</f>
        <v>163334.99399999995</v>
      </c>
      <c r="H34" s="103"/>
      <c r="I34" s="104">
        <f>ANNEXII_Reference_Year!I109-ANNEXII_Previous_Year!I34</f>
        <v>0</v>
      </c>
      <c r="J34" s="103"/>
      <c r="K34" s="104">
        <f>ANNEXII_Reference_Year!K34-ANNEXII_Previous_Year!K34</f>
        <v>283.53099999999995</v>
      </c>
      <c r="L34" s="103"/>
      <c r="M34" s="104">
        <f>ANNEXII_Reference_Year!M34-ANNEXII_Previous_Year!M34</f>
        <v>0</v>
      </c>
      <c r="N34" s="103"/>
      <c r="O34" s="108"/>
      <c r="P34" s="108"/>
      <c r="R34" s="37"/>
    </row>
    <row r="35" spans="1:18" ht="15">
      <c r="A35" s="185"/>
      <c r="B35" s="115" t="s">
        <v>113</v>
      </c>
      <c r="C35" s="102">
        <f>ANNEXII_Reference_Year!C35-ANNEXII_Previous_Year!C35</f>
        <v>0</v>
      </c>
      <c r="D35" s="107"/>
      <c r="E35" s="104">
        <f>ANNEXII_Reference_Year!E35-ANNEXII_Previous_Year!E35</f>
        <v>0</v>
      </c>
      <c r="F35" s="107"/>
      <c r="G35" s="104">
        <f>ANNEXII_Reference_Year!G35-ANNEXII_Previous_Year!G35</f>
        <v>163334.99399999995</v>
      </c>
      <c r="H35" s="107"/>
      <c r="I35" s="104">
        <f>ANNEXII_Reference_Year!I110-ANNEXII_Previous_Year!I35</f>
        <v>0</v>
      </c>
      <c r="J35" s="107"/>
      <c r="K35" s="104">
        <f>ANNEXII_Reference_Year!K35-ANNEXII_Previous_Year!K35</f>
        <v>283.53099999999995</v>
      </c>
      <c r="L35" s="107"/>
      <c r="M35" s="104">
        <f>ANNEXII_Reference_Year!M35-ANNEXII_Previous_Year!M35</f>
        <v>0</v>
      </c>
      <c r="N35" s="107"/>
      <c r="O35" s="108"/>
      <c r="P35" s="108"/>
      <c r="R35" s="37"/>
    </row>
    <row r="36" spans="1:18" ht="15">
      <c r="A36" s="185" t="s">
        <v>190</v>
      </c>
      <c r="B36" s="115" t="s">
        <v>178</v>
      </c>
      <c r="C36" s="102">
        <f>ANNEXII_Reference_Year!C36-ANNEXII_Previous_Year!C36</f>
        <v>0</v>
      </c>
      <c r="D36" s="107"/>
      <c r="E36" s="104">
        <f>ANNEXII_Reference_Year!E36-ANNEXII_Previous_Year!E36</f>
        <v>0</v>
      </c>
      <c r="F36" s="107"/>
      <c r="G36" s="104">
        <f>ANNEXII_Reference_Year!G36-ANNEXII_Previous_Year!G36</f>
        <v>0</v>
      </c>
      <c r="H36" s="107"/>
      <c r="I36" s="104">
        <f>ANNEXII_Reference_Year!I111-ANNEXII_Previous_Year!I36</f>
        <v>0</v>
      </c>
      <c r="J36" s="107"/>
      <c r="K36" s="104">
        <f>ANNEXII_Reference_Year!K36-ANNEXII_Previous_Year!K36</f>
        <v>0</v>
      </c>
      <c r="L36" s="107"/>
      <c r="M36" s="104">
        <f>ANNEXII_Reference_Year!M36-ANNEXII_Previous_Year!M36</f>
        <v>0</v>
      </c>
      <c r="N36" s="107"/>
      <c r="O36" s="108"/>
      <c r="P36" s="108"/>
      <c r="R36" s="37"/>
    </row>
    <row r="37" spans="1:18" ht="15">
      <c r="A37" s="185"/>
      <c r="B37" s="115" t="s">
        <v>179</v>
      </c>
      <c r="C37" s="102">
        <f>ANNEXII_Reference_Year!C37-ANNEXII_Previous_Year!C37</f>
        <v>-793.1261</v>
      </c>
      <c r="D37" s="103"/>
      <c r="E37" s="104">
        <f>ANNEXII_Reference_Year!E37-ANNEXII_Previous_Year!E37</f>
        <v>-155.8306</v>
      </c>
      <c r="F37" s="103"/>
      <c r="G37" s="104">
        <f>ANNEXII_Reference_Year!G37-ANNEXII_Previous_Year!G37</f>
        <v>-588977.9711</v>
      </c>
      <c r="H37" s="103"/>
      <c r="I37" s="104">
        <f>ANNEXII_Reference_Year!I112-ANNEXII_Previous_Year!I37</f>
        <v>0</v>
      </c>
      <c r="J37" s="103"/>
      <c r="K37" s="104">
        <f>ANNEXII_Reference_Year!K37-ANNEXII_Previous_Year!K37</f>
        <v>-1</v>
      </c>
      <c r="L37" s="103"/>
      <c r="M37" s="104">
        <f>ANNEXII_Reference_Year!M37-ANNEXII_Previous_Year!M37</f>
        <v>0</v>
      </c>
      <c r="N37" s="103"/>
      <c r="O37" s="108"/>
      <c r="P37" s="108"/>
      <c r="R37" s="37"/>
    </row>
    <row r="38" spans="1:18" ht="15">
      <c r="A38" s="185"/>
      <c r="B38" s="115" t="s">
        <v>113</v>
      </c>
      <c r="C38" s="102">
        <f>ANNEXII_Reference_Year!C38-ANNEXII_Previous_Year!C38</f>
        <v>-793.1261</v>
      </c>
      <c r="D38" s="107"/>
      <c r="E38" s="104">
        <f>ANNEXII_Reference_Year!E38-ANNEXII_Previous_Year!E38</f>
        <v>-155.8306</v>
      </c>
      <c r="F38" s="107"/>
      <c r="G38" s="104">
        <f>ANNEXII_Reference_Year!G38-ANNEXII_Previous_Year!G38</f>
        <v>-588977.9711</v>
      </c>
      <c r="H38" s="107"/>
      <c r="I38" s="104">
        <f>ANNEXII_Reference_Year!I113-ANNEXII_Previous_Year!I38</f>
        <v>0</v>
      </c>
      <c r="J38" s="107"/>
      <c r="K38" s="104">
        <f>ANNEXII_Reference_Year!K38-ANNEXII_Previous_Year!K38</f>
        <v>-1</v>
      </c>
      <c r="L38" s="107"/>
      <c r="M38" s="104">
        <f>ANNEXII_Reference_Year!M38-ANNEXII_Previous_Year!M38</f>
        <v>0</v>
      </c>
      <c r="N38" s="107"/>
      <c r="O38" s="108"/>
      <c r="P38" s="108"/>
      <c r="R38" s="37"/>
    </row>
    <row r="39" spans="1:18" ht="15">
      <c r="A39" s="185" t="s">
        <v>191</v>
      </c>
      <c r="B39" s="115" t="s">
        <v>178</v>
      </c>
      <c r="C39" s="102">
        <f>ANNEXII_Reference_Year!C39-ANNEXII_Previous_Year!C39</f>
        <v>0</v>
      </c>
      <c r="D39" s="107"/>
      <c r="E39" s="104">
        <f>ANNEXII_Reference_Year!E39-ANNEXII_Previous_Year!E39</f>
        <v>0</v>
      </c>
      <c r="F39" s="107"/>
      <c r="G39" s="104">
        <f>ANNEXII_Reference_Year!G39-ANNEXII_Previous_Year!G39</f>
        <v>0</v>
      </c>
      <c r="H39" s="107"/>
      <c r="I39" s="104">
        <f>ANNEXII_Reference_Year!I114-ANNEXII_Previous_Year!I39</f>
        <v>0</v>
      </c>
      <c r="J39" s="107"/>
      <c r="K39" s="104">
        <f>ANNEXII_Reference_Year!K39-ANNEXII_Previous_Year!K39</f>
        <v>0</v>
      </c>
      <c r="L39" s="107"/>
      <c r="M39" s="104">
        <f>ANNEXII_Reference_Year!M39-ANNEXII_Previous_Year!M39</f>
        <v>0</v>
      </c>
      <c r="N39" s="107"/>
      <c r="O39" s="108"/>
      <c r="P39" s="108"/>
      <c r="R39" s="37"/>
    </row>
    <row r="40" spans="1:18" ht="15">
      <c r="A40" s="185"/>
      <c r="B40" s="115" t="s">
        <v>179</v>
      </c>
      <c r="C40" s="102">
        <f>ANNEXII_Reference_Year!C40-ANNEXII_Previous_Year!C40</f>
        <v>21681.534</v>
      </c>
      <c r="D40" s="103"/>
      <c r="E40" s="104">
        <f>ANNEXII_Reference_Year!E40-ANNEXII_Previous_Year!E40</f>
        <v>0.94</v>
      </c>
      <c r="F40" s="103"/>
      <c r="G40" s="104">
        <f>ANNEXII_Reference_Year!G40-ANNEXII_Previous_Year!G40</f>
        <v>141524.413</v>
      </c>
      <c r="H40" s="103"/>
      <c r="I40" s="104">
        <f>ANNEXII_Reference_Year!I115-ANNEXII_Previous_Year!I40</f>
        <v>0</v>
      </c>
      <c r="J40" s="103"/>
      <c r="K40" s="104">
        <f>ANNEXII_Reference_Year!K40-ANNEXII_Previous_Year!K40</f>
        <v>5260.988</v>
      </c>
      <c r="L40" s="103"/>
      <c r="M40" s="104">
        <f>ANNEXII_Reference_Year!M40-ANNEXII_Previous_Year!M40</f>
        <v>0</v>
      </c>
      <c r="N40" s="103"/>
      <c r="O40" s="108"/>
      <c r="P40" s="108"/>
      <c r="R40" s="37"/>
    </row>
    <row r="41" spans="1:18" ht="15">
      <c r="A41" s="185"/>
      <c r="B41" s="115" t="s">
        <v>113</v>
      </c>
      <c r="C41" s="102">
        <f>ANNEXII_Reference_Year!C41-ANNEXII_Previous_Year!C41</f>
        <v>21681.534</v>
      </c>
      <c r="D41" s="107"/>
      <c r="E41" s="104">
        <f>ANNEXII_Reference_Year!E41-ANNEXII_Previous_Year!E41</f>
        <v>0.94</v>
      </c>
      <c r="F41" s="107"/>
      <c r="G41" s="104">
        <f>ANNEXII_Reference_Year!G41-ANNEXII_Previous_Year!G41</f>
        <v>141524.413</v>
      </c>
      <c r="H41" s="107"/>
      <c r="I41" s="104">
        <f>ANNEXII_Reference_Year!I116-ANNEXII_Previous_Year!I41</f>
        <v>0</v>
      </c>
      <c r="J41" s="107"/>
      <c r="K41" s="104">
        <f>ANNEXII_Reference_Year!K41-ANNEXII_Previous_Year!K41</f>
        <v>5260.988</v>
      </c>
      <c r="L41" s="107"/>
      <c r="M41" s="104">
        <f>ANNEXII_Reference_Year!M41-ANNEXII_Previous_Year!M41</f>
        <v>0</v>
      </c>
      <c r="N41" s="107"/>
      <c r="O41" s="108"/>
      <c r="P41" s="108"/>
      <c r="R41" s="37"/>
    </row>
    <row r="42" spans="1:18" ht="15">
      <c r="A42" s="185" t="s">
        <v>192</v>
      </c>
      <c r="B42" s="115" t="s">
        <v>178</v>
      </c>
      <c r="C42" s="102">
        <f>ANNEXII_Reference_Year!C42-ANNEXII_Previous_Year!C42</f>
        <v>0</v>
      </c>
      <c r="D42" s="107"/>
      <c r="E42" s="104">
        <f>ANNEXII_Reference_Year!E42-ANNEXII_Previous_Year!E42</f>
        <v>0</v>
      </c>
      <c r="F42" s="107"/>
      <c r="G42" s="104">
        <f>ANNEXII_Reference_Year!G42-ANNEXII_Previous_Year!G42</f>
        <v>0</v>
      </c>
      <c r="H42" s="107"/>
      <c r="I42" s="104">
        <f>ANNEXII_Reference_Year!I117-ANNEXII_Previous_Year!I42</f>
        <v>0</v>
      </c>
      <c r="J42" s="107"/>
      <c r="K42" s="104">
        <f>ANNEXII_Reference_Year!K42-ANNEXII_Previous_Year!K42</f>
        <v>0</v>
      </c>
      <c r="L42" s="107"/>
      <c r="M42" s="104">
        <f>ANNEXII_Reference_Year!M42-ANNEXII_Previous_Year!M42</f>
        <v>0</v>
      </c>
      <c r="N42" s="107"/>
      <c r="O42" s="108"/>
      <c r="P42" s="108"/>
      <c r="R42" s="37"/>
    </row>
    <row r="43" spans="1:18" ht="15">
      <c r="A43" s="185"/>
      <c r="B43" s="115" t="s">
        <v>179</v>
      </c>
      <c r="C43" s="102">
        <f>ANNEXII_Reference_Year!C43-ANNEXII_Previous_Year!C43</f>
        <v>30955.430999999997</v>
      </c>
      <c r="D43" s="103"/>
      <c r="E43" s="104">
        <f>ANNEXII_Reference_Year!E43-ANNEXII_Previous_Year!E43</f>
        <v>-568.5457</v>
      </c>
      <c r="F43" s="103"/>
      <c r="G43" s="104">
        <f>ANNEXII_Reference_Year!G43-ANNEXII_Previous_Year!G43</f>
        <v>210281.91850000003</v>
      </c>
      <c r="H43" s="103"/>
      <c r="I43" s="104">
        <f>ANNEXII_Reference_Year!I118-ANNEXII_Previous_Year!I43</f>
        <v>0</v>
      </c>
      <c r="J43" s="103"/>
      <c r="K43" s="104">
        <f>ANNEXII_Reference_Year!K43-ANNEXII_Previous_Year!K43</f>
        <v>10533.122</v>
      </c>
      <c r="L43" s="103"/>
      <c r="M43" s="104">
        <f>ANNEXII_Reference_Year!M43-ANNEXII_Previous_Year!M43</f>
        <v>0</v>
      </c>
      <c r="N43" s="103"/>
      <c r="O43" s="108"/>
      <c r="P43" s="108"/>
      <c r="R43" s="37"/>
    </row>
    <row r="44" spans="1:18" ht="15">
      <c r="A44" s="185"/>
      <c r="B44" s="115" t="s">
        <v>113</v>
      </c>
      <c r="C44" s="102">
        <f>ANNEXII_Reference_Year!C44-ANNEXII_Previous_Year!C44</f>
        <v>30955.430999999997</v>
      </c>
      <c r="D44" s="107"/>
      <c r="E44" s="104">
        <f>ANNEXII_Reference_Year!E44-ANNEXII_Previous_Year!E44</f>
        <v>-568.5457</v>
      </c>
      <c r="F44" s="107"/>
      <c r="G44" s="104">
        <f>ANNEXII_Reference_Year!G44-ANNEXII_Previous_Year!G44</f>
        <v>210281.91850000003</v>
      </c>
      <c r="H44" s="107"/>
      <c r="I44" s="104">
        <f>ANNEXII_Reference_Year!I119-ANNEXII_Previous_Year!I44</f>
        <v>0</v>
      </c>
      <c r="J44" s="107"/>
      <c r="K44" s="104">
        <f>ANNEXII_Reference_Year!K44-ANNEXII_Previous_Year!K44</f>
        <v>10533.122</v>
      </c>
      <c r="L44" s="107"/>
      <c r="M44" s="104">
        <f>ANNEXII_Reference_Year!M44-ANNEXII_Previous_Year!M44</f>
        <v>0</v>
      </c>
      <c r="N44" s="107"/>
      <c r="O44" s="108"/>
      <c r="P44" s="108"/>
      <c r="R44" s="37"/>
    </row>
    <row r="45" spans="1:18" ht="15">
      <c r="A45" s="185" t="s">
        <v>193</v>
      </c>
      <c r="B45" s="115" t="s">
        <v>178</v>
      </c>
      <c r="C45" s="102">
        <f>ANNEXII_Reference_Year!C45-ANNEXII_Previous_Year!C45</f>
        <v>-22</v>
      </c>
      <c r="D45" s="103"/>
      <c r="E45" s="104">
        <f>ANNEXII_Reference_Year!E45-ANNEXII_Previous_Year!E45</f>
        <v>48.11</v>
      </c>
      <c r="F45" s="103"/>
      <c r="G45" s="104">
        <f>ANNEXII_Reference_Year!G45-ANNEXII_Previous_Year!G45</f>
        <v>1.27</v>
      </c>
      <c r="H45" s="103"/>
      <c r="I45" s="104">
        <f>ANNEXII_Reference_Year!I120-ANNEXII_Previous_Year!I45</f>
        <v>0</v>
      </c>
      <c r="J45" s="103"/>
      <c r="K45" s="104">
        <f>ANNEXII_Reference_Year!K45-ANNEXII_Previous_Year!K45</f>
        <v>0.76</v>
      </c>
      <c r="L45" s="103"/>
      <c r="M45" s="104">
        <f>ANNEXII_Reference_Year!M45-ANNEXII_Previous_Year!M45</f>
        <v>0</v>
      </c>
      <c r="N45" s="103"/>
      <c r="O45" s="108"/>
      <c r="P45" s="108"/>
      <c r="R45" s="37"/>
    </row>
    <row r="46" spans="1:18" ht="15">
      <c r="A46" s="185"/>
      <c r="B46" s="115" t="s">
        <v>179</v>
      </c>
      <c r="C46" s="102">
        <f>ANNEXII_Reference_Year!C46-ANNEXII_Previous_Year!C46</f>
        <v>-604689.279</v>
      </c>
      <c r="D46" s="103"/>
      <c r="E46" s="104">
        <f>ANNEXII_Reference_Year!E46-ANNEXII_Previous_Year!E46</f>
        <v>270.474</v>
      </c>
      <c r="F46" s="103"/>
      <c r="G46" s="104">
        <f>ANNEXII_Reference_Year!G46-ANNEXII_Previous_Year!G46</f>
        <v>579808.3802999998</v>
      </c>
      <c r="H46" s="103"/>
      <c r="I46" s="104">
        <f>ANNEXII_Reference_Year!I121-ANNEXII_Previous_Year!I46</f>
        <v>0</v>
      </c>
      <c r="J46" s="103"/>
      <c r="K46" s="104">
        <f>ANNEXII_Reference_Year!K46-ANNEXII_Previous_Year!K46</f>
        <v>223.793</v>
      </c>
      <c r="L46" s="103"/>
      <c r="M46" s="104">
        <f>ANNEXII_Reference_Year!M46-ANNEXII_Previous_Year!M46</f>
        <v>0</v>
      </c>
      <c r="N46" s="103"/>
      <c r="O46" s="108"/>
      <c r="P46" s="108"/>
      <c r="R46" s="37"/>
    </row>
    <row r="47" spans="1:18" ht="15">
      <c r="A47" s="185"/>
      <c r="B47" s="115" t="s">
        <v>113</v>
      </c>
      <c r="C47" s="102">
        <f>ANNEXII_Reference_Year!C47-ANNEXII_Previous_Year!C47</f>
        <v>-604711.279</v>
      </c>
      <c r="D47" s="107"/>
      <c r="E47" s="104">
        <f>ANNEXII_Reference_Year!E47-ANNEXII_Previous_Year!E47</f>
        <v>318.58399999999995</v>
      </c>
      <c r="F47" s="107"/>
      <c r="G47" s="104">
        <f>ANNEXII_Reference_Year!G47-ANNEXII_Previous_Year!G47</f>
        <v>579809.6502999999</v>
      </c>
      <c r="H47" s="107"/>
      <c r="I47" s="104">
        <f>ANNEXII_Reference_Year!I122-ANNEXII_Previous_Year!I47</f>
        <v>0</v>
      </c>
      <c r="J47" s="107"/>
      <c r="K47" s="104">
        <f>ANNEXII_Reference_Year!K47-ANNEXII_Previous_Year!K47</f>
        <v>224.553</v>
      </c>
      <c r="L47" s="107"/>
      <c r="M47" s="104">
        <f>ANNEXII_Reference_Year!M47-ANNEXII_Previous_Year!M47</f>
        <v>0</v>
      </c>
      <c r="N47" s="107"/>
      <c r="O47" s="108"/>
      <c r="P47" s="108"/>
      <c r="R47" s="37"/>
    </row>
    <row r="48" spans="1:18" ht="15">
      <c r="A48" s="185" t="s">
        <v>194</v>
      </c>
      <c r="B48" s="115" t="s">
        <v>178</v>
      </c>
      <c r="C48" s="102">
        <f>ANNEXII_Reference_Year!C48-ANNEXII_Previous_Year!C48</f>
        <v>0</v>
      </c>
      <c r="D48" s="107"/>
      <c r="E48" s="104">
        <f>ANNEXII_Reference_Year!E48-ANNEXII_Previous_Year!E48</f>
        <v>0</v>
      </c>
      <c r="F48" s="107"/>
      <c r="G48" s="104">
        <f>ANNEXII_Reference_Year!G48-ANNEXII_Previous_Year!G48</f>
        <v>0</v>
      </c>
      <c r="H48" s="107"/>
      <c r="I48" s="104">
        <f>ANNEXII_Reference_Year!I123-ANNEXII_Previous_Year!I48</f>
        <v>0</v>
      </c>
      <c r="J48" s="107"/>
      <c r="K48" s="104">
        <f>ANNEXII_Reference_Year!K48-ANNEXII_Previous_Year!K48</f>
        <v>0</v>
      </c>
      <c r="L48" s="107"/>
      <c r="M48" s="104">
        <f>ANNEXII_Reference_Year!M48-ANNEXII_Previous_Year!M48</f>
        <v>0</v>
      </c>
      <c r="N48" s="107"/>
      <c r="O48" s="108"/>
      <c r="P48" s="108"/>
      <c r="R48" s="37"/>
    </row>
    <row r="49" spans="1:18" ht="15">
      <c r="A49" s="185"/>
      <c r="B49" s="115" t="s">
        <v>179</v>
      </c>
      <c r="C49" s="102">
        <f>ANNEXII_Reference_Year!C49-ANNEXII_Previous_Year!C49</f>
        <v>-1355.96</v>
      </c>
      <c r="D49" s="103"/>
      <c r="E49" s="104">
        <f>ANNEXII_Reference_Year!E49-ANNEXII_Previous_Year!E49</f>
        <v>-10.146</v>
      </c>
      <c r="F49" s="103"/>
      <c r="G49" s="104">
        <f>ANNEXII_Reference_Year!G49-ANNEXII_Previous_Year!G49</f>
        <v>-3432.660100000001</v>
      </c>
      <c r="H49" s="103"/>
      <c r="I49" s="104">
        <f>ANNEXII_Reference_Year!I124-ANNEXII_Previous_Year!I49</f>
        <v>0</v>
      </c>
      <c r="J49" s="103"/>
      <c r="K49" s="104">
        <f>ANNEXII_Reference_Year!K49-ANNEXII_Previous_Year!K49</f>
        <v>11105.428</v>
      </c>
      <c r="L49" s="103"/>
      <c r="M49" s="104">
        <f>ANNEXII_Reference_Year!M49-ANNEXII_Previous_Year!M49</f>
        <v>0</v>
      </c>
      <c r="N49" s="103"/>
      <c r="O49" s="108"/>
      <c r="P49" s="108"/>
      <c r="R49" s="37"/>
    </row>
    <row r="50" spans="1:18" ht="15">
      <c r="A50" s="185"/>
      <c r="B50" s="115" t="s">
        <v>113</v>
      </c>
      <c r="C50" s="102">
        <f>ANNEXII_Reference_Year!C50-ANNEXII_Previous_Year!C50</f>
        <v>-1355.96</v>
      </c>
      <c r="D50" s="107"/>
      <c r="E50" s="104">
        <f>ANNEXII_Reference_Year!E50-ANNEXII_Previous_Year!E50</f>
        <v>-10.146</v>
      </c>
      <c r="F50" s="107"/>
      <c r="G50" s="104">
        <f>ANNEXII_Reference_Year!G50-ANNEXII_Previous_Year!G50</f>
        <v>-3432.660100000001</v>
      </c>
      <c r="H50" s="107"/>
      <c r="I50" s="104">
        <f>ANNEXII_Reference_Year!I125-ANNEXII_Previous_Year!I50</f>
        <v>0</v>
      </c>
      <c r="J50" s="107"/>
      <c r="K50" s="104">
        <f>ANNEXII_Reference_Year!K50-ANNEXII_Previous_Year!K50</f>
        <v>11105.428</v>
      </c>
      <c r="L50" s="107"/>
      <c r="M50" s="104">
        <f>ANNEXII_Reference_Year!M50-ANNEXII_Previous_Year!M50</f>
        <v>0</v>
      </c>
      <c r="N50" s="107"/>
      <c r="O50" s="108"/>
      <c r="P50" s="108"/>
      <c r="R50" s="37"/>
    </row>
    <row r="51" spans="1:18" ht="15">
      <c r="A51" s="185" t="s">
        <v>195</v>
      </c>
      <c r="B51" s="115" t="s">
        <v>178</v>
      </c>
      <c r="C51" s="102">
        <f>ANNEXII_Reference_Year!C51-ANNEXII_Previous_Year!C51</f>
        <v>0</v>
      </c>
      <c r="D51" s="103"/>
      <c r="E51" s="104">
        <f>ANNEXII_Reference_Year!E51-ANNEXII_Previous_Year!E51</f>
        <v>-3.1899999999999977</v>
      </c>
      <c r="F51" s="103"/>
      <c r="G51" s="104">
        <f>ANNEXII_Reference_Year!G51-ANNEXII_Previous_Year!G51</f>
        <v>-50</v>
      </c>
      <c r="H51" s="103"/>
      <c r="I51" s="104">
        <f>ANNEXII_Reference_Year!I126-ANNEXII_Previous_Year!I51</f>
        <v>0</v>
      </c>
      <c r="J51" s="103"/>
      <c r="K51" s="104">
        <f>ANNEXII_Reference_Year!K51-ANNEXII_Previous_Year!K51</f>
        <v>0</v>
      </c>
      <c r="L51" s="103"/>
      <c r="M51" s="104">
        <f>ANNEXII_Reference_Year!M51-ANNEXII_Previous_Year!M51</f>
        <v>0</v>
      </c>
      <c r="N51" s="103"/>
      <c r="O51" s="108"/>
      <c r="P51" s="108"/>
      <c r="R51" s="37"/>
    </row>
    <row r="52" spans="1:18" ht="15">
      <c r="A52" s="185"/>
      <c r="B52" s="115" t="s">
        <v>179</v>
      </c>
      <c r="C52" s="102">
        <f>ANNEXII_Reference_Year!C52-ANNEXII_Previous_Year!C52</f>
        <v>0</v>
      </c>
      <c r="D52" s="107"/>
      <c r="E52" s="104">
        <f>ANNEXII_Reference_Year!E52-ANNEXII_Previous_Year!E52</f>
        <v>0</v>
      </c>
      <c r="F52" s="107"/>
      <c r="G52" s="104">
        <f>ANNEXII_Reference_Year!G52-ANNEXII_Previous_Year!G52</f>
        <v>0</v>
      </c>
      <c r="H52" s="107"/>
      <c r="I52" s="104">
        <f>ANNEXII_Reference_Year!I127-ANNEXII_Previous_Year!I52</f>
        <v>0</v>
      </c>
      <c r="J52" s="107"/>
      <c r="K52" s="104">
        <f>ANNEXII_Reference_Year!K52-ANNEXII_Previous_Year!K52</f>
        <v>0</v>
      </c>
      <c r="L52" s="107"/>
      <c r="M52" s="104">
        <f>ANNEXII_Reference_Year!M52-ANNEXII_Previous_Year!M52</f>
        <v>0</v>
      </c>
      <c r="N52" s="107"/>
      <c r="O52" s="108"/>
      <c r="P52" s="108"/>
      <c r="R52" s="37"/>
    </row>
    <row r="53" spans="1:18" ht="15">
      <c r="A53" s="185"/>
      <c r="B53" s="115" t="s">
        <v>113</v>
      </c>
      <c r="C53" s="102">
        <f>ANNEXII_Reference_Year!C53-ANNEXII_Previous_Year!C53</f>
        <v>0</v>
      </c>
      <c r="D53" s="107"/>
      <c r="E53" s="104">
        <f>ANNEXII_Reference_Year!E53-ANNEXII_Previous_Year!E53</f>
        <v>-3.1899999999999977</v>
      </c>
      <c r="F53" s="107"/>
      <c r="G53" s="104">
        <f>ANNEXII_Reference_Year!G53-ANNEXII_Previous_Year!G53</f>
        <v>-49.1</v>
      </c>
      <c r="H53" s="107"/>
      <c r="I53" s="104">
        <f>ANNEXII_Reference_Year!I128-ANNEXII_Previous_Year!I53</f>
        <v>0</v>
      </c>
      <c r="J53" s="107"/>
      <c r="K53" s="104">
        <f>ANNEXII_Reference_Year!K53-ANNEXII_Previous_Year!K53</f>
        <v>0</v>
      </c>
      <c r="L53" s="107"/>
      <c r="M53" s="104">
        <f>ANNEXII_Reference_Year!M53-ANNEXII_Previous_Year!M53</f>
        <v>0</v>
      </c>
      <c r="N53" s="107"/>
      <c r="O53" s="108"/>
      <c r="P53" s="108"/>
      <c r="R53" s="37"/>
    </row>
    <row r="54" spans="1:18" ht="15">
      <c r="A54" s="185" t="s">
        <v>223</v>
      </c>
      <c r="B54" s="115" t="s">
        <v>178</v>
      </c>
      <c r="C54" s="102">
        <f>ANNEXII_Reference_Year!C54-ANNEXII_Previous_Year!C54</f>
        <v>0.024</v>
      </c>
      <c r="D54" s="103"/>
      <c r="E54" s="104">
        <f>ANNEXII_Reference_Year!E54-ANNEXII_Previous_Year!E54</f>
        <v>118.6366</v>
      </c>
      <c r="F54" s="103"/>
      <c r="G54" s="104">
        <f>ANNEXII_Reference_Year!G54-ANNEXII_Previous_Year!G54</f>
        <v>6335.1532</v>
      </c>
      <c r="H54" s="103"/>
      <c r="I54" s="104">
        <f>ANNEXII_Reference_Year!I129-ANNEXII_Previous_Year!I54</f>
        <v>0</v>
      </c>
      <c r="J54" s="103"/>
      <c r="K54" s="104">
        <f>ANNEXII_Reference_Year!K54-ANNEXII_Previous_Year!K54</f>
        <v>7.255</v>
      </c>
      <c r="L54" s="103"/>
      <c r="M54" s="104">
        <f>ANNEXII_Reference_Year!M54-ANNEXII_Previous_Year!M54</f>
        <v>0</v>
      </c>
      <c r="N54" s="103"/>
      <c r="O54" s="108"/>
      <c r="P54" s="108"/>
      <c r="R54" s="37"/>
    </row>
    <row r="55" spans="1:18" ht="15">
      <c r="A55" s="185"/>
      <c r="B55" s="115" t="s">
        <v>179</v>
      </c>
      <c r="C55" s="102">
        <f>ANNEXII_Reference_Year!C55-ANNEXII_Previous_Year!C55</f>
        <v>39.133</v>
      </c>
      <c r="D55" s="103"/>
      <c r="E55" s="104">
        <f>ANNEXII_Reference_Year!E55-ANNEXII_Previous_Year!E55</f>
        <v>15.7304</v>
      </c>
      <c r="F55" s="103"/>
      <c r="G55" s="104">
        <f>ANNEXII_Reference_Year!G55-ANNEXII_Previous_Year!G55</f>
        <v>-305915.19550000003</v>
      </c>
      <c r="H55" s="103"/>
      <c r="I55" s="104">
        <f>ANNEXII_Reference_Year!I130-ANNEXII_Previous_Year!I55</f>
        <v>0</v>
      </c>
      <c r="J55" s="103"/>
      <c r="K55" s="104">
        <f>ANNEXII_Reference_Year!K55-ANNEXII_Previous_Year!K55</f>
        <v>143.372</v>
      </c>
      <c r="L55" s="103"/>
      <c r="M55" s="104">
        <f>ANNEXII_Reference_Year!M55-ANNEXII_Previous_Year!M55</f>
        <v>0</v>
      </c>
      <c r="N55" s="103"/>
      <c r="O55" s="108"/>
      <c r="P55" s="108"/>
      <c r="R55" s="37"/>
    </row>
    <row r="56" spans="1:18" ht="15">
      <c r="A56" s="185"/>
      <c r="B56" s="115" t="s">
        <v>113</v>
      </c>
      <c r="C56" s="102">
        <f>ANNEXII_Reference_Year!C56-ANNEXII_Previous_Year!C56</f>
        <v>39.157</v>
      </c>
      <c r="D56" s="107"/>
      <c r="E56" s="104">
        <f>ANNEXII_Reference_Year!E56-ANNEXII_Previous_Year!E56</f>
        <v>134.367</v>
      </c>
      <c r="F56" s="107"/>
      <c r="G56" s="104">
        <f>ANNEXII_Reference_Year!G56-ANNEXII_Previous_Year!G56</f>
        <v>-299580.0423</v>
      </c>
      <c r="H56" s="107"/>
      <c r="I56" s="104">
        <f>ANNEXII_Reference_Year!I131-ANNEXII_Previous_Year!I56</f>
        <v>0</v>
      </c>
      <c r="J56" s="107"/>
      <c r="K56" s="104">
        <f>ANNEXII_Reference_Year!K56-ANNEXII_Previous_Year!K56</f>
        <v>150.627</v>
      </c>
      <c r="L56" s="107"/>
      <c r="M56" s="104">
        <f>ANNEXII_Reference_Year!M56-ANNEXII_Previous_Year!M56</f>
        <v>0</v>
      </c>
      <c r="N56" s="107"/>
      <c r="O56" s="108"/>
      <c r="P56" s="108"/>
      <c r="R56" s="37"/>
    </row>
    <row r="57" spans="1:18" ht="15">
      <c r="A57" s="185" t="s">
        <v>197</v>
      </c>
      <c r="B57" s="115" t="s">
        <v>178</v>
      </c>
      <c r="C57" s="102">
        <f>ANNEXII_Reference_Year!C57-ANNEXII_Previous_Year!C57</f>
        <v>0</v>
      </c>
      <c r="D57" s="103"/>
      <c r="E57" s="104">
        <f>ANNEXII_Reference_Year!E57-ANNEXII_Previous_Year!E57</f>
        <v>0</v>
      </c>
      <c r="F57" s="103"/>
      <c r="G57" s="104">
        <f>ANNEXII_Reference_Year!G57-ANNEXII_Previous_Year!G57</f>
        <v>20064.219</v>
      </c>
      <c r="H57" s="103"/>
      <c r="I57" s="104">
        <f>ANNEXII_Reference_Year!I132-ANNEXII_Previous_Year!I57</f>
        <v>0</v>
      </c>
      <c r="J57" s="103"/>
      <c r="K57" s="104">
        <f>ANNEXII_Reference_Year!K57-ANNEXII_Previous_Year!K57</f>
        <v>0</v>
      </c>
      <c r="L57" s="103"/>
      <c r="M57" s="104">
        <f>ANNEXII_Reference_Year!M57-ANNEXII_Previous_Year!M57</f>
        <v>0</v>
      </c>
      <c r="N57" s="103"/>
      <c r="O57" s="108"/>
      <c r="P57" s="108"/>
      <c r="R57" s="37"/>
    </row>
    <row r="58" spans="1:18" ht="15">
      <c r="A58" s="185"/>
      <c r="B58" s="115" t="s">
        <v>179</v>
      </c>
      <c r="C58" s="102">
        <f>ANNEXII_Reference_Year!C58-ANNEXII_Previous_Year!C58</f>
        <v>0</v>
      </c>
      <c r="D58" s="103"/>
      <c r="E58" s="104">
        <f>ANNEXII_Reference_Year!E58-ANNEXII_Previous_Year!E58</f>
        <v>0</v>
      </c>
      <c r="F58" s="103"/>
      <c r="G58" s="104">
        <f>ANNEXII_Reference_Year!G58-ANNEXII_Previous_Year!G58</f>
        <v>-384113.138</v>
      </c>
      <c r="H58" s="103"/>
      <c r="I58" s="104">
        <f>ANNEXII_Reference_Year!I133-ANNEXII_Previous_Year!I58</f>
        <v>0</v>
      </c>
      <c r="J58" s="103"/>
      <c r="K58" s="104">
        <f>ANNEXII_Reference_Year!K58-ANNEXII_Previous_Year!K58</f>
        <v>0</v>
      </c>
      <c r="L58" s="103"/>
      <c r="M58" s="104">
        <f>ANNEXII_Reference_Year!M58-ANNEXII_Previous_Year!M58</f>
        <v>0</v>
      </c>
      <c r="N58" s="103"/>
      <c r="O58" s="108"/>
      <c r="P58" s="108"/>
      <c r="R58" s="37"/>
    </row>
    <row r="59" spans="1:18" ht="15">
      <c r="A59" s="185"/>
      <c r="B59" s="115" t="s">
        <v>113</v>
      </c>
      <c r="C59" s="102">
        <f>ANNEXII_Reference_Year!C59-ANNEXII_Previous_Year!C59</f>
        <v>0</v>
      </c>
      <c r="D59" s="107"/>
      <c r="E59" s="104">
        <f>ANNEXII_Reference_Year!E59-ANNEXII_Previous_Year!E59</f>
        <v>0</v>
      </c>
      <c r="F59" s="107"/>
      <c r="G59" s="104">
        <f>ANNEXII_Reference_Year!G59-ANNEXII_Previous_Year!G59</f>
        <v>-364048.919</v>
      </c>
      <c r="H59" s="107"/>
      <c r="I59" s="104">
        <f>ANNEXII_Reference_Year!I134-ANNEXII_Previous_Year!I59</f>
        <v>0</v>
      </c>
      <c r="J59" s="107"/>
      <c r="K59" s="104">
        <f>ANNEXII_Reference_Year!K59-ANNEXII_Previous_Year!K59</f>
        <v>0</v>
      </c>
      <c r="L59" s="107"/>
      <c r="M59" s="104">
        <f>ANNEXII_Reference_Year!M59-ANNEXII_Previous_Year!M59</f>
        <v>0</v>
      </c>
      <c r="N59" s="107"/>
      <c r="O59" s="108"/>
      <c r="P59" s="108"/>
      <c r="R59" s="37"/>
    </row>
    <row r="60" spans="1:18" ht="15">
      <c r="A60" s="185" t="s">
        <v>198</v>
      </c>
      <c r="B60" s="115" t="s">
        <v>178</v>
      </c>
      <c r="C60" s="102">
        <f>ANNEXII_Reference_Year!C60-ANNEXII_Previous_Year!C60</f>
        <v>0</v>
      </c>
      <c r="D60" s="103"/>
      <c r="E60" s="104">
        <f>ANNEXII_Reference_Year!E60-ANNEXII_Previous_Year!E60</f>
        <v>0</v>
      </c>
      <c r="F60" s="103"/>
      <c r="G60" s="104">
        <f>ANNEXII_Reference_Year!G60-ANNEXII_Previous_Year!G60</f>
        <v>53995.026</v>
      </c>
      <c r="H60" s="103"/>
      <c r="I60" s="104">
        <f>ANNEXII_Reference_Year!I135-ANNEXII_Previous_Year!I60</f>
        <v>0</v>
      </c>
      <c r="J60" s="103"/>
      <c r="K60" s="104">
        <f>ANNEXII_Reference_Year!K60-ANNEXII_Previous_Year!K60</f>
        <v>0</v>
      </c>
      <c r="L60" s="103"/>
      <c r="M60" s="104">
        <f>ANNEXII_Reference_Year!M60-ANNEXII_Previous_Year!M60</f>
        <v>0</v>
      </c>
      <c r="N60" s="103"/>
      <c r="O60" s="108"/>
      <c r="P60" s="108"/>
      <c r="R60" s="37"/>
    </row>
    <row r="61" spans="1:18" ht="15">
      <c r="A61" s="185"/>
      <c r="B61" s="115" t="s">
        <v>179</v>
      </c>
      <c r="C61" s="102">
        <f>ANNEXII_Reference_Year!C61-ANNEXII_Previous_Year!C61</f>
        <v>0</v>
      </c>
      <c r="D61" s="103"/>
      <c r="E61" s="104">
        <f>ANNEXII_Reference_Year!E61-ANNEXII_Previous_Year!E61</f>
        <v>0</v>
      </c>
      <c r="F61" s="103"/>
      <c r="G61" s="104">
        <f>ANNEXII_Reference_Year!G61-ANNEXII_Previous_Year!G61</f>
        <v>12591.764</v>
      </c>
      <c r="H61" s="103"/>
      <c r="I61" s="104">
        <f>ANNEXII_Reference_Year!I136-ANNEXII_Previous_Year!I61</f>
        <v>0</v>
      </c>
      <c r="J61" s="103"/>
      <c r="K61" s="104">
        <f>ANNEXII_Reference_Year!K61-ANNEXII_Previous_Year!K61</f>
        <v>0</v>
      </c>
      <c r="L61" s="103"/>
      <c r="M61" s="104">
        <f>ANNEXII_Reference_Year!M61-ANNEXII_Previous_Year!M61</f>
        <v>0</v>
      </c>
      <c r="N61" s="103"/>
      <c r="O61" s="108"/>
      <c r="P61" s="108"/>
      <c r="R61" s="37"/>
    </row>
    <row r="62" spans="1:18" ht="15">
      <c r="A62" s="185"/>
      <c r="B62" s="115" t="s">
        <v>113</v>
      </c>
      <c r="C62" s="102">
        <f>ANNEXII_Reference_Year!C62-ANNEXII_Previous_Year!C62</f>
        <v>0</v>
      </c>
      <c r="D62" s="107"/>
      <c r="E62" s="104">
        <f>ANNEXII_Reference_Year!E62-ANNEXII_Previous_Year!E62</f>
        <v>0</v>
      </c>
      <c r="F62" s="107"/>
      <c r="G62" s="104">
        <f>ANNEXII_Reference_Year!G62-ANNEXII_Previous_Year!G62</f>
        <v>66586.79000000001</v>
      </c>
      <c r="H62" s="107"/>
      <c r="I62" s="104">
        <f>ANNEXII_Reference_Year!I137-ANNEXII_Previous_Year!I62</f>
        <v>0</v>
      </c>
      <c r="J62" s="107"/>
      <c r="K62" s="104">
        <f>ANNEXII_Reference_Year!K62-ANNEXII_Previous_Year!K62</f>
        <v>0</v>
      </c>
      <c r="L62" s="107"/>
      <c r="M62" s="104">
        <f>ANNEXII_Reference_Year!M62-ANNEXII_Previous_Year!M62</f>
        <v>0</v>
      </c>
      <c r="N62" s="107"/>
      <c r="O62" s="108"/>
      <c r="P62" s="108"/>
      <c r="R62" s="37"/>
    </row>
    <row r="63" spans="1:18" ht="15">
      <c r="A63" s="185" t="s">
        <v>199</v>
      </c>
      <c r="B63" s="115" t="s">
        <v>178</v>
      </c>
      <c r="C63" s="102">
        <f>ANNEXII_Reference_Year!C63-ANNEXII_Previous_Year!C63</f>
        <v>0</v>
      </c>
      <c r="D63" s="107"/>
      <c r="E63" s="104">
        <f>ANNEXII_Reference_Year!E63-ANNEXII_Previous_Year!E63</f>
        <v>0</v>
      </c>
      <c r="F63" s="107"/>
      <c r="G63" s="104">
        <f>ANNEXII_Reference_Year!G63-ANNEXII_Previous_Year!G63</f>
        <v>0</v>
      </c>
      <c r="H63" s="107"/>
      <c r="I63" s="104">
        <f>ANNEXII_Reference_Year!I138-ANNEXII_Previous_Year!I63</f>
        <v>0</v>
      </c>
      <c r="J63" s="107"/>
      <c r="K63" s="104">
        <f>ANNEXII_Reference_Year!K63-ANNEXII_Previous_Year!K63</f>
        <v>0</v>
      </c>
      <c r="L63" s="107"/>
      <c r="M63" s="104">
        <f>ANNEXII_Reference_Year!M63-ANNEXII_Previous_Year!M63</f>
        <v>0</v>
      </c>
      <c r="N63" s="107"/>
      <c r="O63" s="108"/>
      <c r="P63" s="108"/>
      <c r="R63" s="37"/>
    </row>
    <row r="64" spans="1:18" ht="15">
      <c r="A64" s="185"/>
      <c r="B64" s="115" t="s">
        <v>179</v>
      </c>
      <c r="C64" s="102">
        <f>ANNEXII_Reference_Year!C64-ANNEXII_Previous_Year!C64</f>
        <v>-11213.664</v>
      </c>
      <c r="D64" s="103"/>
      <c r="E64" s="104">
        <f>ANNEXII_Reference_Year!E64-ANNEXII_Previous_Year!E64</f>
        <v>-6347.928</v>
      </c>
      <c r="F64" s="103"/>
      <c r="G64" s="104">
        <f>ANNEXII_Reference_Year!G64-ANNEXII_Previous_Year!G64</f>
        <v>-85451.51069999998</v>
      </c>
      <c r="H64" s="103"/>
      <c r="I64" s="104">
        <f>ANNEXII_Reference_Year!I139-ANNEXII_Previous_Year!I64</f>
        <v>0</v>
      </c>
      <c r="J64" s="103"/>
      <c r="K64" s="104">
        <f>ANNEXII_Reference_Year!K64-ANNEXII_Previous_Year!K64</f>
        <v>-169.6</v>
      </c>
      <c r="L64" s="103"/>
      <c r="M64" s="104">
        <f>ANNEXII_Reference_Year!M64-ANNEXII_Previous_Year!M64</f>
        <v>-667</v>
      </c>
      <c r="N64" s="103"/>
      <c r="O64" s="108"/>
      <c r="P64" s="108"/>
      <c r="R64" s="37"/>
    </row>
    <row r="65" spans="1:18" ht="15">
      <c r="A65" s="185"/>
      <c r="B65" s="115" t="s">
        <v>113</v>
      </c>
      <c r="C65" s="102">
        <f>ANNEXII_Reference_Year!C65-ANNEXII_Previous_Year!C65</f>
        <v>-11213.664</v>
      </c>
      <c r="D65" s="107"/>
      <c r="E65" s="104">
        <f>ANNEXII_Reference_Year!E65-ANNEXII_Previous_Year!E65</f>
        <v>-6347.928</v>
      </c>
      <c r="F65" s="107"/>
      <c r="G65" s="104">
        <f>ANNEXII_Reference_Year!G65-ANNEXII_Previous_Year!G65</f>
        <v>-85451.51069999998</v>
      </c>
      <c r="H65" s="107"/>
      <c r="I65" s="104">
        <f>ANNEXII_Reference_Year!I140-ANNEXII_Previous_Year!I65</f>
        <v>0</v>
      </c>
      <c r="J65" s="107"/>
      <c r="K65" s="104">
        <f>ANNEXII_Reference_Year!K65-ANNEXII_Previous_Year!K65</f>
        <v>-169.6</v>
      </c>
      <c r="L65" s="107"/>
      <c r="M65" s="104">
        <f>ANNEXII_Reference_Year!M65-ANNEXII_Previous_Year!M65</f>
        <v>-667</v>
      </c>
      <c r="N65" s="107"/>
      <c r="O65" s="108"/>
      <c r="P65" s="108"/>
      <c r="R65" s="37"/>
    </row>
    <row r="66" spans="1:18" ht="15">
      <c r="A66" s="185" t="s">
        <v>200</v>
      </c>
      <c r="B66" s="115" t="s">
        <v>178</v>
      </c>
      <c r="C66" s="102">
        <f>ANNEXII_Reference_Year!C66-ANNEXII_Previous_Year!C66</f>
        <v>0</v>
      </c>
      <c r="D66" s="107"/>
      <c r="E66" s="104">
        <f>ANNEXII_Reference_Year!E66-ANNEXII_Previous_Year!E66</f>
        <v>0</v>
      </c>
      <c r="F66" s="107"/>
      <c r="G66" s="104">
        <f>ANNEXII_Reference_Year!G66-ANNEXII_Previous_Year!G66</f>
        <v>0</v>
      </c>
      <c r="H66" s="107"/>
      <c r="I66" s="104">
        <f>ANNEXII_Reference_Year!I141-ANNEXII_Previous_Year!I66</f>
        <v>0</v>
      </c>
      <c r="J66" s="107"/>
      <c r="K66" s="104">
        <f>ANNEXII_Reference_Year!K66-ANNEXII_Previous_Year!K66</f>
        <v>0</v>
      </c>
      <c r="L66" s="107"/>
      <c r="M66" s="104">
        <f>ANNEXII_Reference_Year!M66-ANNEXII_Previous_Year!M66</f>
        <v>0</v>
      </c>
      <c r="N66" s="107"/>
      <c r="O66" s="108"/>
      <c r="P66" s="108"/>
      <c r="R66" s="37"/>
    </row>
    <row r="67" spans="1:18" ht="15">
      <c r="A67" s="185"/>
      <c r="B67" s="115" t="s">
        <v>179</v>
      </c>
      <c r="C67" s="102">
        <f>ANNEXII_Reference_Year!C67-ANNEXII_Previous_Year!C67</f>
        <v>11160.381000000001</v>
      </c>
      <c r="D67" s="103"/>
      <c r="E67" s="104">
        <f>ANNEXII_Reference_Year!E67-ANNEXII_Previous_Year!E67</f>
        <v>37.938</v>
      </c>
      <c r="F67" s="103"/>
      <c r="G67" s="104">
        <f>ANNEXII_Reference_Year!G67-ANNEXII_Previous_Year!G67</f>
        <v>85479.36100000003</v>
      </c>
      <c r="H67" s="103"/>
      <c r="I67" s="104">
        <f>ANNEXII_Reference_Year!I142-ANNEXII_Previous_Year!I67</f>
        <v>0</v>
      </c>
      <c r="J67" s="103"/>
      <c r="K67" s="104">
        <f>ANNEXII_Reference_Year!K67-ANNEXII_Previous_Year!K67</f>
        <v>-192.76</v>
      </c>
      <c r="L67" s="103"/>
      <c r="M67" s="104">
        <f>ANNEXII_Reference_Year!M67-ANNEXII_Previous_Year!M67</f>
        <v>-7</v>
      </c>
      <c r="N67" s="103"/>
      <c r="O67" s="108"/>
      <c r="P67" s="108"/>
      <c r="R67" s="37"/>
    </row>
    <row r="68" spans="1:18" ht="15">
      <c r="A68" s="185"/>
      <c r="B68" s="115" t="s">
        <v>113</v>
      </c>
      <c r="C68" s="102">
        <f>ANNEXII_Reference_Year!C68-ANNEXII_Previous_Year!C68</f>
        <v>11160.381000000001</v>
      </c>
      <c r="D68" s="107"/>
      <c r="E68" s="104">
        <f>ANNEXII_Reference_Year!E68-ANNEXII_Previous_Year!E68</f>
        <v>37.938</v>
      </c>
      <c r="F68" s="107"/>
      <c r="G68" s="104">
        <f>ANNEXII_Reference_Year!G68-ANNEXII_Previous_Year!G68</f>
        <v>85479.36100000003</v>
      </c>
      <c r="H68" s="107"/>
      <c r="I68" s="104">
        <f>ANNEXII_Reference_Year!I143-ANNEXII_Previous_Year!I68</f>
        <v>0</v>
      </c>
      <c r="J68" s="107"/>
      <c r="K68" s="104">
        <f>ANNEXII_Reference_Year!K68-ANNEXII_Previous_Year!K68</f>
        <v>-192.76</v>
      </c>
      <c r="L68" s="107"/>
      <c r="M68" s="104">
        <f>ANNEXII_Reference_Year!M68-ANNEXII_Previous_Year!M68</f>
        <v>-7</v>
      </c>
      <c r="N68" s="107"/>
      <c r="O68" s="108"/>
      <c r="P68" s="108"/>
      <c r="R68" s="37"/>
    </row>
    <row r="69" spans="1:18" ht="15">
      <c r="A69" s="185" t="s">
        <v>201</v>
      </c>
      <c r="B69" s="115" t="s">
        <v>178</v>
      </c>
      <c r="C69" s="102">
        <f>ANNEXII_Reference_Year!C69-ANNEXII_Previous_Year!C69</f>
        <v>0</v>
      </c>
      <c r="D69" s="107"/>
      <c r="E69" s="104">
        <f>ANNEXII_Reference_Year!E69-ANNEXII_Previous_Year!E69</f>
        <v>0</v>
      </c>
      <c r="F69" s="107"/>
      <c r="G69" s="104">
        <f>ANNEXII_Reference_Year!G69-ANNEXII_Previous_Year!G69</f>
        <v>0</v>
      </c>
      <c r="H69" s="107"/>
      <c r="I69" s="104">
        <f>ANNEXII_Reference_Year!I144-ANNEXII_Previous_Year!I69</f>
        <v>0</v>
      </c>
      <c r="J69" s="107"/>
      <c r="K69" s="104">
        <f>ANNEXII_Reference_Year!K69-ANNEXII_Previous_Year!K69</f>
        <v>0</v>
      </c>
      <c r="L69" s="107"/>
      <c r="M69" s="104">
        <f>ANNEXII_Reference_Year!M69-ANNEXII_Previous_Year!M69</f>
        <v>0</v>
      </c>
      <c r="N69" s="107"/>
      <c r="O69" s="108"/>
      <c r="P69" s="108"/>
      <c r="R69" s="37"/>
    </row>
    <row r="70" spans="1:18" ht="15">
      <c r="A70" s="185"/>
      <c r="B70" s="115" t="s">
        <v>179</v>
      </c>
      <c r="C70" s="102">
        <f>ANNEXII_Reference_Year!C70-ANNEXII_Previous_Year!C70</f>
        <v>-5417.702000000001</v>
      </c>
      <c r="D70" s="103"/>
      <c r="E70" s="104">
        <f>ANNEXII_Reference_Year!E70-ANNEXII_Previous_Year!E70</f>
        <v>0</v>
      </c>
      <c r="F70" s="103"/>
      <c r="G70" s="104">
        <f>ANNEXII_Reference_Year!G70-ANNEXII_Previous_Year!G70</f>
        <v>-72404.91499999998</v>
      </c>
      <c r="H70" s="103"/>
      <c r="I70" s="104">
        <f>ANNEXII_Reference_Year!I145-ANNEXII_Previous_Year!I70</f>
        <v>0</v>
      </c>
      <c r="J70" s="103"/>
      <c r="K70" s="104">
        <f>ANNEXII_Reference_Year!K70-ANNEXII_Previous_Year!K70</f>
        <v>0</v>
      </c>
      <c r="L70" s="103"/>
      <c r="M70" s="104">
        <f>ANNEXII_Reference_Year!M70-ANNEXII_Previous_Year!M70</f>
        <v>0</v>
      </c>
      <c r="N70" s="103"/>
      <c r="O70" s="108"/>
      <c r="P70" s="108"/>
      <c r="R70" s="37"/>
    </row>
    <row r="71" spans="1:18" ht="15">
      <c r="A71" s="185"/>
      <c r="B71" s="115" t="s">
        <v>113</v>
      </c>
      <c r="C71" s="102">
        <f>ANNEXII_Reference_Year!C71-ANNEXII_Previous_Year!C71</f>
        <v>-5417.702000000001</v>
      </c>
      <c r="D71" s="107"/>
      <c r="E71" s="104">
        <f>ANNEXII_Reference_Year!E71-ANNEXII_Previous_Year!E71</f>
        <v>0</v>
      </c>
      <c r="F71" s="107"/>
      <c r="G71" s="104">
        <f>ANNEXII_Reference_Year!G71-ANNEXII_Previous_Year!G71</f>
        <v>-72404.91499999998</v>
      </c>
      <c r="H71" s="107"/>
      <c r="I71" s="104">
        <f>ANNEXII_Reference_Year!I146-ANNEXII_Previous_Year!I71</f>
        <v>0</v>
      </c>
      <c r="J71" s="107"/>
      <c r="K71" s="104">
        <f>ANNEXII_Reference_Year!K71-ANNEXII_Previous_Year!K71</f>
        <v>0</v>
      </c>
      <c r="L71" s="107"/>
      <c r="M71" s="104">
        <f>ANNEXII_Reference_Year!M71-ANNEXII_Previous_Year!M71</f>
        <v>0</v>
      </c>
      <c r="N71" s="107"/>
      <c r="O71" s="108"/>
      <c r="P71" s="108"/>
      <c r="R71" s="37"/>
    </row>
    <row r="72" spans="1:18" ht="15">
      <c r="A72" s="185" t="s">
        <v>202</v>
      </c>
      <c r="B72" s="115" t="s">
        <v>178</v>
      </c>
      <c r="C72" s="102">
        <f>ANNEXII_Reference_Year!C72-ANNEXII_Previous_Year!C72</f>
        <v>0</v>
      </c>
      <c r="D72" s="107"/>
      <c r="E72" s="104">
        <f>ANNEXII_Reference_Year!E72-ANNEXII_Previous_Year!E72</f>
        <v>0</v>
      </c>
      <c r="F72" s="107"/>
      <c r="G72" s="104">
        <f>ANNEXII_Reference_Year!G72-ANNEXII_Previous_Year!G72</f>
        <v>0</v>
      </c>
      <c r="H72" s="107"/>
      <c r="I72" s="104">
        <f>ANNEXII_Reference_Year!I147-ANNEXII_Previous_Year!I72</f>
        <v>0</v>
      </c>
      <c r="J72" s="107"/>
      <c r="K72" s="104">
        <f>ANNEXII_Reference_Year!K72-ANNEXII_Previous_Year!K72</f>
        <v>0</v>
      </c>
      <c r="L72" s="107"/>
      <c r="M72" s="104">
        <f>ANNEXII_Reference_Year!M72-ANNEXII_Previous_Year!M72</f>
        <v>0</v>
      </c>
      <c r="N72" s="107"/>
      <c r="O72" s="108"/>
      <c r="P72" s="108"/>
      <c r="R72" s="37"/>
    </row>
    <row r="73" spans="1:18" ht="15">
      <c r="A73" s="185"/>
      <c r="B73" s="115" t="s">
        <v>179</v>
      </c>
      <c r="C73" s="102">
        <f>ANNEXII_Reference_Year!C73-ANNEXII_Previous_Year!C73</f>
        <v>468018.5800000001</v>
      </c>
      <c r="D73" s="103"/>
      <c r="E73" s="104">
        <f>ANNEXII_Reference_Year!E73-ANNEXII_Previous_Year!E73</f>
        <v>4079.0199999999895</v>
      </c>
      <c r="F73" s="103"/>
      <c r="G73" s="104">
        <f>ANNEXII_Reference_Year!G73-ANNEXII_Previous_Year!G73</f>
        <v>-2877174.35</v>
      </c>
      <c r="H73" s="103"/>
      <c r="I73" s="104">
        <f>ANNEXII_Reference_Year!I148-ANNEXII_Previous_Year!I73</f>
        <v>0</v>
      </c>
      <c r="J73" s="103"/>
      <c r="K73" s="104">
        <f>ANNEXII_Reference_Year!K73-ANNEXII_Previous_Year!K73</f>
        <v>-359996.51999999955</v>
      </c>
      <c r="L73" s="103"/>
      <c r="M73" s="104">
        <f>ANNEXII_Reference_Year!M73-ANNEXII_Previous_Year!M73</f>
        <v>0</v>
      </c>
      <c r="N73" s="103"/>
      <c r="O73" s="108"/>
      <c r="P73" s="108"/>
      <c r="R73" s="37"/>
    </row>
    <row r="74" spans="1:18" ht="15">
      <c r="A74" s="185"/>
      <c r="B74" s="115" t="s">
        <v>113</v>
      </c>
      <c r="C74" s="102">
        <f>ANNEXII_Reference_Year!C74-ANNEXII_Previous_Year!C74</f>
        <v>468018.5800000001</v>
      </c>
      <c r="D74" s="107"/>
      <c r="E74" s="104">
        <f>ANNEXII_Reference_Year!E74-ANNEXII_Previous_Year!E74</f>
        <v>4079.0199999999895</v>
      </c>
      <c r="F74" s="107"/>
      <c r="G74" s="104">
        <f>ANNEXII_Reference_Year!G74-ANNEXII_Previous_Year!G74</f>
        <v>-2877174.35</v>
      </c>
      <c r="H74" s="107"/>
      <c r="I74" s="104">
        <f>ANNEXII_Reference_Year!I149-ANNEXII_Previous_Year!I74</f>
        <v>0</v>
      </c>
      <c r="J74" s="107"/>
      <c r="K74" s="104">
        <f>ANNEXII_Reference_Year!K74-ANNEXII_Previous_Year!K74</f>
        <v>-359996.51999999955</v>
      </c>
      <c r="L74" s="107"/>
      <c r="M74" s="104">
        <f>ANNEXII_Reference_Year!M74-ANNEXII_Previous_Year!M74</f>
        <v>0</v>
      </c>
      <c r="N74" s="107"/>
      <c r="O74" s="108"/>
      <c r="P74" s="108"/>
      <c r="R74" s="37"/>
    </row>
    <row r="75" spans="1:18" ht="15">
      <c r="A75" s="185" t="s">
        <v>203</v>
      </c>
      <c r="B75" s="115" t="s">
        <v>178</v>
      </c>
      <c r="C75" s="102">
        <f>ANNEXII_Reference_Year!C75-ANNEXII_Previous_Year!C75</f>
        <v>-792.6</v>
      </c>
      <c r="D75" s="103"/>
      <c r="E75" s="104">
        <f>ANNEXII_Reference_Year!E75-ANNEXII_Previous_Year!E75</f>
        <v>-431.09659999999985</v>
      </c>
      <c r="F75" s="103"/>
      <c r="G75" s="104">
        <f>ANNEXII_Reference_Year!G75-ANNEXII_Previous_Year!G75</f>
        <v>8646.528</v>
      </c>
      <c r="H75" s="103"/>
      <c r="I75" s="104">
        <f>ANNEXII_Reference_Year!I150-ANNEXII_Previous_Year!I75</f>
        <v>0</v>
      </c>
      <c r="J75" s="103"/>
      <c r="K75" s="104">
        <f>ANNEXII_Reference_Year!K75-ANNEXII_Previous_Year!K75</f>
        <v>3.257</v>
      </c>
      <c r="L75" s="103"/>
      <c r="M75" s="104">
        <f>ANNEXII_Reference_Year!M75-ANNEXII_Previous_Year!M75</f>
        <v>0</v>
      </c>
      <c r="N75" s="103"/>
      <c r="O75" s="108"/>
      <c r="P75" s="108"/>
      <c r="R75" s="37"/>
    </row>
    <row r="76" spans="1:18" ht="15">
      <c r="A76" s="185"/>
      <c r="B76" s="115" t="s">
        <v>179</v>
      </c>
      <c r="C76" s="102">
        <f>ANNEXII_Reference_Year!C76-ANNEXII_Previous_Year!C76</f>
        <v>-51364.1765</v>
      </c>
      <c r="D76" s="103"/>
      <c r="E76" s="104">
        <f>ANNEXII_Reference_Year!E76-ANNEXII_Previous_Year!E76</f>
        <v>434.2669999999998</v>
      </c>
      <c r="F76" s="103"/>
      <c r="G76" s="104">
        <f>ANNEXII_Reference_Year!G76-ANNEXII_Previous_Year!G76</f>
        <v>-409267.2100999998</v>
      </c>
      <c r="H76" s="103"/>
      <c r="I76" s="104">
        <f>ANNEXII_Reference_Year!I151-ANNEXII_Previous_Year!I76</f>
        <v>-24306</v>
      </c>
      <c r="J76" s="103"/>
      <c r="K76" s="104">
        <f>ANNEXII_Reference_Year!K76-ANNEXII_Previous_Year!K76</f>
        <v>-35038.91739999992</v>
      </c>
      <c r="L76" s="103"/>
      <c r="M76" s="104">
        <f>ANNEXII_Reference_Year!M76-ANNEXII_Previous_Year!M76</f>
        <v>-1114.38</v>
      </c>
      <c r="N76" s="103"/>
      <c r="O76" s="108"/>
      <c r="P76" s="108"/>
      <c r="R76" s="37"/>
    </row>
    <row r="77" spans="1:18" ht="15">
      <c r="A77" s="185"/>
      <c r="B77" s="115" t="s">
        <v>113</v>
      </c>
      <c r="C77" s="102">
        <f>ANNEXII_Reference_Year!C77-ANNEXII_Previous_Year!C77</f>
        <v>-52156.7765</v>
      </c>
      <c r="D77" s="107"/>
      <c r="E77" s="104">
        <f>ANNEXII_Reference_Year!E77-ANNEXII_Previous_Year!E77</f>
        <v>3.170400000000882</v>
      </c>
      <c r="F77" s="107"/>
      <c r="G77" s="104">
        <f>ANNEXII_Reference_Year!G77-ANNEXII_Previous_Year!G77</f>
        <v>-400620.68209999986</v>
      </c>
      <c r="H77" s="107"/>
      <c r="I77" s="104">
        <f>ANNEXII_Reference_Year!I152-ANNEXII_Previous_Year!I77</f>
        <v>-24306</v>
      </c>
      <c r="J77" s="107"/>
      <c r="K77" s="104">
        <f>ANNEXII_Reference_Year!K77-ANNEXII_Previous_Year!K77</f>
        <v>-35035.660399999935</v>
      </c>
      <c r="L77" s="107"/>
      <c r="M77" s="104">
        <f>ANNEXII_Reference_Year!M77-ANNEXII_Previous_Year!M77</f>
        <v>-1114.38</v>
      </c>
      <c r="N77" s="107"/>
      <c r="O77" s="108"/>
      <c r="P77" s="108"/>
      <c r="R77" s="37"/>
    </row>
    <row r="78" spans="1:18" ht="15">
      <c r="A78" s="185" t="s">
        <v>204</v>
      </c>
      <c r="B78" s="115" t="s">
        <v>178</v>
      </c>
      <c r="C78" s="102">
        <f>ANNEXII_Reference_Year!C78-ANNEXII_Previous_Year!C78</f>
        <v>0</v>
      </c>
      <c r="D78" s="103"/>
      <c r="E78" s="104">
        <f>ANNEXII_Reference_Year!E78-ANNEXII_Previous_Year!E78</f>
        <v>9314.335000000006</v>
      </c>
      <c r="F78" s="103"/>
      <c r="G78" s="104">
        <f>ANNEXII_Reference_Year!G78-ANNEXII_Previous_Year!G78</f>
        <v>-4137.591</v>
      </c>
      <c r="H78" s="103"/>
      <c r="I78" s="104">
        <f>ANNEXII_Reference_Year!I153-ANNEXII_Previous_Year!I78</f>
        <v>0</v>
      </c>
      <c r="J78" s="103"/>
      <c r="K78" s="104">
        <f>ANNEXII_Reference_Year!K78-ANNEXII_Previous_Year!K78</f>
        <v>0</v>
      </c>
      <c r="L78" s="103"/>
      <c r="M78" s="104">
        <f>ANNEXII_Reference_Year!M78-ANNEXII_Previous_Year!M78</f>
        <v>0</v>
      </c>
      <c r="N78" s="103"/>
      <c r="O78" s="108"/>
      <c r="P78" s="108"/>
      <c r="R78" s="37"/>
    </row>
    <row r="79" spans="1:18" ht="15">
      <c r="A79" s="185"/>
      <c r="B79" s="115" t="s">
        <v>179</v>
      </c>
      <c r="C79" s="102">
        <f>ANNEXII_Reference_Year!C79-ANNEXII_Previous_Year!C79</f>
        <v>460830.6399999999</v>
      </c>
      <c r="D79" s="103"/>
      <c r="E79" s="104">
        <f>ANNEXII_Reference_Year!E79-ANNEXII_Previous_Year!E79</f>
        <v>27973.812000000005</v>
      </c>
      <c r="F79" s="103"/>
      <c r="G79" s="104">
        <f>ANNEXII_Reference_Year!G79-ANNEXII_Previous_Year!G79</f>
        <v>1731510.875</v>
      </c>
      <c r="H79" s="103"/>
      <c r="I79" s="104">
        <f>ANNEXII_Reference_Year!I154-ANNEXII_Previous_Year!I79</f>
        <v>0</v>
      </c>
      <c r="J79" s="103"/>
      <c r="K79" s="104">
        <f>ANNEXII_Reference_Year!K79-ANNEXII_Previous_Year!K79</f>
        <v>-396781.017</v>
      </c>
      <c r="L79" s="103"/>
      <c r="M79" s="104">
        <f>ANNEXII_Reference_Year!M79-ANNEXII_Previous_Year!M79</f>
        <v>0</v>
      </c>
      <c r="N79" s="103"/>
      <c r="O79" s="108"/>
      <c r="P79" s="108"/>
      <c r="R79" s="37"/>
    </row>
    <row r="80" spans="1:18" ht="15">
      <c r="A80" s="185"/>
      <c r="B80" s="115" t="s">
        <v>113</v>
      </c>
      <c r="C80" s="102">
        <f>ANNEXII_Reference_Year!C80-ANNEXII_Previous_Year!C80</f>
        <v>460830.6399999999</v>
      </c>
      <c r="D80" s="107"/>
      <c r="E80" s="104">
        <f>ANNEXII_Reference_Year!E80-ANNEXII_Previous_Year!E80</f>
        <v>37288.147</v>
      </c>
      <c r="F80" s="107"/>
      <c r="G80" s="104">
        <f>ANNEXII_Reference_Year!G80-ANNEXII_Previous_Year!G80</f>
        <v>1727373.284</v>
      </c>
      <c r="H80" s="107"/>
      <c r="I80" s="104">
        <f>ANNEXII_Reference_Year!I155-ANNEXII_Previous_Year!I80</f>
        <v>0</v>
      </c>
      <c r="J80" s="107"/>
      <c r="K80" s="104">
        <f>ANNEXII_Reference_Year!K80-ANNEXII_Previous_Year!K80</f>
        <v>-396781.017</v>
      </c>
      <c r="L80" s="107"/>
      <c r="M80" s="104">
        <f>ANNEXII_Reference_Year!M80-ANNEXII_Previous_Year!M80</f>
        <v>0</v>
      </c>
      <c r="N80" s="107"/>
      <c r="O80" s="108"/>
      <c r="P80" s="108"/>
      <c r="R80" s="37"/>
    </row>
    <row r="81" spans="1:18" ht="15">
      <c r="A81" s="185" t="s">
        <v>205</v>
      </c>
      <c r="B81" s="115" t="s">
        <v>178</v>
      </c>
      <c r="C81" s="102">
        <f>ANNEXII_Reference_Year!C81-ANNEXII_Previous_Year!C81</f>
        <v>0</v>
      </c>
      <c r="D81" s="107"/>
      <c r="E81" s="104">
        <f>ANNEXII_Reference_Year!E81-ANNEXII_Previous_Year!E81</f>
        <v>0</v>
      </c>
      <c r="F81" s="107"/>
      <c r="G81" s="104">
        <f>ANNEXII_Reference_Year!G81-ANNEXII_Previous_Year!G81</f>
        <v>0</v>
      </c>
      <c r="H81" s="107"/>
      <c r="I81" s="104">
        <f>ANNEXII_Reference_Year!I156-ANNEXII_Previous_Year!I81</f>
        <v>0</v>
      </c>
      <c r="J81" s="107"/>
      <c r="K81" s="104">
        <f>ANNEXII_Reference_Year!K81-ANNEXII_Previous_Year!K81</f>
        <v>0</v>
      </c>
      <c r="L81" s="107"/>
      <c r="M81" s="104">
        <f>ANNEXII_Reference_Year!M81-ANNEXII_Previous_Year!M81</f>
        <v>0</v>
      </c>
      <c r="N81" s="107"/>
      <c r="O81" s="108"/>
      <c r="P81" s="108"/>
      <c r="R81" s="37"/>
    </row>
    <row r="82" spans="1:18" ht="15">
      <c r="A82" s="185"/>
      <c r="B82" s="115" t="s">
        <v>179</v>
      </c>
      <c r="C82" s="102">
        <f>ANNEXII_Reference_Year!C82-ANNEXII_Previous_Year!C82</f>
        <v>-8577.385999999999</v>
      </c>
      <c r="D82" s="103"/>
      <c r="E82" s="104">
        <f>ANNEXII_Reference_Year!E82-ANNEXII_Previous_Year!E82</f>
        <v>-11069.635999999999</v>
      </c>
      <c r="F82" s="103"/>
      <c r="G82" s="104">
        <f>ANNEXII_Reference_Year!G82-ANNEXII_Previous_Year!G82</f>
        <v>-53706.99197999993</v>
      </c>
      <c r="H82" s="103"/>
      <c r="I82" s="104">
        <f>ANNEXII_Reference_Year!I157-ANNEXII_Previous_Year!I82</f>
        <v>0</v>
      </c>
      <c r="J82" s="103"/>
      <c r="K82" s="104">
        <f>ANNEXII_Reference_Year!K82-ANNEXII_Previous_Year!K82</f>
        <v>854.1487999999999</v>
      </c>
      <c r="L82" s="103"/>
      <c r="M82" s="104">
        <f>ANNEXII_Reference_Year!M82-ANNEXII_Previous_Year!M82</f>
        <v>-4447</v>
      </c>
      <c r="N82" s="103"/>
      <c r="O82" s="108"/>
      <c r="P82" s="108"/>
      <c r="R82" s="37"/>
    </row>
    <row r="83" spans="1:18" ht="15">
      <c r="A83" s="185"/>
      <c r="B83" s="115" t="s">
        <v>113</v>
      </c>
      <c r="C83" s="102">
        <f>ANNEXII_Reference_Year!C83-ANNEXII_Previous_Year!C83</f>
        <v>-8577.385999999999</v>
      </c>
      <c r="D83" s="107"/>
      <c r="E83" s="104">
        <f>ANNEXII_Reference_Year!E83-ANNEXII_Previous_Year!E83</f>
        <v>-11069.635999999999</v>
      </c>
      <c r="F83" s="107"/>
      <c r="G83" s="104">
        <f>ANNEXII_Reference_Year!G83-ANNEXII_Previous_Year!G83</f>
        <v>-53706.99197999993</v>
      </c>
      <c r="H83" s="107"/>
      <c r="I83" s="104">
        <f>ANNEXII_Reference_Year!I158-ANNEXII_Previous_Year!I83</f>
        <v>0</v>
      </c>
      <c r="J83" s="107"/>
      <c r="K83" s="104">
        <f>ANNEXII_Reference_Year!K83-ANNEXII_Previous_Year!K83</f>
        <v>854.1487999999999</v>
      </c>
      <c r="L83" s="107"/>
      <c r="M83" s="104">
        <f>ANNEXII_Reference_Year!M83-ANNEXII_Previous_Year!M83</f>
        <v>-4447</v>
      </c>
      <c r="N83" s="107"/>
      <c r="O83" s="108"/>
      <c r="P83" s="108"/>
      <c r="R83" s="37"/>
    </row>
    <row r="84" spans="1:18" ht="15">
      <c r="A84" s="185" t="s">
        <v>206</v>
      </c>
      <c r="B84" s="115" t="s">
        <v>178</v>
      </c>
      <c r="C84" s="102">
        <f>ANNEXII_Reference_Year!C84-ANNEXII_Previous_Year!C84</f>
        <v>0</v>
      </c>
      <c r="D84" s="103"/>
      <c r="E84" s="104">
        <f>ANNEXII_Reference_Year!E84-ANNEXII_Previous_Year!E84</f>
        <v>159.067</v>
      </c>
      <c r="F84" s="103"/>
      <c r="G84" s="104">
        <f>ANNEXII_Reference_Year!G84-ANNEXII_Previous_Year!G84</f>
        <v>-9229.227</v>
      </c>
      <c r="H84" s="103"/>
      <c r="I84" s="104">
        <f>ANNEXII_Reference_Year!I159-ANNEXII_Previous_Year!I84</f>
        <v>0</v>
      </c>
      <c r="J84" s="103"/>
      <c r="K84" s="104">
        <f>ANNEXII_Reference_Year!K84-ANNEXII_Previous_Year!K84</f>
        <v>5295.26</v>
      </c>
      <c r="L84" s="103"/>
      <c r="M84" s="104">
        <f>ANNEXII_Reference_Year!M84-ANNEXII_Previous_Year!M84</f>
        <v>0</v>
      </c>
      <c r="N84" s="103"/>
      <c r="O84" s="108"/>
      <c r="P84" s="108"/>
      <c r="R84" s="37"/>
    </row>
    <row r="85" spans="1:18" ht="15">
      <c r="A85" s="185"/>
      <c r="B85" s="115" t="s">
        <v>179</v>
      </c>
      <c r="C85" s="102">
        <f>ANNEXII_Reference_Year!C85-ANNEXII_Previous_Year!C85</f>
        <v>-4612</v>
      </c>
      <c r="D85" s="103"/>
      <c r="E85" s="104">
        <f>ANNEXII_Reference_Year!E85-ANNEXII_Previous_Year!E85</f>
        <v>-10</v>
      </c>
      <c r="F85" s="103"/>
      <c r="G85" s="104">
        <f>ANNEXII_Reference_Year!G85-ANNEXII_Previous_Year!G85</f>
        <v>-72658.24729999993</v>
      </c>
      <c r="H85" s="103"/>
      <c r="I85" s="104">
        <f>ANNEXII_Reference_Year!I160-ANNEXII_Previous_Year!I85</f>
        <v>-796862</v>
      </c>
      <c r="J85" s="103"/>
      <c r="K85" s="104">
        <f>ANNEXII_Reference_Year!K85-ANNEXII_Previous_Year!K85</f>
        <v>363750.716</v>
      </c>
      <c r="L85" s="103"/>
      <c r="M85" s="104">
        <f>ANNEXII_Reference_Year!M85-ANNEXII_Previous_Year!M85</f>
        <v>0</v>
      </c>
      <c r="N85" s="103"/>
      <c r="O85" s="108"/>
      <c r="P85" s="108"/>
      <c r="R85" s="37"/>
    </row>
    <row r="86" spans="1:18" ht="15">
      <c r="A86" s="185"/>
      <c r="B86" s="115" t="s">
        <v>113</v>
      </c>
      <c r="C86" s="102">
        <f>ANNEXII_Reference_Year!C86-ANNEXII_Previous_Year!C86</f>
        <v>-4612</v>
      </c>
      <c r="D86" s="107"/>
      <c r="E86" s="104">
        <f>ANNEXII_Reference_Year!E86-ANNEXII_Previous_Year!E86</f>
        <v>149.067</v>
      </c>
      <c r="F86" s="107"/>
      <c r="G86" s="104">
        <f>ANNEXII_Reference_Year!G86-ANNEXII_Previous_Year!G86</f>
        <v>-81887.47429999989</v>
      </c>
      <c r="H86" s="107"/>
      <c r="I86" s="104">
        <f>ANNEXII_Reference_Year!I161-ANNEXII_Previous_Year!I86</f>
        <v>-796862</v>
      </c>
      <c r="J86" s="107"/>
      <c r="K86" s="104">
        <f>ANNEXII_Reference_Year!K86-ANNEXII_Previous_Year!K86</f>
        <v>369045.976</v>
      </c>
      <c r="L86" s="107"/>
      <c r="M86" s="104">
        <f>ANNEXII_Reference_Year!M86-ANNEXII_Previous_Year!M86</f>
        <v>0</v>
      </c>
      <c r="N86" s="107"/>
      <c r="O86" s="108"/>
      <c r="P86" s="108"/>
      <c r="R86" s="37"/>
    </row>
    <row r="87" spans="1:18" ht="15">
      <c r="A87" s="185" t="s">
        <v>207</v>
      </c>
      <c r="B87" s="115" t="s">
        <v>178</v>
      </c>
      <c r="C87" s="102">
        <f>ANNEXII_Reference_Year!C87-ANNEXII_Previous_Year!C87</f>
        <v>1.55</v>
      </c>
      <c r="D87" s="103"/>
      <c r="E87" s="104">
        <f>ANNEXII_Reference_Year!E87-ANNEXII_Previous_Year!E87</f>
        <v>35.67699999999999</v>
      </c>
      <c r="F87" s="103"/>
      <c r="G87" s="104">
        <f>ANNEXII_Reference_Year!G87-ANNEXII_Previous_Year!G87</f>
        <v>1941.9449999999997</v>
      </c>
      <c r="H87" s="103"/>
      <c r="I87" s="104">
        <f>ANNEXII_Reference_Year!I162-ANNEXII_Previous_Year!I87</f>
        <v>0</v>
      </c>
      <c r="J87" s="103"/>
      <c r="K87" s="104">
        <f>ANNEXII_Reference_Year!K87-ANNEXII_Previous_Year!K87</f>
        <v>-28113.622999999992</v>
      </c>
      <c r="L87" s="103"/>
      <c r="M87" s="104">
        <f>ANNEXII_Reference_Year!M87-ANNEXII_Previous_Year!M87</f>
        <v>0</v>
      </c>
      <c r="N87" s="103"/>
      <c r="O87" s="108"/>
      <c r="P87" s="108"/>
      <c r="R87" s="37"/>
    </row>
    <row r="88" spans="1:18" ht="15">
      <c r="A88" s="185"/>
      <c r="B88" s="115" t="s">
        <v>179</v>
      </c>
      <c r="C88" s="102">
        <f>ANNEXII_Reference_Year!C88-ANNEXII_Previous_Year!C88</f>
        <v>-220</v>
      </c>
      <c r="D88" s="103"/>
      <c r="E88" s="104">
        <f>ANNEXII_Reference_Year!E88-ANNEXII_Previous_Year!E88</f>
        <v>-101</v>
      </c>
      <c r="F88" s="103"/>
      <c r="G88" s="104">
        <f>ANNEXII_Reference_Year!G88-ANNEXII_Previous_Year!G88</f>
        <v>2236774.3189999983</v>
      </c>
      <c r="H88" s="103"/>
      <c r="I88" s="111">
        <f>ANNEXII_Reference_Year!I163-ANNEXII_Previous_Year!I88</f>
        <v>-24146249</v>
      </c>
      <c r="J88" s="111"/>
      <c r="K88" s="111">
        <f>ANNEXII_Reference_Year!K88-ANNEXII_Previous_Year!K88</f>
        <v>-3252824.3839999996</v>
      </c>
      <c r="L88" s="103"/>
      <c r="M88" s="104">
        <f>ANNEXII_Reference_Year!M88-ANNEXII_Previous_Year!M88</f>
        <v>-6505</v>
      </c>
      <c r="N88" s="103"/>
      <c r="O88" s="108"/>
      <c r="P88" s="108"/>
      <c r="R88" s="37"/>
    </row>
    <row r="89" spans="1:18" ht="15">
      <c r="A89" s="185"/>
      <c r="B89" s="115" t="s">
        <v>113</v>
      </c>
      <c r="C89" s="102">
        <f>ANNEXII_Reference_Year!C89-ANNEXII_Previous_Year!C89</f>
        <v>-218.45</v>
      </c>
      <c r="D89" s="107"/>
      <c r="E89" s="104">
        <f>ANNEXII_Reference_Year!E89-ANNEXII_Previous_Year!E89</f>
        <v>-65.32300000000001</v>
      </c>
      <c r="F89" s="107"/>
      <c r="G89" s="104">
        <f>ANNEXII_Reference_Year!G89-ANNEXII_Previous_Year!G89</f>
        <v>2238716.2639999986</v>
      </c>
      <c r="H89" s="107"/>
      <c r="I89" s="111">
        <f>ANNEXII_Reference_Year!I164-ANNEXII_Previous_Year!I89</f>
        <v>-24146249</v>
      </c>
      <c r="J89" s="161"/>
      <c r="K89" s="111">
        <f>ANNEXII_Reference_Year!K89-ANNEXII_Previous_Year!K89</f>
        <v>-3280938.0069999993</v>
      </c>
      <c r="L89" s="107"/>
      <c r="M89" s="104">
        <f>ANNEXII_Reference_Year!M89-ANNEXII_Previous_Year!M89</f>
        <v>-6505</v>
      </c>
      <c r="N89" s="107"/>
      <c r="O89" s="108"/>
      <c r="P89" s="108"/>
      <c r="R89" s="37"/>
    </row>
    <row r="90" spans="1:18" ht="15">
      <c r="A90" s="185" t="s">
        <v>208</v>
      </c>
      <c r="B90" s="115" t="s">
        <v>178</v>
      </c>
      <c r="C90" s="102">
        <f>ANNEXII_Reference_Year!C90-ANNEXII_Previous_Year!C90</f>
        <v>0</v>
      </c>
      <c r="D90" s="103"/>
      <c r="E90" s="104">
        <f>ANNEXII_Reference_Year!E90-ANNEXII_Previous_Year!E90</f>
        <v>0</v>
      </c>
      <c r="F90" s="103"/>
      <c r="G90" s="104">
        <f>ANNEXII_Reference_Year!G90-ANNEXII_Previous_Year!G90</f>
        <v>76212.26199999999</v>
      </c>
      <c r="H90" s="103"/>
      <c r="I90" s="111">
        <f>ANNEXII_Reference_Year!I165-ANNEXII_Previous_Year!I90</f>
        <v>0</v>
      </c>
      <c r="J90" s="111"/>
      <c r="K90" s="111">
        <f>ANNEXII_Reference_Year!K90-ANNEXII_Previous_Year!K90</f>
        <v>-5189.452</v>
      </c>
      <c r="L90" s="103"/>
      <c r="M90" s="104">
        <f>ANNEXII_Reference_Year!M90-ANNEXII_Previous_Year!M90</f>
        <v>0</v>
      </c>
      <c r="N90" s="103"/>
      <c r="O90" s="108"/>
      <c r="P90" s="108"/>
      <c r="R90" s="37"/>
    </row>
    <row r="91" spans="1:18" ht="15">
      <c r="A91" s="185"/>
      <c r="B91" s="115" t="s">
        <v>179</v>
      </c>
      <c r="C91" s="102">
        <f>ANNEXII_Reference_Year!C91-ANNEXII_Previous_Year!C91</f>
        <v>-49409</v>
      </c>
      <c r="D91" s="103"/>
      <c r="E91" s="104">
        <f>ANNEXII_Reference_Year!E91-ANNEXII_Previous_Year!E91</f>
        <v>0</v>
      </c>
      <c r="F91" s="103"/>
      <c r="G91" s="104">
        <f>ANNEXII_Reference_Year!G91-ANNEXII_Previous_Year!G91</f>
        <v>-493426.8337999992</v>
      </c>
      <c r="H91" s="103"/>
      <c r="I91" s="111">
        <f>ANNEXII_Reference_Year!I166-ANNEXII_Previous_Year!I91</f>
        <v>-3773223</v>
      </c>
      <c r="J91" s="111"/>
      <c r="K91" s="111">
        <f>ANNEXII_Reference_Year!K91-ANNEXII_Previous_Year!K91</f>
        <v>-525029.5109999999</v>
      </c>
      <c r="L91" s="103"/>
      <c r="M91" s="104">
        <f>ANNEXII_Reference_Year!M91-ANNEXII_Previous_Year!M91</f>
        <v>0</v>
      </c>
      <c r="N91" s="103"/>
      <c r="O91" s="108"/>
      <c r="P91" s="108"/>
      <c r="R91" s="37"/>
    </row>
    <row r="92" spans="1:18" ht="15">
      <c r="A92" s="185"/>
      <c r="B92" s="115" t="s">
        <v>113</v>
      </c>
      <c r="C92" s="102">
        <f>ANNEXII_Reference_Year!C92-ANNEXII_Previous_Year!C92</f>
        <v>-49409</v>
      </c>
      <c r="D92" s="107"/>
      <c r="E92" s="104">
        <f>ANNEXII_Reference_Year!E92-ANNEXII_Previous_Year!E92</f>
        <v>0</v>
      </c>
      <c r="F92" s="107"/>
      <c r="G92" s="104">
        <f>ANNEXII_Reference_Year!G92-ANNEXII_Previous_Year!G92</f>
        <v>-417214.5717999991</v>
      </c>
      <c r="H92" s="107"/>
      <c r="I92" s="111">
        <f>ANNEXII_Reference_Year!I167-ANNEXII_Previous_Year!I92</f>
        <v>-3773223</v>
      </c>
      <c r="J92" s="161"/>
      <c r="K92" s="111">
        <f>ANNEXII_Reference_Year!K92-ANNEXII_Previous_Year!K92</f>
        <v>-530218.9629999995</v>
      </c>
      <c r="L92" s="107"/>
      <c r="M92" s="104">
        <f>ANNEXII_Reference_Year!M92-ANNEXII_Previous_Year!M92</f>
        <v>0</v>
      </c>
      <c r="N92" s="107"/>
      <c r="O92" s="108"/>
      <c r="P92" s="108"/>
      <c r="R92" s="37"/>
    </row>
    <row r="93" spans="1:18" ht="15">
      <c r="A93" s="185" t="s">
        <v>209</v>
      </c>
      <c r="B93" s="115" t="s">
        <v>178</v>
      </c>
      <c r="C93" s="102">
        <f>ANNEXII_Reference_Year!C93-ANNEXII_Previous_Year!C93</f>
        <v>0.18</v>
      </c>
      <c r="D93" s="103"/>
      <c r="E93" s="104">
        <f>ANNEXII_Reference_Year!E93-ANNEXII_Previous_Year!E93</f>
        <v>-399.356</v>
      </c>
      <c r="F93" s="103"/>
      <c r="G93" s="104">
        <f>ANNEXII_Reference_Year!G93-ANNEXII_Previous_Year!G93</f>
        <v>55422.19300000003</v>
      </c>
      <c r="H93" s="103"/>
      <c r="I93" s="111">
        <f>ANNEXII_Reference_Year!I168-ANNEXII_Previous_Year!I93</f>
        <v>0</v>
      </c>
      <c r="J93" s="111"/>
      <c r="K93" s="111">
        <f>ANNEXII_Reference_Year!K93-ANNEXII_Previous_Year!K93</f>
        <v>-4644.56</v>
      </c>
      <c r="L93" s="103"/>
      <c r="M93" s="104">
        <f>ANNEXII_Reference_Year!M93-ANNEXII_Previous_Year!M93</f>
        <v>0</v>
      </c>
      <c r="N93" s="103"/>
      <c r="O93" s="108"/>
      <c r="P93" s="108"/>
      <c r="R93" s="37"/>
    </row>
    <row r="94" spans="1:18" ht="15">
      <c r="A94" s="185"/>
      <c r="B94" s="115" t="s">
        <v>179</v>
      </c>
      <c r="C94" s="102">
        <f>ANNEXII_Reference_Year!C94-ANNEXII_Previous_Year!C94</f>
        <v>-8</v>
      </c>
      <c r="D94" s="103"/>
      <c r="E94" s="104">
        <f>ANNEXII_Reference_Year!E94-ANNEXII_Previous_Year!E94</f>
        <v>0</v>
      </c>
      <c r="F94" s="103"/>
      <c r="G94" s="104">
        <f>ANNEXII_Reference_Year!G94-ANNEXII_Previous_Year!G94</f>
        <v>-65948.00399999972</v>
      </c>
      <c r="I94" s="111">
        <f>ANNEXII_Reference_Year!I169-ANNEXII_Previous_Year!I94</f>
        <v>-7229753</v>
      </c>
      <c r="J94" s="111"/>
      <c r="K94" s="111">
        <f>ANNEXII_Reference_Year!K94-ANNEXII_Previous_Year!K94</f>
        <v>-7194.64</v>
      </c>
      <c r="L94" s="103"/>
      <c r="M94" s="104">
        <f>ANNEXII_Reference_Year!M94-ANNEXII_Previous_Year!M94</f>
        <v>0</v>
      </c>
      <c r="N94" s="103"/>
      <c r="O94" s="108"/>
      <c r="P94" s="108"/>
      <c r="R94" s="37"/>
    </row>
    <row r="95" spans="1:18" ht="15">
      <c r="A95" s="185"/>
      <c r="B95" s="115" t="s">
        <v>113</v>
      </c>
      <c r="C95" s="102">
        <f>ANNEXII_Reference_Year!C95-ANNEXII_Previous_Year!C95</f>
        <v>-8</v>
      </c>
      <c r="D95" s="107"/>
      <c r="E95" s="104">
        <f>ANNEXII_Reference_Year!E95-ANNEXII_Previous_Year!E95</f>
        <v>-399.356</v>
      </c>
      <c r="F95" s="107"/>
      <c r="G95" s="104">
        <f>ANNEXII_Reference_Year!G95-ANNEXII_Previous_Year!G95</f>
        <v>-10525.810999999754</v>
      </c>
      <c r="H95" s="107"/>
      <c r="I95" s="111">
        <f>ANNEXII_Reference_Year!I170-ANNEXII_Previous_Year!I95</f>
        <v>-7229753</v>
      </c>
      <c r="J95" s="161"/>
      <c r="K95" s="111">
        <f>ANNEXII_Reference_Year!K95-ANNEXII_Previous_Year!K95</f>
        <v>-11839.2</v>
      </c>
      <c r="L95" s="107"/>
      <c r="M95" s="104">
        <f>ANNEXII_Reference_Year!M95-ANNEXII_Previous_Year!M95</f>
        <v>0</v>
      </c>
      <c r="N95" s="107"/>
      <c r="O95" s="108"/>
      <c r="P95" s="108"/>
      <c r="R95" s="37"/>
    </row>
    <row r="96" spans="1:18" ht="15">
      <c r="A96" s="185" t="s">
        <v>210</v>
      </c>
      <c r="B96" s="115" t="s">
        <v>178</v>
      </c>
      <c r="C96" s="102">
        <f>ANNEXII_Reference_Year!C96-ANNEXII_Previous_Year!C96</f>
        <v>0</v>
      </c>
      <c r="D96" s="103"/>
      <c r="E96" s="104">
        <f>ANNEXII_Reference_Year!E96-ANNEXII_Previous_Year!E96</f>
        <v>0</v>
      </c>
      <c r="F96" s="103"/>
      <c r="G96" s="104">
        <f>ANNEXII_Reference_Year!G96-ANNEXII_Previous_Year!G96</f>
        <v>8.05</v>
      </c>
      <c r="H96" s="103"/>
      <c r="I96" s="111">
        <f>ANNEXII_Reference_Year!I171-ANNEXII_Previous_Year!I96</f>
        <v>0</v>
      </c>
      <c r="J96" s="111"/>
      <c r="K96" s="111">
        <f>ANNEXII_Reference_Year!K96-ANNEXII_Previous_Year!K96</f>
        <v>0</v>
      </c>
      <c r="L96" s="103"/>
      <c r="M96" s="104">
        <f>ANNEXII_Reference_Year!M96-ANNEXII_Previous_Year!M96</f>
        <v>0</v>
      </c>
      <c r="N96" s="103"/>
      <c r="O96" s="108"/>
      <c r="P96" s="108"/>
      <c r="R96" s="37"/>
    </row>
    <row r="97" spans="1:18" ht="15">
      <c r="A97" s="185"/>
      <c r="B97" s="115" t="s">
        <v>179</v>
      </c>
      <c r="C97" s="102">
        <f>ANNEXII_Reference_Year!C97-ANNEXII_Previous_Year!C97</f>
        <v>0</v>
      </c>
      <c r="D97" s="103"/>
      <c r="E97" s="104">
        <f>ANNEXII_Reference_Year!E97-ANNEXII_Previous_Year!E97</f>
        <v>0</v>
      </c>
      <c r="F97" s="103"/>
      <c r="G97" s="104">
        <f>ANNEXII_Reference_Year!G97-ANNEXII_Previous_Year!G97</f>
        <v>-12677.045000000013</v>
      </c>
      <c r="H97" s="103"/>
      <c r="I97" s="104">
        <f>ANNEXII_Reference_Year!I172-ANNEXII_Previous_Year!I97</f>
        <v>0</v>
      </c>
      <c r="J97" s="103"/>
      <c r="K97" s="104">
        <f>ANNEXII_Reference_Year!K97-ANNEXII_Previous_Year!K97</f>
        <v>356.415</v>
      </c>
      <c r="L97" s="103"/>
      <c r="M97" s="104">
        <f>ANNEXII_Reference_Year!M97-ANNEXII_Previous_Year!M97</f>
        <v>0</v>
      </c>
      <c r="N97" s="103"/>
      <c r="O97" s="108"/>
      <c r="P97" s="108"/>
      <c r="R97" s="37"/>
    </row>
    <row r="98" spans="1:18" ht="15">
      <c r="A98" s="185"/>
      <c r="B98" s="115" t="s">
        <v>113</v>
      </c>
      <c r="C98" s="102">
        <f>ANNEXII_Reference_Year!C98-ANNEXII_Previous_Year!C98</f>
        <v>0</v>
      </c>
      <c r="D98" s="107"/>
      <c r="E98" s="104">
        <f>ANNEXII_Reference_Year!E98-ANNEXII_Previous_Year!E98</f>
        <v>0</v>
      </c>
      <c r="F98" s="107"/>
      <c r="G98" s="104">
        <f>ANNEXII_Reference_Year!G98-ANNEXII_Previous_Year!G98</f>
        <v>-12668.994999999995</v>
      </c>
      <c r="H98" s="107"/>
      <c r="I98" s="104">
        <f>ANNEXII_Reference_Year!I173-ANNEXII_Previous_Year!I98</f>
        <v>0</v>
      </c>
      <c r="J98" s="107"/>
      <c r="K98" s="104">
        <f>ANNEXII_Reference_Year!K98-ANNEXII_Previous_Year!K98</f>
        <v>356.415</v>
      </c>
      <c r="L98" s="107"/>
      <c r="M98" s="104">
        <f>ANNEXII_Reference_Year!M98-ANNEXII_Previous_Year!M98</f>
        <v>0</v>
      </c>
      <c r="N98" s="107"/>
      <c r="O98" s="108"/>
      <c r="P98" s="108"/>
      <c r="R98" s="37"/>
    </row>
    <row r="99" spans="1:18" ht="15">
      <c r="A99" s="185" t="s">
        <v>211</v>
      </c>
      <c r="B99" s="115" t="s">
        <v>178</v>
      </c>
      <c r="C99" s="102">
        <f>ANNEXII_Reference_Year!C99-ANNEXII_Previous_Year!C99</f>
        <v>0</v>
      </c>
      <c r="D99" s="103"/>
      <c r="E99" s="104">
        <f>ANNEXII_Reference_Year!E99-ANNEXII_Previous_Year!E99</f>
        <v>-17</v>
      </c>
      <c r="F99" s="103"/>
      <c r="G99" s="104">
        <f>ANNEXII_Reference_Year!G99-ANNEXII_Previous_Year!G99</f>
        <v>18168.71</v>
      </c>
      <c r="H99" s="103"/>
      <c r="I99" s="104">
        <f>ANNEXII_Reference_Year!I174-ANNEXII_Previous_Year!I99</f>
        <v>0</v>
      </c>
      <c r="J99" s="103"/>
      <c r="K99" s="104">
        <f>ANNEXII_Reference_Year!K99-ANNEXII_Previous_Year!K99</f>
        <v>6109.9389999999985</v>
      </c>
      <c r="L99" s="103"/>
      <c r="M99" s="104">
        <f>ANNEXII_Reference_Year!M99-ANNEXII_Previous_Year!M99</f>
        <v>0</v>
      </c>
      <c r="N99" s="103"/>
      <c r="O99" s="108"/>
      <c r="P99" s="108"/>
      <c r="R99" s="37"/>
    </row>
    <row r="100" spans="1:18" ht="15">
      <c r="A100" s="185"/>
      <c r="B100" s="115" t="s">
        <v>179</v>
      </c>
      <c r="C100" s="102">
        <f>ANNEXII_Reference_Year!C100-ANNEXII_Previous_Year!C100</f>
        <v>-10291</v>
      </c>
      <c r="D100" s="103"/>
      <c r="E100" s="104">
        <f>ANNEXII_Reference_Year!E100-ANNEXII_Previous_Year!E100</f>
        <v>0</v>
      </c>
      <c r="F100" s="103"/>
      <c r="G100" s="104">
        <f>ANNEXII_Reference_Year!G100-ANNEXII_Previous_Year!G100</f>
        <v>112144.95899999992</v>
      </c>
      <c r="H100" s="103"/>
      <c r="I100" s="104">
        <f>ANNEXII_Reference_Year!I175-ANNEXII_Previous_Year!I100</f>
        <v>-166856</v>
      </c>
      <c r="J100" s="103"/>
      <c r="K100" s="104">
        <f>ANNEXII_Reference_Year!K100-ANNEXII_Previous_Year!K100</f>
        <v>134583.62</v>
      </c>
      <c r="L100" s="103"/>
      <c r="M100" s="104">
        <f>ANNEXII_Reference_Year!M100-ANNEXII_Previous_Year!M100</f>
        <v>0</v>
      </c>
      <c r="N100" s="103"/>
      <c r="O100" s="108"/>
      <c r="P100" s="108"/>
      <c r="R100" s="37"/>
    </row>
    <row r="101" spans="1:18" ht="15">
      <c r="A101" s="185"/>
      <c r="B101" s="115" t="s">
        <v>113</v>
      </c>
      <c r="C101" s="118"/>
      <c r="D101" s="108"/>
      <c r="E101" s="119"/>
      <c r="F101" s="108"/>
      <c r="G101" s="119"/>
      <c r="H101" s="108"/>
      <c r="I101" s="119"/>
      <c r="J101" s="108"/>
      <c r="K101" s="119"/>
      <c r="L101" s="108"/>
      <c r="M101" s="119"/>
      <c r="N101" s="108"/>
      <c r="O101" s="108"/>
      <c r="P101" s="108"/>
      <c r="R101" s="37"/>
    </row>
    <row r="102" spans="1:18" ht="15">
      <c r="A102" s="185" t="s">
        <v>212</v>
      </c>
      <c r="B102" s="115" t="s">
        <v>178</v>
      </c>
      <c r="C102" s="118"/>
      <c r="D102" s="108"/>
      <c r="E102" s="119"/>
      <c r="F102" s="108"/>
      <c r="G102" s="119"/>
      <c r="H102" s="108"/>
      <c r="I102" s="119"/>
      <c r="J102" s="108"/>
      <c r="K102" s="119"/>
      <c r="L102" s="108"/>
      <c r="M102" s="119"/>
      <c r="N102" s="108"/>
      <c r="O102" s="108"/>
      <c r="P102" s="108"/>
      <c r="R102" s="37"/>
    </row>
    <row r="103" spans="1:18" ht="15">
      <c r="A103" s="185"/>
      <c r="B103" s="115" t="s">
        <v>179</v>
      </c>
      <c r="C103" s="118"/>
      <c r="D103" s="108"/>
      <c r="E103" s="119"/>
      <c r="F103" s="108"/>
      <c r="G103" s="119"/>
      <c r="H103" s="108"/>
      <c r="I103" s="119"/>
      <c r="J103" s="108"/>
      <c r="K103" s="119"/>
      <c r="L103" s="108"/>
      <c r="M103" s="119"/>
      <c r="N103" s="108"/>
      <c r="O103" s="108"/>
      <c r="P103" s="108"/>
      <c r="R103" s="37"/>
    </row>
    <row r="104" spans="1:18" ht="15">
      <c r="A104" s="185"/>
      <c r="B104" s="115" t="s">
        <v>113</v>
      </c>
      <c r="C104" s="118"/>
      <c r="D104" s="108"/>
      <c r="E104" s="119"/>
      <c r="F104" s="108"/>
      <c r="G104" s="119"/>
      <c r="H104" s="108"/>
      <c r="I104" s="119"/>
      <c r="J104" s="108"/>
      <c r="K104" s="119"/>
      <c r="L104" s="108"/>
      <c r="M104" s="119"/>
      <c r="N104" s="108"/>
      <c r="O104" s="108"/>
      <c r="P104" s="108"/>
      <c r="R104" s="37"/>
    </row>
    <row r="105" ht="15">
      <c r="R105" s="37"/>
    </row>
    <row r="107" spans="1:20" s="37" customFormat="1" ht="15">
      <c r="A107"/>
      <c r="B107"/>
      <c r="N107"/>
      <c r="O107"/>
      <c r="P107"/>
      <c r="Q107"/>
      <c r="R107"/>
      <c r="S107"/>
      <c r="T107"/>
    </row>
  </sheetData>
  <mergeCells count="43">
    <mergeCell ref="A93:A95"/>
    <mergeCell ref="A96:A98"/>
    <mergeCell ref="A99:A101"/>
    <mergeCell ref="A102:A104"/>
    <mergeCell ref="A75:A77"/>
    <mergeCell ref="A78:A80"/>
    <mergeCell ref="A81:A83"/>
    <mergeCell ref="A84:A86"/>
    <mergeCell ref="A87:A89"/>
    <mergeCell ref="A90:A92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1:B2"/>
    <mergeCell ref="C1:P1"/>
    <mergeCell ref="C2:D2"/>
    <mergeCell ref="E2:F2"/>
    <mergeCell ref="G2:H2"/>
    <mergeCell ref="I2:J2"/>
    <mergeCell ref="K2:L2"/>
    <mergeCell ref="M2:N2"/>
    <mergeCell ref="O2:P2"/>
  </mergeCells>
  <conditionalFormatting sqref="C3:N100">
    <cfRule type="top10" priority="1" dxfId="0" rank="5" bottom="1"/>
    <cfRule type="top10" priority="2" dxfId="0" rank="5"/>
    <cfRule type="top10" priority="3" dxfId="0" rank="10" bottom="1"/>
    <cfRule type="top10" priority="4" dxfId="0" rank="10"/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 topLeftCell="A1">
      <selection activeCell="F3" sqref="F3"/>
    </sheetView>
  </sheetViews>
  <sheetFormatPr defaultColWidth="11.421875" defaultRowHeight="15"/>
  <cols>
    <col min="3" max="3" width="14.7109375" style="0" hidden="1" customWidth="1"/>
    <col min="4" max="4" width="16.57421875" style="0" hidden="1" customWidth="1"/>
    <col min="5" max="5" width="11.421875" style="0" hidden="1" customWidth="1"/>
  </cols>
  <sheetData>
    <row r="1" spans="3:10" ht="15">
      <c r="C1" s="39" t="s">
        <v>142</v>
      </c>
      <c r="D1" s="40" t="s">
        <v>143</v>
      </c>
      <c r="E1" s="141" t="s">
        <v>144</v>
      </c>
      <c r="F1" s="144" t="s">
        <v>242</v>
      </c>
      <c r="G1" s="146" t="s">
        <v>243</v>
      </c>
      <c r="H1" s="148" t="s">
        <v>244</v>
      </c>
      <c r="I1" s="148" t="s">
        <v>245</v>
      </c>
      <c r="J1" s="150" t="s">
        <v>238</v>
      </c>
    </row>
    <row r="2" spans="3:10" ht="15">
      <c r="C2" s="140"/>
      <c r="D2" s="40"/>
      <c r="E2" s="141"/>
      <c r="F2" s="145">
        <f>ANNEXII_Reference_Year!A2</f>
        <v>2018</v>
      </c>
      <c r="G2" s="147">
        <f>ANNEXI_Reference_Year!A1</f>
        <v>2018</v>
      </c>
      <c r="H2" s="149">
        <f>ANNEXI_Reference_Year!A1</f>
        <v>2018</v>
      </c>
      <c r="I2" s="149">
        <f>ANNEXI_Reference_Year!A1</f>
        <v>2018</v>
      </c>
      <c r="J2" s="151">
        <f>ANNEXI_Reference_Year!A1</f>
        <v>2018</v>
      </c>
    </row>
    <row r="3" spans="1:10" ht="15">
      <c r="A3" s="31" t="s">
        <v>112</v>
      </c>
      <c r="B3" s="32" t="s">
        <v>113</v>
      </c>
      <c r="C3" s="41">
        <v>32122334.904319003</v>
      </c>
      <c r="D3" s="41">
        <v>34047463</v>
      </c>
      <c r="E3" s="42">
        <f>C3/D3</f>
        <v>0.9434575170643111</v>
      </c>
      <c r="F3" s="142">
        <f>ANNEXII_Reference_Year!R106</f>
        <v>157002742.620295</v>
      </c>
      <c r="G3" s="142">
        <f>ANNEXI_Reference_Year!AS108</f>
        <v>176997033.43689996</v>
      </c>
      <c r="H3" s="143"/>
      <c r="I3" s="143"/>
      <c r="J3" s="157">
        <f>F3/(G3+H3-I3)</f>
        <v>0.8870360116869812</v>
      </c>
    </row>
    <row r="4" spans="1:10" ht="23.25">
      <c r="A4" s="33" t="s">
        <v>114</v>
      </c>
      <c r="B4" s="34" t="s">
        <v>115</v>
      </c>
      <c r="C4" s="41">
        <v>31783477.022949003</v>
      </c>
      <c r="D4" s="41">
        <v>32981578.5293107</v>
      </c>
      <c r="E4" s="42">
        <f>C4/D4</f>
        <v>0.9636736154002773</v>
      </c>
      <c r="F4" s="41">
        <f>ANNEXII_Reference_Year!R108</f>
        <v>155022422.96078497</v>
      </c>
      <c r="G4" s="41">
        <f>ANNEXI_Reference_Year!AS107</f>
        <v>172139987.01709998</v>
      </c>
      <c r="H4" s="130"/>
      <c r="I4" s="130"/>
      <c r="J4" s="156">
        <f>F4/(G4+H4-I4)</f>
        <v>0.900560210599908</v>
      </c>
    </row>
    <row r="5" spans="1:10" ht="23.25">
      <c r="A5" s="33" t="s">
        <v>116</v>
      </c>
      <c r="B5" s="34" t="s">
        <v>117</v>
      </c>
      <c r="C5" s="41">
        <v>338857.88136999996</v>
      </c>
      <c r="D5" s="41">
        <v>1065884.5550109998</v>
      </c>
      <c r="E5" s="43">
        <f>C5/D5</f>
        <v>0.31791236656628635</v>
      </c>
      <c r="F5" s="41">
        <f>ANNEXII_Reference_Year!R107</f>
        <v>1980319.6595099997</v>
      </c>
      <c r="G5" s="41">
        <f>ANNEXI_Reference_Year!AS106</f>
        <v>4857046.419799995</v>
      </c>
      <c r="H5" s="130"/>
      <c r="I5" s="130"/>
      <c r="J5" s="156">
        <f>F5/(G5+H5-I5)</f>
        <v>0.4077209662722445</v>
      </c>
    </row>
    <row r="8" ht="15">
      <c r="D8" s="38"/>
    </row>
    <row r="9" spans="4:13" ht="15">
      <c r="D9" s="38"/>
      <c r="E9" s="38"/>
      <c r="M9" s="38"/>
    </row>
    <row r="10" spans="4:5" ht="15">
      <c r="D10" s="38"/>
      <c r="E10" s="38"/>
    </row>
    <row r="15" spans="1:2" ht="15">
      <c r="A15" t="s">
        <v>122</v>
      </c>
      <c r="B15" t="s">
        <v>145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 topLeftCell="B37">
      <selection activeCell="K52" sqref="K52"/>
    </sheetView>
  </sheetViews>
  <sheetFormatPr defaultColWidth="11.421875" defaultRowHeight="15"/>
  <cols>
    <col min="1" max="1" width="4.28125" style="0" customWidth="1"/>
    <col min="2" max="2" width="3.421875" style="0" customWidth="1"/>
    <col min="3" max="3" width="79.7109375" style="0" customWidth="1"/>
    <col min="4" max="8" width="10.7109375" style="0" customWidth="1"/>
  </cols>
  <sheetData>
    <row r="2" spans="3:8" ht="15">
      <c r="C2" s="84" t="s">
        <v>118</v>
      </c>
      <c r="D2" s="85">
        <f>ANNEXII_Reference_Year!A2</f>
        <v>2018</v>
      </c>
      <c r="E2" s="87">
        <f>ANNEXII_Reference_Year!A2</f>
        <v>2018</v>
      </c>
      <c r="F2" s="89">
        <f>ANNEXII_Reference_Year!A2</f>
        <v>2018</v>
      </c>
      <c r="G2" s="91">
        <f>ANNEXII_Reference_Year!A2</f>
        <v>2018</v>
      </c>
      <c r="H2" s="93">
        <f>ANNEXII_Reference_Year!A2</f>
        <v>2018</v>
      </c>
    </row>
    <row r="3" spans="1:8" ht="42">
      <c r="A3" s="2" t="s">
        <v>111</v>
      </c>
      <c r="B3" s="3" t="s">
        <v>1</v>
      </c>
      <c r="C3" s="44" t="s">
        <v>2</v>
      </c>
      <c r="D3" s="86" t="s">
        <v>227</v>
      </c>
      <c r="E3" s="88" t="s">
        <v>228</v>
      </c>
      <c r="F3" s="90" t="s">
        <v>219</v>
      </c>
      <c r="G3" s="92" t="s">
        <v>229</v>
      </c>
      <c r="H3" s="94" t="s">
        <v>127</v>
      </c>
    </row>
    <row r="4" spans="1:8" ht="15">
      <c r="A4" s="6" t="s">
        <v>3</v>
      </c>
      <c r="B4" s="7" t="s">
        <v>4</v>
      </c>
      <c r="C4" s="45" t="s">
        <v>5</v>
      </c>
      <c r="D4" s="48">
        <f>ANNEXII_Reference_Year!C3</f>
        <v>2.46</v>
      </c>
      <c r="E4" s="48">
        <f>ANNEXII_Reference_Year!E3</f>
        <v>3096.849</v>
      </c>
      <c r="F4" s="48">
        <f>ANNEXII_Reference_Year!K3</f>
        <v>0.01</v>
      </c>
      <c r="G4" s="48">
        <f>ANNEXII_Reference_Year!G3</f>
        <v>3630.3601</v>
      </c>
      <c r="H4" s="98">
        <f>ANNEXII_Reference_Year!I3</f>
        <v>0</v>
      </c>
    </row>
    <row r="5" spans="1:8" ht="15">
      <c r="A5" s="6" t="s">
        <v>6</v>
      </c>
      <c r="B5" s="7" t="s">
        <v>7</v>
      </c>
      <c r="C5" s="46" t="s">
        <v>8</v>
      </c>
      <c r="D5" s="48">
        <f>ANNEXII_Reference_Year!C7</f>
        <v>1.03</v>
      </c>
      <c r="E5" s="48">
        <f>ANNEXII_Reference_Year!E7</f>
        <v>43.741</v>
      </c>
      <c r="F5" s="48">
        <f>ANNEXII_Reference_Year!K7</f>
        <v>124.34</v>
      </c>
      <c r="G5" s="48">
        <f>ANNEXII_Reference_Year!G7</f>
        <v>3395.5604</v>
      </c>
      <c r="H5" s="98">
        <f>ANNEXII_Reference_Year!I7</f>
        <v>0</v>
      </c>
    </row>
    <row r="6" spans="1:8" ht="15">
      <c r="A6" s="6" t="s">
        <v>9</v>
      </c>
      <c r="B6" s="7" t="s">
        <v>4</v>
      </c>
      <c r="C6" s="46" t="s">
        <v>8</v>
      </c>
      <c r="D6" s="48">
        <f>ANNEXII_Reference_Year!C6</f>
        <v>0</v>
      </c>
      <c r="E6" s="48">
        <f>ANNEXII_Reference_Year!E6</f>
        <v>6600.6632</v>
      </c>
      <c r="F6" s="48">
        <f>ANNEXII_Reference_Year!K6</f>
        <v>672.221</v>
      </c>
      <c r="G6" s="48">
        <f>ANNEXII_Reference_Year!G6</f>
        <v>92594.0548</v>
      </c>
      <c r="H6" s="98">
        <f>ANNEXII_Reference_Year!I6</f>
        <v>0</v>
      </c>
    </row>
    <row r="7" spans="1:8" ht="15">
      <c r="A7" s="6" t="s">
        <v>10</v>
      </c>
      <c r="B7" s="7" t="s">
        <v>4</v>
      </c>
      <c r="C7" s="46" t="s">
        <v>11</v>
      </c>
      <c r="D7" s="48">
        <f>ANNEXII_Reference_Year!C9</f>
        <v>50.09</v>
      </c>
      <c r="E7" s="48">
        <f>ANNEXII_Reference_Year!E9</f>
        <v>2446.497</v>
      </c>
      <c r="F7" s="48">
        <f>ANNEXII_Reference_Year!K9</f>
        <v>0</v>
      </c>
      <c r="G7" s="48">
        <f>ANNEXII_Reference_Year!G9</f>
        <v>113944.2247</v>
      </c>
      <c r="H7" s="98">
        <f>ANNEXII_Reference_Year!I9</f>
        <v>0</v>
      </c>
    </row>
    <row r="8" spans="1:8" ht="15">
      <c r="A8" s="6" t="s">
        <v>12</v>
      </c>
      <c r="B8" s="7" t="s">
        <v>7</v>
      </c>
      <c r="C8" s="46" t="s">
        <v>13</v>
      </c>
      <c r="D8" s="48">
        <f>ANNEXII_Reference_Year!C13</f>
        <v>945.0822</v>
      </c>
      <c r="E8" s="48">
        <f>ANNEXII_Reference_Year!E13</f>
        <v>3833.6788</v>
      </c>
      <c r="F8" s="48">
        <f>ANNEXII_Reference_Year!K13</f>
        <v>33362.615</v>
      </c>
      <c r="G8" s="48">
        <f>ANNEXII_Reference_Year!G13</f>
        <v>38062.9802</v>
      </c>
      <c r="H8" s="48">
        <f>ANNEXII_Reference_Year!I13</f>
        <v>0</v>
      </c>
    </row>
    <row r="9" spans="1:8" ht="15">
      <c r="A9" s="6" t="s">
        <v>14</v>
      </c>
      <c r="B9" s="7" t="s">
        <v>4</v>
      </c>
      <c r="C9" s="46" t="s">
        <v>13</v>
      </c>
      <c r="D9" s="48">
        <f>ANNEXII_Reference_Year!C12</f>
        <v>3917.2885</v>
      </c>
      <c r="E9" s="48">
        <f>ANNEXII_Reference_Year!E12</f>
        <v>42371.7701</v>
      </c>
      <c r="F9" s="48">
        <f>ANNEXII_Reference_Year!K12</f>
        <v>2443.893</v>
      </c>
      <c r="G9" s="48">
        <f>ANNEXII_Reference_Year!G12</f>
        <v>113270.9265</v>
      </c>
      <c r="H9" s="98">
        <f>ANNEXII_Reference_Year!I12</f>
        <v>0</v>
      </c>
    </row>
    <row r="10" spans="1:8" ht="15">
      <c r="A10" s="6" t="s">
        <v>15</v>
      </c>
      <c r="B10" s="7" t="s">
        <v>7</v>
      </c>
      <c r="C10" s="46" t="s">
        <v>16</v>
      </c>
      <c r="D10" s="48">
        <f>ANNEXII_Reference_Year!C16</f>
        <v>200.85516</v>
      </c>
      <c r="E10" s="48">
        <f>ANNEXII_Reference_Year!E16</f>
        <v>2305.8796500000003</v>
      </c>
      <c r="F10" s="48">
        <f>ANNEXII_Reference_Year!K16</f>
        <v>9537.248880000001</v>
      </c>
      <c r="G10" s="48">
        <f>ANNEXII_Reference_Year!G16</f>
        <v>153172.74892500002</v>
      </c>
      <c r="H10" s="48">
        <f>ANNEXII_Reference_Year!I16</f>
        <v>277.1415</v>
      </c>
    </row>
    <row r="11" spans="1:8" ht="15">
      <c r="A11" s="6" t="s">
        <v>17</v>
      </c>
      <c r="B11" s="7" t="s">
        <v>4</v>
      </c>
      <c r="C11" s="46" t="s">
        <v>18</v>
      </c>
      <c r="D11" s="48">
        <f>ANNEXII_Reference_Year!C15</f>
        <v>0</v>
      </c>
      <c r="E11" s="48">
        <f>ANNEXII_Reference_Year!E15</f>
        <v>3374.70516</v>
      </c>
      <c r="F11" s="48">
        <f>ANNEXII_Reference_Year!K15</f>
        <v>25627.30029</v>
      </c>
      <c r="G11" s="48">
        <f>ANNEXII_Reference_Year!G15</f>
        <v>332894.92725</v>
      </c>
      <c r="H11" s="98">
        <f>ANNEXII_Reference_Year!I15</f>
        <v>0</v>
      </c>
    </row>
    <row r="12" spans="1:8" ht="15">
      <c r="A12" s="6" t="s">
        <v>19</v>
      </c>
      <c r="B12" s="7" t="s">
        <v>7</v>
      </c>
      <c r="C12" s="46" t="s">
        <v>20</v>
      </c>
      <c r="D12" s="48">
        <f>ANNEXII_Reference_Year!C19</f>
        <v>6.971400000000001</v>
      </c>
      <c r="E12" s="48">
        <f>ANNEXII_Reference_Year!E19</f>
        <v>26.841780000000004</v>
      </c>
      <c r="F12" s="48">
        <f>ANNEXII_Reference_Year!K19</f>
        <v>948.0207600000001</v>
      </c>
      <c r="G12" s="48">
        <f>ANNEXII_Reference_Year!G19</f>
        <v>81280.95201000001</v>
      </c>
      <c r="H12" s="48">
        <f>ANNEXII_Reference_Year!I19</f>
        <v>0</v>
      </c>
    </row>
    <row r="13" spans="1:8" ht="15">
      <c r="A13" s="6" t="s">
        <v>21</v>
      </c>
      <c r="B13" s="7" t="s">
        <v>4</v>
      </c>
      <c r="C13" s="46" t="s">
        <v>20</v>
      </c>
      <c r="D13" s="48">
        <f>ANNEXII_Reference_Year!C18</f>
        <v>0</v>
      </c>
      <c r="E13" s="48">
        <f>ANNEXII_Reference_Year!E18</f>
        <v>227.15586000000002</v>
      </c>
      <c r="F13" s="48">
        <f>ANNEXII_Reference_Year!K18</f>
        <v>125.55000000000001</v>
      </c>
      <c r="G13" s="48">
        <f>ANNEXII_Reference_Year!G18</f>
        <v>4547.46015</v>
      </c>
      <c r="H13" s="48">
        <f>ANNEXII_Reference_Year!I18</f>
        <v>0</v>
      </c>
    </row>
    <row r="14" spans="1:8" ht="15">
      <c r="A14" s="6" t="s">
        <v>22</v>
      </c>
      <c r="B14" s="7" t="s">
        <v>7</v>
      </c>
      <c r="C14" s="46" t="s">
        <v>23</v>
      </c>
      <c r="D14" s="48">
        <f>ANNEXII_Reference_Year!C22</f>
        <v>221.807</v>
      </c>
      <c r="E14" s="48">
        <f>ANNEXII_Reference_Year!E22</f>
        <v>5426.8462</v>
      </c>
      <c r="F14" s="48">
        <f>ANNEXII_Reference_Year!K22</f>
        <v>123.87</v>
      </c>
      <c r="G14" s="48">
        <f>ANNEXII_Reference_Year!G22</f>
        <v>970.461</v>
      </c>
      <c r="H14" s="48">
        <f>ANNEXII_Reference_Year!I22</f>
        <v>0</v>
      </c>
    </row>
    <row r="15" spans="1:8" ht="15">
      <c r="A15" s="6" t="s">
        <v>24</v>
      </c>
      <c r="B15" s="7" t="s">
        <v>4</v>
      </c>
      <c r="C15" s="46" t="s">
        <v>23</v>
      </c>
      <c r="D15" s="48">
        <f>ANNEXII_Reference_Year!C21</f>
        <v>0.014</v>
      </c>
      <c r="E15" s="48">
        <f>ANNEXII_Reference_Year!E21</f>
        <v>60774.2657</v>
      </c>
      <c r="F15" s="48">
        <f>ANNEXII_Reference_Year!K21</f>
        <v>0</v>
      </c>
      <c r="G15" s="48">
        <f>ANNEXII_Reference_Year!G21</f>
        <v>0.014</v>
      </c>
      <c r="H15" s="98">
        <f>ANNEXII_Reference_Year!I21</f>
        <v>0</v>
      </c>
    </row>
    <row r="16" spans="1:8" ht="15">
      <c r="A16" s="6" t="s">
        <v>25</v>
      </c>
      <c r="B16" s="7" t="s">
        <v>7</v>
      </c>
      <c r="C16" s="46" t="s">
        <v>26</v>
      </c>
      <c r="D16" s="98">
        <f>ANNEXII_Reference_Year!C25</f>
        <v>2.884</v>
      </c>
      <c r="E16" s="131">
        <f>ANNEXII_Reference_Year!E25</f>
        <v>0</v>
      </c>
      <c r="F16" s="48">
        <f>ANNEXII_Reference_Year!K25</f>
        <v>315.078</v>
      </c>
      <c r="G16" s="48">
        <f>ANNEXII_Reference_Year!G25</f>
        <v>6778451.4259</v>
      </c>
      <c r="H16" s="48">
        <f>ANNEXII_Reference_Year!I25</f>
        <v>8049.507</v>
      </c>
    </row>
    <row r="17" spans="1:8" ht="15">
      <c r="A17" s="6" t="s">
        <v>27</v>
      </c>
      <c r="B17" s="7" t="s">
        <v>7</v>
      </c>
      <c r="C17" s="46" t="s">
        <v>28</v>
      </c>
      <c r="D17" s="98">
        <f>ANNEXII_Reference_Year!C28</f>
        <v>0</v>
      </c>
      <c r="E17" s="131">
        <f>ANNEXII_Reference_Year!E28</f>
        <v>0</v>
      </c>
      <c r="F17" s="48">
        <f>ANNEXII_Reference_Year!K28</f>
        <v>139.125</v>
      </c>
      <c r="G17" s="48">
        <f>ANNEXII_Reference_Year!G28</f>
        <v>611393.9997</v>
      </c>
      <c r="H17" s="48">
        <f>ANNEXII_Reference_Year!I28</f>
        <v>0</v>
      </c>
    </row>
    <row r="18" spans="1:8" ht="15">
      <c r="A18" s="6" t="s">
        <v>29</v>
      </c>
      <c r="B18" s="7" t="s">
        <v>7</v>
      </c>
      <c r="C18" s="46" t="s">
        <v>30</v>
      </c>
      <c r="D18" s="98">
        <f>ANNEXII_Reference_Year!C31</f>
        <v>0</v>
      </c>
      <c r="E18" s="131">
        <f>ANNEXII_Reference_Year!E31</f>
        <v>0</v>
      </c>
      <c r="F18" s="48">
        <f>ANNEXII_Reference_Year!K31</f>
        <v>0</v>
      </c>
      <c r="G18" s="48">
        <f>ANNEXII_Reference_Year!G31</f>
        <v>167504.836</v>
      </c>
      <c r="H18" s="48">
        <f>ANNEXII_Reference_Year!I31</f>
        <v>0</v>
      </c>
    </row>
    <row r="19" spans="1:8" ht="15">
      <c r="A19" s="6" t="s">
        <v>31</v>
      </c>
      <c r="B19" s="7" t="s">
        <v>7</v>
      </c>
      <c r="C19" s="46" t="s">
        <v>32</v>
      </c>
      <c r="D19" s="98">
        <f>ANNEXII_Reference_Year!C34</f>
        <v>0</v>
      </c>
      <c r="E19" s="131">
        <f>ANNEXII_Reference_Year!E34</f>
        <v>0</v>
      </c>
      <c r="F19" s="48">
        <f>ANNEXII_Reference_Year!K34</f>
        <v>2006.531</v>
      </c>
      <c r="G19" s="48">
        <f>ANNEXII_Reference_Year!G34</f>
        <v>1162785.994</v>
      </c>
      <c r="H19" s="48">
        <f>ANNEXII_Reference_Year!I34</f>
        <v>0</v>
      </c>
    </row>
    <row r="20" spans="1:8" ht="15">
      <c r="A20" s="6" t="s">
        <v>33</v>
      </c>
      <c r="B20" s="7" t="s">
        <v>4</v>
      </c>
      <c r="C20" s="46" t="s">
        <v>32</v>
      </c>
      <c r="D20" s="48">
        <f>ANNEXII_Reference_Year!C33</f>
        <v>0</v>
      </c>
      <c r="E20" s="48">
        <f>ANNEXII_Reference_Year!E33</f>
        <v>0</v>
      </c>
      <c r="F20" s="48">
        <f>ANNEXII_Reference_Year!K33</f>
        <v>0</v>
      </c>
      <c r="G20" s="48">
        <f>ANNEXII_Reference_Year!G33</f>
        <v>0</v>
      </c>
      <c r="H20" s="48">
        <f>ANNEXII_Reference_Year!I33</f>
        <v>0</v>
      </c>
    </row>
    <row r="21" spans="1:8" ht="15">
      <c r="A21" s="6" t="s">
        <v>34</v>
      </c>
      <c r="B21" s="7" t="s">
        <v>7</v>
      </c>
      <c r="C21" s="46" t="s">
        <v>35</v>
      </c>
      <c r="D21" s="48">
        <f>ANNEXII_Reference_Year!C37</f>
        <v>805.8739</v>
      </c>
      <c r="E21" s="48">
        <f>ANNEXII_Reference_Year!E37</f>
        <v>48.1694</v>
      </c>
      <c r="F21" s="48">
        <f>ANNEXII_Reference_Year!K37</f>
        <v>0</v>
      </c>
      <c r="G21" s="48">
        <f>ANNEXII_Reference_Year!G37</f>
        <v>1323625.0289</v>
      </c>
      <c r="H21" s="48">
        <f>ANNEXII_Reference_Year!I37</f>
        <v>0</v>
      </c>
    </row>
    <row r="22" spans="1:8" ht="15">
      <c r="A22" s="6" t="s">
        <v>36</v>
      </c>
      <c r="B22" s="7" t="s">
        <v>7</v>
      </c>
      <c r="C22" s="46" t="s">
        <v>37</v>
      </c>
      <c r="D22" s="48">
        <f>ANNEXII_Reference_Year!C40</f>
        <v>112158.534</v>
      </c>
      <c r="E22" s="48">
        <f>ANNEXII_Reference_Year!E40</f>
        <v>0.94</v>
      </c>
      <c r="F22" s="48">
        <f>ANNEXII_Reference_Year!K40</f>
        <v>5425.988</v>
      </c>
      <c r="G22" s="48">
        <f>ANNEXII_Reference_Year!G40</f>
        <v>298352.413</v>
      </c>
      <c r="H22" s="48">
        <f>ANNEXII_Reference_Year!I40</f>
        <v>0</v>
      </c>
    </row>
    <row r="23" spans="1:8" ht="15">
      <c r="A23" s="6" t="s">
        <v>38</v>
      </c>
      <c r="B23" s="7" t="s">
        <v>7</v>
      </c>
      <c r="C23" s="46" t="s">
        <v>39</v>
      </c>
      <c r="D23" s="48">
        <f>ANNEXII_Reference_Year!C43</f>
        <v>72776.431</v>
      </c>
      <c r="E23" s="48">
        <f>ANNEXII_Reference_Year!E43</f>
        <v>205.4543</v>
      </c>
      <c r="F23" s="48">
        <f>ANNEXII_Reference_Year!K43</f>
        <v>21273.122</v>
      </c>
      <c r="G23" s="48">
        <f>ANNEXII_Reference_Year!G43</f>
        <v>853097.9185</v>
      </c>
      <c r="H23" s="48">
        <f>ANNEXII_Reference_Year!I43</f>
        <v>0</v>
      </c>
    </row>
    <row r="24" spans="1:8" ht="15">
      <c r="A24" s="6" t="s">
        <v>40</v>
      </c>
      <c r="B24" s="7" t="s">
        <v>7</v>
      </c>
      <c r="C24" s="46" t="s">
        <v>41</v>
      </c>
      <c r="D24" s="48">
        <f>ANNEXII_Reference_Year!C46</f>
        <v>821694.721</v>
      </c>
      <c r="E24" s="48">
        <f>ANNEXII_Reference_Year!E46</f>
        <v>497.474</v>
      </c>
      <c r="F24" s="48">
        <f>ANNEXII_Reference_Year!K46</f>
        <v>255.793</v>
      </c>
      <c r="G24" s="48">
        <f>ANNEXII_Reference_Year!G46</f>
        <v>2760446.3803</v>
      </c>
      <c r="H24" s="48">
        <f>ANNEXII_Reference_Year!I46</f>
        <v>0</v>
      </c>
    </row>
    <row r="25" spans="1:8" ht="15">
      <c r="A25" s="6" t="s">
        <v>42</v>
      </c>
      <c r="B25" s="7" t="s">
        <v>4</v>
      </c>
      <c r="C25" s="46" t="s">
        <v>41</v>
      </c>
      <c r="D25" s="48">
        <f>ANNEXII_Reference_Year!C45</f>
        <v>0</v>
      </c>
      <c r="E25" s="48">
        <f>ANNEXII_Reference_Year!E45</f>
        <v>57.11</v>
      </c>
      <c r="F25" s="48">
        <f>ANNEXII_Reference_Year!K45</f>
        <v>0.76</v>
      </c>
      <c r="G25" s="48">
        <f>ANNEXII_Reference_Year!G45</f>
        <v>1.27</v>
      </c>
      <c r="H25" s="48">
        <f>ANNEXII_Reference_Year!I45</f>
        <v>0</v>
      </c>
    </row>
    <row r="26" spans="1:8" ht="15">
      <c r="A26" s="6" t="s">
        <v>43</v>
      </c>
      <c r="B26" s="7" t="s">
        <v>7</v>
      </c>
      <c r="C26" s="46" t="s">
        <v>44</v>
      </c>
      <c r="D26" s="48">
        <f>ANNEXII_Reference_Year!C49</f>
        <v>40.04</v>
      </c>
      <c r="E26" s="48">
        <f>ANNEXII_Reference_Year!E49</f>
        <v>25.854</v>
      </c>
      <c r="F26" s="48">
        <f>ANNEXII_Reference_Year!K49</f>
        <v>24085.428</v>
      </c>
      <c r="G26" s="48">
        <f>ANNEXII_Reference_Year!G49</f>
        <v>20089.3399</v>
      </c>
      <c r="H26" s="48">
        <f>ANNEXII_Reference_Year!I49</f>
        <v>0</v>
      </c>
    </row>
    <row r="27" spans="1:8" ht="15">
      <c r="A27" s="6" t="s">
        <v>45</v>
      </c>
      <c r="B27" s="7" t="s">
        <v>4</v>
      </c>
      <c r="C27" s="46" t="s">
        <v>46</v>
      </c>
      <c r="D27" s="98">
        <f>ANNEXII_Reference_Year!C51</f>
        <v>0</v>
      </c>
      <c r="E27" s="48">
        <f>ANNEXII_Reference_Year!E51</f>
        <v>35.81</v>
      </c>
      <c r="F27" s="48">
        <f>ANNEXII_Reference_Year!K51</f>
        <v>0</v>
      </c>
      <c r="G27" s="98">
        <f>ANNEXII_Reference_Year!G51</f>
        <v>0</v>
      </c>
      <c r="H27" s="98">
        <f>ANNEXII_Reference_Year!I51</f>
        <v>0</v>
      </c>
    </row>
    <row r="28" spans="1:8" ht="15">
      <c r="A28" s="6" t="s">
        <v>47</v>
      </c>
      <c r="B28" s="7" t="s">
        <v>7</v>
      </c>
      <c r="C28" s="46" t="s">
        <v>48</v>
      </c>
      <c r="D28" s="48">
        <f>ANNEXII_Reference_Year!C55</f>
        <v>39.133</v>
      </c>
      <c r="E28" s="48">
        <f>ANNEXII_Reference_Year!E55</f>
        <v>15.7304</v>
      </c>
      <c r="F28" s="48">
        <f>ANNEXII_Reference_Year!K55</f>
        <v>143.372</v>
      </c>
      <c r="G28" s="48">
        <f>ANNEXII_Reference_Year!G55</f>
        <v>74989.8045</v>
      </c>
      <c r="H28" s="98">
        <f>ANNEXII_Reference_Year!I55</f>
        <v>0</v>
      </c>
    </row>
    <row r="29" spans="1:8" ht="15">
      <c r="A29" s="6" t="s">
        <v>49</v>
      </c>
      <c r="B29" s="7" t="s">
        <v>4</v>
      </c>
      <c r="C29" s="46" t="s">
        <v>48</v>
      </c>
      <c r="D29" s="48">
        <f>ANNEXII_Reference_Year!C54</f>
        <v>0.024</v>
      </c>
      <c r="E29" s="48">
        <f>ANNEXII_Reference_Year!E54</f>
        <v>118.6366</v>
      </c>
      <c r="F29" s="48">
        <f>ANNEXII_Reference_Year!K54</f>
        <v>7.255</v>
      </c>
      <c r="G29" s="48">
        <f>ANNEXII_Reference_Year!G54</f>
        <v>6335.1532</v>
      </c>
      <c r="H29" s="98">
        <f>ANNEXII_Reference_Year!I54</f>
        <v>0</v>
      </c>
    </row>
    <row r="30" spans="1:8" ht="15">
      <c r="A30" s="6" t="s">
        <v>50</v>
      </c>
      <c r="B30" s="7" t="s">
        <v>7</v>
      </c>
      <c r="C30" s="46" t="s">
        <v>51</v>
      </c>
      <c r="D30" s="98">
        <f>ANNEXII_Reference_Year!C58</f>
        <v>0</v>
      </c>
      <c r="E30" s="98">
        <f>ANNEXII_Reference_Year!E58</f>
        <v>0</v>
      </c>
      <c r="F30" s="98">
        <f>ANNEXII_Reference_Year!K58</f>
        <v>0</v>
      </c>
      <c r="G30" s="48">
        <f>ANNEXII_Reference_Year!G58</f>
        <v>1077.862</v>
      </c>
      <c r="H30" s="98">
        <f>ANNEXII_Reference_Year!I58</f>
        <v>0</v>
      </c>
    </row>
    <row r="31" spans="1:8" ht="15">
      <c r="A31" s="6" t="s">
        <v>52</v>
      </c>
      <c r="B31" s="7" t="s">
        <v>4</v>
      </c>
      <c r="C31" s="46" t="s">
        <v>51</v>
      </c>
      <c r="D31" s="98">
        <f>ANNEXII_Reference_Year!C57</f>
        <v>0</v>
      </c>
      <c r="E31" s="98">
        <f>ANNEXII_Reference_Year!E57</f>
        <v>0</v>
      </c>
      <c r="F31" s="98">
        <f>ANNEXII_Reference_Year!K57</f>
        <v>0</v>
      </c>
      <c r="G31" s="48">
        <f>ANNEXII_Reference_Year!G57</f>
        <v>20064.219</v>
      </c>
      <c r="H31" s="98">
        <f>ANNEXII_Reference_Year!I57</f>
        <v>0</v>
      </c>
    </row>
    <row r="32" spans="1:8" ht="15">
      <c r="A32" s="6" t="s">
        <v>53</v>
      </c>
      <c r="B32" s="7" t="s">
        <v>7</v>
      </c>
      <c r="C32" s="46" t="s">
        <v>54</v>
      </c>
      <c r="D32" s="48">
        <f>ANNEXII_Reference_Year!C61</f>
        <v>0</v>
      </c>
      <c r="E32" s="48">
        <f>ANNEXII_Reference_Year!E61</f>
        <v>0</v>
      </c>
      <c r="F32" s="48">
        <f>ANNEXII_Reference_Year!K61</f>
        <v>0</v>
      </c>
      <c r="G32" s="48">
        <f>ANNEXII_Reference_Year!G61</f>
        <v>12591.764</v>
      </c>
      <c r="H32" s="48">
        <f>ANNEXII_Reference_Year!I61</f>
        <v>0</v>
      </c>
    </row>
    <row r="33" spans="1:8" ht="15">
      <c r="A33" s="6" t="s">
        <v>55</v>
      </c>
      <c r="B33" s="7" t="s">
        <v>4</v>
      </c>
      <c r="C33" s="46" t="s">
        <v>54</v>
      </c>
      <c r="D33" s="48">
        <f>ANNEXII_Reference_Year!C60</f>
        <v>0</v>
      </c>
      <c r="E33" s="48">
        <f>ANNEXII_Reference_Year!E60</f>
        <v>0</v>
      </c>
      <c r="F33" s="48">
        <f>ANNEXII_Reference_Year!K60</f>
        <v>0</v>
      </c>
      <c r="G33" s="48">
        <f>ANNEXII_Reference_Year!G60</f>
        <v>120991.026</v>
      </c>
      <c r="H33" s="48">
        <f>ANNEXII_Reference_Year!I60</f>
        <v>0</v>
      </c>
    </row>
    <row r="34" spans="1:8" ht="15">
      <c r="A34" s="6" t="s">
        <v>56</v>
      </c>
      <c r="B34" s="7" t="s">
        <v>7</v>
      </c>
      <c r="C34" s="46" t="s">
        <v>57</v>
      </c>
      <c r="D34" s="48">
        <f>ANNEXII_Reference_Year!C64</f>
        <v>11410.336</v>
      </c>
      <c r="E34" s="48">
        <f>ANNEXII_Reference_Year!E64</f>
        <v>46407.072</v>
      </c>
      <c r="F34" s="48">
        <f>ANNEXII_Reference_Year!K64</f>
        <v>38.4</v>
      </c>
      <c r="G34" s="48">
        <f>ANNEXII_Reference_Year!G64</f>
        <v>413240.4893</v>
      </c>
      <c r="H34" s="48">
        <f>ANNEXII_Reference_Year!I64</f>
        <v>0</v>
      </c>
    </row>
    <row r="35" spans="1:8" ht="15">
      <c r="A35" s="6" t="s">
        <v>58</v>
      </c>
      <c r="B35" s="7" t="s">
        <v>7</v>
      </c>
      <c r="C35" s="46" t="s">
        <v>59</v>
      </c>
      <c r="D35" s="48">
        <f>ANNEXII_Reference_Year!C67</f>
        <v>21037.381</v>
      </c>
      <c r="E35" s="48">
        <f>ANNEXII_Reference_Year!E67</f>
        <v>120.938</v>
      </c>
      <c r="F35" s="48">
        <f>ANNEXII_Reference_Year!K67</f>
        <v>1653.24</v>
      </c>
      <c r="G35" s="48">
        <f>ANNEXII_Reference_Year!G67</f>
        <v>1750331.361</v>
      </c>
      <c r="H35" s="48">
        <f>ANNEXII_Reference_Year!I67</f>
        <v>0</v>
      </c>
    </row>
    <row r="36" spans="1:8" ht="15">
      <c r="A36" s="6" t="s">
        <v>60</v>
      </c>
      <c r="B36" s="7" t="s">
        <v>7</v>
      </c>
      <c r="C36" s="46" t="s">
        <v>61</v>
      </c>
      <c r="D36" s="48">
        <f>ANNEXII_Reference_Year!C70</f>
        <v>21778.298</v>
      </c>
      <c r="E36" s="48">
        <f>ANNEXII_Reference_Year!E70</f>
        <v>0</v>
      </c>
      <c r="F36" s="48">
        <f>ANNEXII_Reference_Year!K70</f>
        <v>0</v>
      </c>
      <c r="G36" s="48">
        <f>ANNEXII_Reference_Year!G70</f>
        <v>423056.085</v>
      </c>
      <c r="H36" s="48">
        <f>ANNEXII_Reference_Year!I70</f>
        <v>0</v>
      </c>
    </row>
    <row r="37" spans="1:8" ht="15">
      <c r="A37" s="6" t="s">
        <v>62</v>
      </c>
      <c r="B37" s="7" t="s">
        <v>7</v>
      </c>
      <c r="C37" s="46" t="s">
        <v>63</v>
      </c>
      <c r="D37" s="48">
        <f>ANNEXII_Reference_Year!C73</f>
        <v>2582427.58</v>
      </c>
      <c r="E37" s="48">
        <f>ANNEXII_Reference_Year!E73</f>
        <v>155851.02</v>
      </c>
      <c r="F37" s="48">
        <f>ANNEXII_Reference_Year!K73</f>
        <v>4970749.48</v>
      </c>
      <c r="G37" s="48">
        <f>ANNEXII_Reference_Year!G73</f>
        <v>1168440.65</v>
      </c>
      <c r="H37" s="48">
        <f>ANNEXII_Reference_Year!I73</f>
        <v>0</v>
      </c>
    </row>
    <row r="38" spans="1:8" ht="15">
      <c r="A38" s="6" t="s">
        <v>64</v>
      </c>
      <c r="B38" s="7" t="s">
        <v>7</v>
      </c>
      <c r="C38" s="46" t="s">
        <v>65</v>
      </c>
      <c r="D38" s="48">
        <f>ANNEXII_Reference_Year!C76</f>
        <v>61531.8235</v>
      </c>
      <c r="E38" s="48">
        <f>ANNEXII_Reference_Year!E76</f>
        <v>6277.267</v>
      </c>
      <c r="F38" s="48">
        <f>ANNEXII_Reference_Year!K76</f>
        <v>1841103.0826</v>
      </c>
      <c r="G38" s="48">
        <f>ANNEXII_Reference_Year!G76</f>
        <v>2416540.7899</v>
      </c>
      <c r="H38" s="48">
        <f>ANNEXII_Reference_Year!I76</f>
        <v>32338.373</v>
      </c>
    </row>
    <row r="39" spans="1:8" ht="15">
      <c r="A39" s="6" t="s">
        <v>66</v>
      </c>
      <c r="B39" s="7" t="s">
        <v>4</v>
      </c>
      <c r="C39" s="46" t="s">
        <v>65</v>
      </c>
      <c r="D39" s="48">
        <f>ANNEXII_Reference_Year!C75</f>
        <v>305.4</v>
      </c>
      <c r="E39" s="48">
        <f>ANNEXII_Reference_Year!E75</f>
        <v>2123.9034</v>
      </c>
      <c r="F39" s="48">
        <f>ANNEXII_Reference_Year!K75</f>
        <v>3.257</v>
      </c>
      <c r="G39" s="48">
        <f>ANNEXII_Reference_Year!G75</f>
        <v>15076.528</v>
      </c>
      <c r="H39" s="48">
        <f>ANNEXII_Reference_Year!I75</f>
        <v>0</v>
      </c>
    </row>
    <row r="40" spans="1:8" ht="15">
      <c r="A40" s="6" t="s">
        <v>67</v>
      </c>
      <c r="B40" s="7" t="s">
        <v>7</v>
      </c>
      <c r="C40" s="46" t="s">
        <v>68</v>
      </c>
      <c r="D40" s="48">
        <f>ANNEXII_Reference_Year!C79</f>
        <v>1923033.64</v>
      </c>
      <c r="E40" s="48">
        <f>ANNEXII_Reference_Year!E79</f>
        <v>137335.812</v>
      </c>
      <c r="F40" s="48">
        <f>ANNEXII_Reference_Year!K79</f>
        <v>1598595.983</v>
      </c>
      <c r="G40" s="48">
        <f>ANNEXII_Reference_Year!G79</f>
        <v>3869417.875</v>
      </c>
      <c r="H40" s="48">
        <f>ANNEXII_Reference_Year!I79</f>
        <v>0</v>
      </c>
    </row>
    <row r="41" spans="1:8" ht="15">
      <c r="A41" s="6" t="s">
        <v>69</v>
      </c>
      <c r="B41" s="7" t="s">
        <v>4</v>
      </c>
      <c r="C41" s="46" t="s">
        <v>68</v>
      </c>
      <c r="D41" s="48">
        <f>ANNEXII_Reference_Year!C78</f>
        <v>0</v>
      </c>
      <c r="E41" s="48">
        <f>ANNEXII_Reference_Year!E78</f>
        <v>72585.335</v>
      </c>
      <c r="F41" s="48">
        <f>ANNEXII_Reference_Year!K78</f>
        <v>0</v>
      </c>
      <c r="G41" s="48">
        <f>ANNEXII_Reference_Year!G78</f>
        <v>29912.409</v>
      </c>
      <c r="H41" s="48">
        <f>ANNEXII_Reference_Year!I78</f>
        <v>0</v>
      </c>
    </row>
    <row r="42" spans="1:8" ht="15">
      <c r="A42" s="6" t="s">
        <v>70</v>
      </c>
      <c r="B42" s="7" t="s">
        <v>7</v>
      </c>
      <c r="C42" s="46" t="s">
        <v>71</v>
      </c>
      <c r="D42" s="48">
        <f>ANNEXII_Reference_Year!C82</f>
        <v>4756.6140000000005</v>
      </c>
      <c r="E42" s="48">
        <f>ANNEXII_Reference_Year!E82</f>
        <v>74344.364</v>
      </c>
      <c r="F42" s="48">
        <f>ANNEXII_Reference_Year!K82</f>
        <v>4660.1488</v>
      </c>
      <c r="G42" s="48">
        <f>ANNEXII_Reference_Year!G82</f>
        <v>387160.00802000007</v>
      </c>
      <c r="H42" s="48">
        <f>ANNEXII_Reference_Year!I82</f>
        <v>0</v>
      </c>
    </row>
    <row r="43" spans="1:8" ht="15">
      <c r="A43" s="6" t="s">
        <v>72</v>
      </c>
      <c r="B43" s="7" t="s">
        <v>7</v>
      </c>
      <c r="C43" s="46" t="s">
        <v>73</v>
      </c>
      <c r="D43" s="98">
        <f>ANNEXII_Reference_Year!C85</f>
        <v>0</v>
      </c>
      <c r="E43" s="98">
        <f>ANNEXII_Reference_Year!E85</f>
        <v>0</v>
      </c>
      <c r="F43" s="48">
        <f>ANNEXII_Reference_Year!K85</f>
        <v>699495.716</v>
      </c>
      <c r="G43" s="48">
        <f>ANNEXII_Reference_Year!G85</f>
        <v>2500180.7527</v>
      </c>
      <c r="H43" s="48">
        <f>ANNEXII_Reference_Year!I85</f>
        <v>1137535.071</v>
      </c>
    </row>
    <row r="44" spans="1:8" ht="15">
      <c r="A44" s="6" t="s">
        <v>74</v>
      </c>
      <c r="B44" s="7" t="s">
        <v>4</v>
      </c>
      <c r="C44" s="46" t="s">
        <v>73</v>
      </c>
      <c r="D44" s="48">
        <f>ANNEXII_Reference_Year!C84</f>
        <v>0</v>
      </c>
      <c r="E44" s="48">
        <f>ANNEXII_Reference_Year!E84</f>
        <v>759.067</v>
      </c>
      <c r="F44" s="48">
        <f>ANNEXII_Reference_Year!K84</f>
        <v>5298.26</v>
      </c>
      <c r="G44" s="48">
        <f>ANNEXII_Reference_Year!G84</f>
        <v>10818.773</v>
      </c>
      <c r="H44" s="48">
        <f>ANNEXII_Reference_Year!I84</f>
        <v>0</v>
      </c>
    </row>
    <row r="45" spans="1:8" ht="15">
      <c r="A45" s="6" t="s">
        <v>75</v>
      </c>
      <c r="B45" s="7" t="s">
        <v>7</v>
      </c>
      <c r="C45" s="46" t="s">
        <v>76</v>
      </c>
      <c r="D45" s="98">
        <f>ANNEXII_Reference_Year!C88</f>
        <v>0</v>
      </c>
      <c r="E45" s="98">
        <f>ANNEXII_Reference_Year!E88</f>
        <v>0</v>
      </c>
      <c r="F45" s="48">
        <f>ANNEXII_Reference_Year!K88</f>
        <v>22085388.616</v>
      </c>
      <c r="G45" s="48">
        <f>ANNEXII_Reference_Year!G88</f>
        <v>32984253.319</v>
      </c>
      <c r="H45" s="48">
        <f>ANNEXII_Reference_Year!I88</f>
        <v>19580146.28</v>
      </c>
    </row>
    <row r="46" spans="1:8" ht="15">
      <c r="A46" s="6" t="s">
        <v>77</v>
      </c>
      <c r="B46" s="7" t="s">
        <v>4</v>
      </c>
      <c r="C46" s="46" t="s">
        <v>76</v>
      </c>
      <c r="D46" s="48">
        <f>ANNEXII_Reference_Year!C87</f>
        <v>1.55</v>
      </c>
      <c r="E46" s="48">
        <f>ANNEXII_Reference_Year!E87</f>
        <v>133.677</v>
      </c>
      <c r="F46" s="48">
        <f>ANNEXII_Reference_Year!K87</f>
        <v>186979.377</v>
      </c>
      <c r="G46" s="48">
        <f>ANNEXII_Reference_Year!G87</f>
        <v>40749.945</v>
      </c>
      <c r="H46" s="48">
        <f>ANNEXII_Reference_Year!I87</f>
        <v>0</v>
      </c>
    </row>
    <row r="47" spans="1:8" ht="15">
      <c r="A47" s="6" t="s">
        <v>78</v>
      </c>
      <c r="B47" s="7" t="s">
        <v>7</v>
      </c>
      <c r="C47" s="46" t="s">
        <v>79</v>
      </c>
      <c r="D47" s="98">
        <f>ANNEXII_Reference_Year!C91</f>
        <v>0</v>
      </c>
      <c r="E47" s="98">
        <f>ANNEXII_Reference_Year!E91</f>
        <v>0</v>
      </c>
      <c r="F47" s="48">
        <f>ANNEXII_Reference_Year!K91</f>
        <v>9553454.489</v>
      </c>
      <c r="G47" s="48">
        <f>ANNEXII_Reference_Year!G91</f>
        <v>10429297.1662</v>
      </c>
      <c r="H47" s="48">
        <f>ANNEXII_Reference_Year!I91</f>
        <v>2939454.6182</v>
      </c>
    </row>
    <row r="48" spans="1:8" ht="15">
      <c r="A48" s="6" t="s">
        <v>80</v>
      </c>
      <c r="B48" s="7" t="s">
        <v>4</v>
      </c>
      <c r="C48" s="46" t="s">
        <v>79</v>
      </c>
      <c r="D48" s="48">
        <f>ANNEXII_Reference_Year!C90</f>
        <v>0</v>
      </c>
      <c r="E48" s="48">
        <f>ANNEXII_Reference_Year!E90</f>
        <v>0</v>
      </c>
      <c r="F48" s="48">
        <f>ANNEXII_Reference_Year!K90</f>
        <v>7255.548</v>
      </c>
      <c r="G48" s="48">
        <f>ANNEXII_Reference_Year!G90</f>
        <v>266967.262</v>
      </c>
      <c r="H48" s="48">
        <f>ANNEXII_Reference_Year!I90</f>
        <v>0</v>
      </c>
    </row>
    <row r="49" spans="1:8" ht="15">
      <c r="A49" s="6" t="s">
        <v>81</v>
      </c>
      <c r="B49" s="7" t="s">
        <v>7</v>
      </c>
      <c r="C49" s="46" t="s">
        <v>82</v>
      </c>
      <c r="D49" s="98">
        <f>ANNEXII_Reference_Year!C94</f>
        <v>0</v>
      </c>
      <c r="E49" s="98">
        <f>ANNEXII_Reference_Year!E94</f>
        <v>0</v>
      </c>
      <c r="F49" s="48">
        <f>ANNEXII_Reference_Year!K94</f>
        <v>11.36</v>
      </c>
      <c r="G49" s="48">
        <f>ANNEXII_Reference_Year!G94</f>
        <v>4357083.996</v>
      </c>
      <c r="H49" s="48">
        <f>ANNEXII_Reference_Year!I94</f>
        <v>8000719.384</v>
      </c>
    </row>
    <row r="50" spans="1:8" ht="15">
      <c r="A50" s="6" t="s">
        <v>83</v>
      </c>
      <c r="B50" s="7" t="s">
        <v>4</v>
      </c>
      <c r="C50" s="46" t="s">
        <v>82</v>
      </c>
      <c r="D50" s="48">
        <f>ANNEXII_Reference_Year!C93</f>
        <v>0.18</v>
      </c>
      <c r="E50" s="48">
        <f>ANNEXII_Reference_Year!E93</f>
        <v>101.644</v>
      </c>
      <c r="F50" s="48">
        <f>ANNEXII_Reference_Year!K93</f>
        <v>5973.44</v>
      </c>
      <c r="G50" s="48">
        <f>ANNEXII_Reference_Year!G93</f>
        <v>321717.193</v>
      </c>
      <c r="H50" s="48">
        <f>ANNEXII_Reference_Year!I93</f>
        <v>0</v>
      </c>
    </row>
    <row r="51" spans="1:8" ht="15">
      <c r="A51" s="6" t="s">
        <v>84</v>
      </c>
      <c r="B51" s="7" t="s">
        <v>7</v>
      </c>
      <c r="C51" s="46" t="s">
        <v>85</v>
      </c>
      <c r="D51" s="98">
        <f>ANNEXII_Reference_Year!C97</f>
        <v>0</v>
      </c>
      <c r="E51" s="98">
        <f>ANNEXII_Reference_Year!E97</f>
        <v>0</v>
      </c>
      <c r="F51" s="48">
        <f>ANNEXII_Reference_Year!K97</f>
        <v>356.415</v>
      </c>
      <c r="G51" s="48">
        <f>'3)implausible_combinations'!G97</f>
        <v>0</v>
      </c>
      <c r="H51" s="48">
        <f>ANNEXII_Reference_Year!I97</f>
        <v>0</v>
      </c>
    </row>
    <row r="52" spans="1:8" ht="15">
      <c r="A52" s="6" t="s">
        <v>86</v>
      </c>
      <c r="B52" s="7" t="s">
        <v>4</v>
      </c>
      <c r="C52" s="46" t="s">
        <v>85</v>
      </c>
      <c r="D52" s="48">
        <f>ANNEXII_Reference_Year!C96</f>
        <v>0</v>
      </c>
      <c r="E52" s="48">
        <f>ANNEXII_Reference_Year!E96</f>
        <v>0</v>
      </c>
      <c r="F52" s="48">
        <f>ANNEXII_Reference_Year!K96</f>
        <v>0</v>
      </c>
      <c r="G52" s="48">
        <f>ANNEXII_Reference_Year!G96</f>
        <v>12.05</v>
      </c>
      <c r="H52" s="48">
        <f>ANNEXII_Reference_Year!I96</f>
        <v>0</v>
      </c>
    </row>
    <row r="53" spans="1:8" ht="15">
      <c r="A53" s="6" t="s">
        <v>87</v>
      </c>
      <c r="B53" s="7" t="s">
        <v>7</v>
      </c>
      <c r="C53" s="46" t="s">
        <v>88</v>
      </c>
      <c r="D53" s="98">
        <f>ANNEXII_Reference_Year!C100</f>
        <v>0</v>
      </c>
      <c r="E53" s="98">
        <f>ANNEXII_Reference_Year!E100</f>
        <v>0</v>
      </c>
      <c r="F53" s="48">
        <f>ANNEXII_Reference_Year!K100</f>
        <v>406428.62</v>
      </c>
      <c r="G53" s="48">
        <f>ANNEXII_Reference_Year!G100</f>
        <v>543240.9589999999</v>
      </c>
      <c r="H53" s="48">
        <f>ANNEXII_Reference_Year!I100</f>
        <v>273362.891</v>
      </c>
    </row>
    <row r="54" spans="1:8" ht="15">
      <c r="A54" s="6" t="s">
        <v>89</v>
      </c>
      <c r="B54" s="7" t="s">
        <v>4</v>
      </c>
      <c r="C54" s="47" t="s">
        <v>88</v>
      </c>
      <c r="D54" s="48">
        <f>ANNEXII_Reference_Year!C99</f>
        <v>0</v>
      </c>
      <c r="E54" s="48">
        <f>ANNEXII_Reference_Year!E99</f>
        <v>0</v>
      </c>
      <c r="F54" s="48">
        <f>ANNEXII_Reference_Year!K99</f>
        <v>21687.939</v>
      </c>
      <c r="G54" s="48">
        <f>ANNEXII_Reference_Year!G99</f>
        <v>31465.71</v>
      </c>
      <c r="H54" s="48">
        <f>ANNEXII_Reference_Year!I99</f>
        <v>0</v>
      </c>
    </row>
    <row r="55" spans="1:8" ht="15">
      <c r="A55" s="6" t="s">
        <v>119</v>
      </c>
      <c r="B55" s="31" t="s">
        <v>112</v>
      </c>
      <c r="C55" s="32" t="s">
        <v>113</v>
      </c>
      <c r="D55" s="95">
        <f>ANNEXII_Reference_Year!C106</f>
        <v>5639146.041660001</v>
      </c>
      <c r="E55" s="95">
        <f>ANNEXII_Reference_Year!E106</f>
        <v>627574.17155</v>
      </c>
      <c r="F55" s="95">
        <f>ANNEXII_Reference_Year!K106</f>
        <v>41515750.89233</v>
      </c>
      <c r="G55" s="95">
        <f>ANNEXII_Reference_Year!G106</f>
        <v>77248211.381055</v>
      </c>
      <c r="H55" s="95">
        <f>ANNEXII_Reference_Year!I106</f>
        <v>31971883.2657</v>
      </c>
    </row>
    <row r="56" spans="1:8" ht="23.25">
      <c r="A56" s="6" t="s">
        <v>120</v>
      </c>
      <c r="B56" s="33" t="s">
        <v>114</v>
      </c>
      <c r="C56" s="34" t="s">
        <v>230</v>
      </c>
      <c r="D56" s="95">
        <f>ANNEXII_Reference_Year!C108</f>
        <v>5634869.03516</v>
      </c>
      <c r="E56" s="95">
        <f>ANNEXII_Reference_Year!E108</f>
        <v>432767.08252999996</v>
      </c>
      <c r="F56" s="95">
        <f>ANNEXII_Reference_Year!K108</f>
        <v>41259676.08204</v>
      </c>
      <c r="G56" s="95">
        <f>ANNEXII_Reference_Year!G108</f>
        <v>75723217.87535499</v>
      </c>
      <c r="H56" s="95">
        <f>ANNEXII_Reference_Year!I108</f>
        <v>31971883.2657</v>
      </c>
    </row>
    <row r="57" spans="1:8" ht="15">
      <c r="A57" s="6" t="s">
        <v>121</v>
      </c>
      <c r="B57" s="33" t="s">
        <v>116</v>
      </c>
      <c r="C57" s="34" t="s">
        <v>117</v>
      </c>
      <c r="D57" s="95">
        <f>ANNEXII_Reference_Year!C107</f>
        <v>4277.0065</v>
      </c>
      <c r="E57" s="95">
        <f>ANNEXII_Reference_Year!E107</f>
        <v>194807.08901999998</v>
      </c>
      <c r="F57" s="95">
        <f>ANNEXII_Reference_Year!K107</f>
        <v>256074.81029</v>
      </c>
      <c r="G57" s="95">
        <f>ANNEXII_Reference_Year!G107</f>
        <v>1524993.5056999999</v>
      </c>
      <c r="H57" s="95">
        <f>ANNEXII_Reference_Year!I107</f>
        <v>0</v>
      </c>
    </row>
    <row r="64" ht="15">
      <c r="A64" t="s">
        <v>156</v>
      </c>
    </row>
    <row r="65" spans="1:7" ht="15">
      <c r="A65" t="s">
        <v>151</v>
      </c>
      <c r="G65" s="38"/>
    </row>
    <row r="66" spans="1:7" ht="15">
      <c r="A66" t="s">
        <v>152</v>
      </c>
      <c r="G66" s="38"/>
    </row>
    <row r="67" ht="15">
      <c r="A67" t="s">
        <v>153</v>
      </c>
    </row>
    <row r="68" ht="15">
      <c r="A68" t="s">
        <v>154</v>
      </c>
    </row>
    <row r="69" ht="15">
      <c r="A69" t="s">
        <v>155</v>
      </c>
    </row>
  </sheetData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H7" sqref="H7"/>
    </sheetView>
  </sheetViews>
  <sheetFormatPr defaultColWidth="11.421875" defaultRowHeight="15"/>
  <cols>
    <col min="2" max="2" width="17.421875" style="0" customWidth="1"/>
    <col min="3" max="3" width="14.8515625" style="0" customWidth="1"/>
  </cols>
  <sheetData>
    <row r="1" spans="1:4" ht="15">
      <c r="A1" s="196">
        <f>ANNEXII_Reference_Year!A2</f>
        <v>2018</v>
      </c>
      <c r="B1" s="196"/>
      <c r="C1" s="196"/>
      <c r="D1" s="196"/>
    </row>
    <row r="2" spans="1:4" ht="15">
      <c r="A2" s="56"/>
      <c r="B2" s="58" t="s">
        <v>147</v>
      </c>
      <c r="C2" s="58" t="s">
        <v>148</v>
      </c>
      <c r="D2" s="96" t="s">
        <v>90</v>
      </c>
    </row>
    <row r="3" spans="1:4" ht="31.5">
      <c r="A3" s="52" t="s">
        <v>123</v>
      </c>
      <c r="B3" s="74">
        <f>ANNEXII_Reference_Year!C106</f>
        <v>5639146.041660001</v>
      </c>
      <c r="C3" s="99">
        <v>3218696.35</v>
      </c>
      <c r="D3" s="97">
        <f>B3/C3</f>
        <v>1.7519969044796662</v>
      </c>
    </row>
    <row r="4" spans="1:4" ht="21">
      <c r="A4" s="53" t="s">
        <v>124</v>
      </c>
      <c r="B4" s="75">
        <f>ANNEXII_Reference_Year!E106</f>
        <v>627574.17155</v>
      </c>
      <c r="C4" s="75">
        <v>57387148</v>
      </c>
      <c r="D4" s="97">
        <f>B4/C4</f>
        <v>0.010935796487917468</v>
      </c>
    </row>
    <row r="10" spans="1:2" ht="15">
      <c r="A10" t="s">
        <v>122</v>
      </c>
      <c r="B10" t="s">
        <v>146</v>
      </c>
    </row>
    <row r="13" ht="15">
      <c r="B13" t="s">
        <v>149</v>
      </c>
    </row>
    <row r="14" ht="15">
      <c r="B14" t="s">
        <v>150</v>
      </c>
    </row>
  </sheetData>
  <mergeCells count="1">
    <mergeCell ref="A1:D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0"/>
  <sheetViews>
    <sheetView workbookViewId="0" topLeftCell="A1">
      <pane xSplit="2" ySplit="2" topLeftCell="S18" activePane="bottomRight" state="frozen"/>
      <selection pane="topRight" activeCell="C1" sqref="C1"/>
      <selection pane="bottomLeft" activeCell="A3" sqref="A3"/>
      <selection pane="bottomRight" activeCell="U21" sqref="U21"/>
    </sheetView>
  </sheetViews>
  <sheetFormatPr defaultColWidth="11.421875" defaultRowHeight="15"/>
  <cols>
    <col min="1" max="1" width="40.140625" style="100" customWidth="1"/>
    <col min="2" max="2" width="11.421875" style="100" customWidth="1"/>
    <col min="3" max="3" width="15.7109375" style="0" customWidth="1"/>
    <col min="4" max="4" width="3.7109375" style="0" customWidth="1"/>
    <col min="5" max="5" width="15.7109375" style="0" customWidth="1"/>
    <col min="6" max="6" width="3.7109375" style="0" customWidth="1"/>
    <col min="7" max="7" width="15.7109375" style="0" customWidth="1"/>
    <col min="8" max="8" width="3.7109375" style="0" customWidth="1"/>
    <col min="9" max="9" width="15.7109375" style="0" customWidth="1"/>
    <col min="10" max="10" width="3.7109375" style="0" customWidth="1"/>
    <col min="11" max="11" width="15.7109375" style="0" customWidth="1"/>
    <col min="12" max="12" width="3.7109375" style="0" customWidth="1"/>
    <col min="13" max="13" width="15.7109375" style="0" customWidth="1"/>
    <col min="14" max="14" width="3.7109375" style="0" customWidth="1"/>
    <col min="15" max="15" width="15.7109375" style="0" customWidth="1"/>
    <col min="16" max="16" width="3.7109375" style="0" customWidth="1"/>
    <col min="17" max="17" width="15.7109375" style="0" customWidth="1"/>
    <col min="18" max="18" width="3.7109375" style="0" customWidth="1"/>
    <col min="19" max="19" width="15.7109375" style="0" customWidth="1"/>
    <col min="20" max="20" width="3.7109375" style="0" customWidth="1"/>
    <col min="21" max="21" width="15.7109375" style="0" customWidth="1"/>
    <col min="22" max="22" width="3.7109375" style="0" customWidth="1"/>
    <col min="23" max="23" width="15.7109375" style="0" customWidth="1"/>
    <col min="24" max="24" width="3.7109375" style="0" customWidth="1"/>
    <col min="25" max="25" width="15.7109375" style="0" customWidth="1"/>
    <col min="26" max="26" width="3.7109375" style="0" customWidth="1"/>
    <col min="27" max="27" width="15.7109375" style="0" customWidth="1"/>
    <col min="28" max="28" width="3.7109375" style="0" customWidth="1"/>
    <col min="29" max="29" width="15.7109375" style="0" customWidth="1"/>
    <col min="30" max="30" width="3.7109375" style="0" customWidth="1"/>
    <col min="31" max="31" width="15.7109375" style="0" customWidth="1"/>
    <col min="32" max="32" width="3.7109375" style="0" customWidth="1"/>
    <col min="33" max="33" width="15.7109375" style="0" customWidth="1"/>
    <col min="34" max="34" width="3.7109375" style="0" customWidth="1"/>
    <col min="35" max="35" width="15.7109375" style="0" customWidth="1"/>
    <col min="36" max="36" width="3.7109375" style="0" customWidth="1"/>
    <col min="37" max="37" width="15.7109375" style="0" customWidth="1"/>
    <col min="38" max="38" width="3.7109375" style="0" customWidth="1"/>
    <col min="39" max="39" width="15.7109375" style="0" customWidth="1"/>
    <col min="40" max="40" width="3.7109375" style="0" customWidth="1"/>
    <col min="41" max="41" width="15.7109375" style="0" customWidth="1"/>
    <col min="42" max="42" width="3.7109375" style="0" customWidth="1"/>
  </cols>
  <sheetData>
    <row r="1" spans="1:42" ht="15">
      <c r="A1" s="187">
        <v>2016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</row>
    <row r="2" spans="1:43" s="100" customFormat="1" ht="15">
      <c r="A2" s="187"/>
      <c r="B2" s="187"/>
      <c r="C2" s="186" t="s">
        <v>157</v>
      </c>
      <c r="D2" s="186"/>
      <c r="E2" s="186" t="s">
        <v>158</v>
      </c>
      <c r="F2" s="186"/>
      <c r="G2" s="186" t="s">
        <v>159</v>
      </c>
      <c r="H2" s="186"/>
      <c r="I2" s="186" t="s">
        <v>160</v>
      </c>
      <c r="J2" s="186"/>
      <c r="K2" s="186" t="s">
        <v>161</v>
      </c>
      <c r="L2" s="186"/>
      <c r="M2" s="186" t="s">
        <v>162</v>
      </c>
      <c r="N2" s="186"/>
      <c r="O2" s="186" t="s">
        <v>163</v>
      </c>
      <c r="P2" s="186"/>
      <c r="Q2" s="186" t="s">
        <v>164</v>
      </c>
      <c r="R2" s="186"/>
      <c r="S2" s="186" t="s">
        <v>165</v>
      </c>
      <c r="T2" s="186"/>
      <c r="U2" s="186" t="s">
        <v>166</v>
      </c>
      <c r="V2" s="186"/>
      <c r="W2" s="186" t="s">
        <v>167</v>
      </c>
      <c r="X2" s="186"/>
      <c r="Y2" s="186" t="s">
        <v>168</v>
      </c>
      <c r="Z2" s="186"/>
      <c r="AA2" s="186" t="s">
        <v>169</v>
      </c>
      <c r="AB2" s="186"/>
      <c r="AC2" s="186" t="s">
        <v>170</v>
      </c>
      <c r="AD2" s="186"/>
      <c r="AE2" s="186" t="s">
        <v>171</v>
      </c>
      <c r="AF2" s="186"/>
      <c r="AG2" s="186" t="s">
        <v>172</v>
      </c>
      <c r="AH2" s="186"/>
      <c r="AI2" s="186" t="s">
        <v>173</v>
      </c>
      <c r="AJ2" s="186"/>
      <c r="AK2" s="186" t="s">
        <v>174</v>
      </c>
      <c r="AL2" s="186"/>
      <c r="AM2" s="186" t="s">
        <v>175</v>
      </c>
      <c r="AN2" s="186"/>
      <c r="AO2" s="186" t="s">
        <v>176</v>
      </c>
      <c r="AP2" s="186"/>
      <c r="AQ2" s="100" t="s">
        <v>141</v>
      </c>
    </row>
    <row r="3" spans="1:43" ht="15">
      <c r="A3" s="185" t="s">
        <v>177</v>
      </c>
      <c r="B3" s="101" t="s">
        <v>178</v>
      </c>
      <c r="C3" s="102">
        <v>32</v>
      </c>
      <c r="D3" s="103"/>
      <c r="E3" s="104">
        <v>2</v>
      </c>
      <c r="F3" s="103"/>
      <c r="G3" s="104">
        <v>7</v>
      </c>
      <c r="H3" s="103"/>
      <c r="I3" s="104">
        <v>15</v>
      </c>
      <c r="J3" s="103"/>
      <c r="K3" s="104">
        <v>22</v>
      </c>
      <c r="L3" s="103"/>
      <c r="M3" s="104">
        <v>691</v>
      </c>
      <c r="N3" s="103"/>
      <c r="O3" s="104">
        <v>1</v>
      </c>
      <c r="P3" s="103"/>
      <c r="Q3" s="104">
        <v>5851</v>
      </c>
      <c r="R3" s="103"/>
      <c r="S3" s="104">
        <v>87</v>
      </c>
      <c r="T3" s="103"/>
      <c r="U3" s="104">
        <v>534</v>
      </c>
      <c r="V3" s="103"/>
      <c r="W3" s="104">
        <v>1848</v>
      </c>
      <c r="X3" s="103"/>
      <c r="Y3" s="104">
        <v>143</v>
      </c>
      <c r="Z3" s="103"/>
      <c r="AA3" s="104">
        <v>6</v>
      </c>
      <c r="AB3" s="103"/>
      <c r="AC3" s="104">
        <v>1</v>
      </c>
      <c r="AD3" s="103"/>
      <c r="AE3" s="104">
        <v>417</v>
      </c>
      <c r="AF3" s="103"/>
      <c r="AG3" s="104">
        <v>21</v>
      </c>
      <c r="AH3" s="103"/>
      <c r="AI3" s="104">
        <v>941</v>
      </c>
      <c r="AJ3" s="103"/>
      <c r="AK3" s="104">
        <v>0</v>
      </c>
      <c r="AL3" s="103"/>
      <c r="AM3" s="104">
        <v>0</v>
      </c>
      <c r="AN3" s="103"/>
      <c r="AO3" s="105">
        <v>10619</v>
      </c>
      <c r="AP3" s="105"/>
      <c r="AQ3" s="37">
        <f aca="true" t="shared" si="0" ref="AQ3:AQ66">C3+E3+G3+I3+K3+M3+O3+Q3+S3+U3+W3+Y3+AA3+AC3+AE3+AG3+AK3+AI3+AM3</f>
        <v>10619</v>
      </c>
    </row>
    <row r="4" spans="1:43" ht="15">
      <c r="A4" s="185"/>
      <c r="B4" s="101" t="s">
        <v>179</v>
      </c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8"/>
      <c r="AP4" s="108"/>
      <c r="AQ4" s="37">
        <f t="shared" si="0"/>
        <v>0</v>
      </c>
    </row>
    <row r="5" spans="1:43" ht="15">
      <c r="A5" s="185"/>
      <c r="B5" s="101" t="s">
        <v>113</v>
      </c>
      <c r="C5" s="106">
        <v>32</v>
      </c>
      <c r="D5" s="107"/>
      <c r="E5" s="107">
        <v>2</v>
      </c>
      <c r="F5" s="107"/>
      <c r="G5" s="107">
        <v>7</v>
      </c>
      <c r="H5" s="107"/>
      <c r="I5" s="107">
        <v>15</v>
      </c>
      <c r="J5" s="107"/>
      <c r="K5" s="107">
        <v>22</v>
      </c>
      <c r="L5" s="107"/>
      <c r="M5" s="107">
        <v>691</v>
      </c>
      <c r="N5" s="107"/>
      <c r="O5" s="107">
        <v>1</v>
      </c>
      <c r="P5" s="107"/>
      <c r="Q5" s="107">
        <v>5851</v>
      </c>
      <c r="R5" s="107"/>
      <c r="S5" s="107">
        <v>87</v>
      </c>
      <c r="T5" s="107"/>
      <c r="U5" s="107">
        <v>534</v>
      </c>
      <c r="V5" s="107"/>
      <c r="W5" s="107">
        <v>1848</v>
      </c>
      <c r="X5" s="107"/>
      <c r="Y5" s="107">
        <v>143</v>
      </c>
      <c r="Z5" s="107"/>
      <c r="AA5" s="107">
        <v>6</v>
      </c>
      <c r="AB5" s="107"/>
      <c r="AC5" s="107">
        <v>1</v>
      </c>
      <c r="AD5" s="107"/>
      <c r="AE5" s="107">
        <v>417</v>
      </c>
      <c r="AF5" s="107"/>
      <c r="AG5" s="107">
        <v>21</v>
      </c>
      <c r="AH5" s="107"/>
      <c r="AI5" s="107">
        <v>941</v>
      </c>
      <c r="AJ5" s="107"/>
      <c r="AK5" s="107">
        <v>0</v>
      </c>
      <c r="AL5" s="107"/>
      <c r="AM5" s="107">
        <v>0</v>
      </c>
      <c r="AN5" s="107"/>
      <c r="AO5" s="108">
        <v>10619</v>
      </c>
      <c r="AP5" s="108"/>
      <c r="AQ5" s="37">
        <f t="shared" si="0"/>
        <v>10619</v>
      </c>
    </row>
    <row r="6" spans="1:43" ht="15">
      <c r="A6" s="185" t="s">
        <v>180</v>
      </c>
      <c r="B6" s="101" t="s">
        <v>178</v>
      </c>
      <c r="C6" s="109">
        <v>0</v>
      </c>
      <c r="D6" s="103"/>
      <c r="E6" s="104">
        <v>60</v>
      </c>
      <c r="F6" s="103"/>
      <c r="G6" s="104">
        <v>38</v>
      </c>
      <c r="H6" s="103"/>
      <c r="I6" s="104">
        <v>1</v>
      </c>
      <c r="J6" s="103"/>
      <c r="K6" s="104">
        <v>39</v>
      </c>
      <c r="L6" s="103"/>
      <c r="M6" s="104">
        <v>764</v>
      </c>
      <c r="N6" s="103"/>
      <c r="O6" s="104">
        <v>1</v>
      </c>
      <c r="P6" s="103"/>
      <c r="Q6" s="104">
        <v>15162</v>
      </c>
      <c r="R6" s="103"/>
      <c r="S6" s="104">
        <v>21</v>
      </c>
      <c r="T6" s="103"/>
      <c r="U6" s="104">
        <v>114275</v>
      </c>
      <c r="V6" s="103"/>
      <c r="W6" s="104">
        <v>12122</v>
      </c>
      <c r="X6" s="103"/>
      <c r="Y6" s="104">
        <v>620</v>
      </c>
      <c r="Z6" s="103"/>
      <c r="AA6" s="104">
        <v>2</v>
      </c>
      <c r="AB6" s="103"/>
      <c r="AC6" s="104">
        <v>6</v>
      </c>
      <c r="AD6" s="103"/>
      <c r="AE6" s="104">
        <v>27706</v>
      </c>
      <c r="AF6" s="103"/>
      <c r="AG6" s="104">
        <v>628</v>
      </c>
      <c r="AH6" s="103"/>
      <c r="AI6" s="104">
        <v>1841</v>
      </c>
      <c r="AJ6" s="103"/>
      <c r="AK6" s="104">
        <v>1897</v>
      </c>
      <c r="AL6" s="103"/>
      <c r="AM6" s="104">
        <v>0</v>
      </c>
      <c r="AN6" s="103"/>
      <c r="AO6" s="108">
        <v>175183</v>
      </c>
      <c r="AP6" s="108"/>
      <c r="AQ6" s="37">
        <f t="shared" si="0"/>
        <v>175183</v>
      </c>
    </row>
    <row r="7" spans="1:43" ht="15">
      <c r="A7" s="185"/>
      <c r="B7" s="101" t="s">
        <v>179</v>
      </c>
      <c r="C7" s="109">
        <v>0</v>
      </c>
      <c r="D7" s="103"/>
      <c r="E7" s="104">
        <v>627</v>
      </c>
      <c r="F7" s="103"/>
      <c r="G7" s="104">
        <v>56</v>
      </c>
      <c r="H7" s="103"/>
      <c r="I7" s="104">
        <v>2</v>
      </c>
      <c r="J7" s="103"/>
      <c r="K7" s="104">
        <v>0</v>
      </c>
      <c r="L7" s="103"/>
      <c r="M7" s="104">
        <v>29738</v>
      </c>
      <c r="N7" s="103"/>
      <c r="O7" s="104">
        <v>0</v>
      </c>
      <c r="P7" s="103"/>
      <c r="Q7" s="104">
        <v>7330</v>
      </c>
      <c r="R7" s="103"/>
      <c r="S7" s="104">
        <v>968</v>
      </c>
      <c r="T7" s="103"/>
      <c r="U7" s="104">
        <v>869</v>
      </c>
      <c r="V7" s="103"/>
      <c r="W7" s="104">
        <v>955</v>
      </c>
      <c r="X7" s="103"/>
      <c r="Y7" s="104">
        <v>85</v>
      </c>
      <c r="Z7" s="103"/>
      <c r="AA7" s="104">
        <v>1</v>
      </c>
      <c r="AB7" s="103"/>
      <c r="AC7" s="104">
        <v>171</v>
      </c>
      <c r="AD7" s="103"/>
      <c r="AE7" s="104">
        <v>117</v>
      </c>
      <c r="AF7" s="103"/>
      <c r="AG7" s="104">
        <v>5</v>
      </c>
      <c r="AH7" s="103"/>
      <c r="AI7" s="104">
        <v>129</v>
      </c>
      <c r="AJ7" s="103"/>
      <c r="AK7" s="104">
        <v>0</v>
      </c>
      <c r="AL7" s="103"/>
      <c r="AM7" s="104">
        <v>0</v>
      </c>
      <c r="AN7" s="103"/>
      <c r="AO7" s="108">
        <v>41053</v>
      </c>
      <c r="AP7" s="108"/>
      <c r="AQ7" s="37">
        <f t="shared" si="0"/>
        <v>41053</v>
      </c>
    </row>
    <row r="8" spans="1:43" ht="15">
      <c r="A8" s="185"/>
      <c r="B8" s="101" t="s">
        <v>113</v>
      </c>
      <c r="C8" s="106">
        <v>0</v>
      </c>
      <c r="D8" s="107"/>
      <c r="E8" s="107">
        <v>687</v>
      </c>
      <c r="F8" s="107"/>
      <c r="G8" s="107">
        <v>94</v>
      </c>
      <c r="H8" s="107"/>
      <c r="I8" s="107">
        <v>3</v>
      </c>
      <c r="J8" s="107"/>
      <c r="K8" s="107">
        <v>39</v>
      </c>
      <c r="L8" s="107"/>
      <c r="M8" s="107">
        <v>30502</v>
      </c>
      <c r="N8" s="107"/>
      <c r="O8" s="107">
        <v>1</v>
      </c>
      <c r="P8" s="107"/>
      <c r="Q8" s="107">
        <v>22492</v>
      </c>
      <c r="R8" s="107"/>
      <c r="S8" s="107">
        <v>989</v>
      </c>
      <c r="T8" s="107"/>
      <c r="U8" s="107">
        <v>115144</v>
      </c>
      <c r="V8" s="107"/>
      <c r="W8" s="107">
        <v>13077</v>
      </c>
      <c r="X8" s="107"/>
      <c r="Y8" s="107">
        <v>705</v>
      </c>
      <c r="Z8" s="107"/>
      <c r="AA8" s="107">
        <v>3</v>
      </c>
      <c r="AB8" s="107"/>
      <c r="AC8" s="107">
        <v>177</v>
      </c>
      <c r="AD8" s="107"/>
      <c r="AE8" s="107">
        <v>27823</v>
      </c>
      <c r="AF8" s="107"/>
      <c r="AG8" s="107">
        <v>633</v>
      </c>
      <c r="AH8" s="107"/>
      <c r="AI8" s="107">
        <v>1970</v>
      </c>
      <c r="AJ8" s="107"/>
      <c r="AK8" s="107">
        <v>1897</v>
      </c>
      <c r="AL8" s="107"/>
      <c r="AM8" s="107">
        <v>0</v>
      </c>
      <c r="AN8" s="107"/>
      <c r="AO8" s="108">
        <v>216236</v>
      </c>
      <c r="AP8" s="108"/>
      <c r="AQ8" s="37">
        <f t="shared" si="0"/>
        <v>216236</v>
      </c>
    </row>
    <row r="9" spans="1:43" ht="15">
      <c r="A9" s="185" t="s">
        <v>181</v>
      </c>
      <c r="B9" s="101" t="s">
        <v>178</v>
      </c>
      <c r="C9" s="109">
        <v>424</v>
      </c>
      <c r="D9" s="103"/>
      <c r="E9" s="104">
        <v>2722</v>
      </c>
      <c r="F9" s="103"/>
      <c r="G9" s="104">
        <v>565</v>
      </c>
      <c r="H9" s="103"/>
      <c r="I9" s="104">
        <v>63</v>
      </c>
      <c r="J9" s="103"/>
      <c r="K9" s="104">
        <v>389</v>
      </c>
      <c r="L9" s="103"/>
      <c r="M9" s="104">
        <v>270</v>
      </c>
      <c r="N9" s="103"/>
      <c r="O9" s="104">
        <v>2114</v>
      </c>
      <c r="P9" s="103"/>
      <c r="Q9" s="104">
        <v>3190</v>
      </c>
      <c r="R9" s="103"/>
      <c r="S9" s="104">
        <v>1327</v>
      </c>
      <c r="T9" s="103"/>
      <c r="U9" s="104">
        <v>17009</v>
      </c>
      <c r="V9" s="103"/>
      <c r="W9" s="104">
        <v>44353</v>
      </c>
      <c r="X9" s="103"/>
      <c r="Y9" s="104">
        <v>5657</v>
      </c>
      <c r="Z9" s="103"/>
      <c r="AA9" s="104">
        <v>1842</v>
      </c>
      <c r="AB9" s="103"/>
      <c r="AC9" s="104">
        <v>1394</v>
      </c>
      <c r="AD9" s="103"/>
      <c r="AE9" s="104">
        <v>17153</v>
      </c>
      <c r="AF9" s="103"/>
      <c r="AG9" s="104">
        <v>2060</v>
      </c>
      <c r="AH9" s="103"/>
      <c r="AI9" s="104">
        <v>20765</v>
      </c>
      <c r="AJ9" s="103"/>
      <c r="AK9" s="104">
        <v>15345</v>
      </c>
      <c r="AL9" s="103"/>
      <c r="AM9" s="104">
        <v>0</v>
      </c>
      <c r="AN9" s="103" t="s">
        <v>249</v>
      </c>
      <c r="AO9" s="108">
        <v>136642</v>
      </c>
      <c r="AP9" s="108"/>
      <c r="AQ9" s="37">
        <f t="shared" si="0"/>
        <v>136642</v>
      </c>
    </row>
    <row r="10" spans="1:43" ht="15">
      <c r="A10" s="185"/>
      <c r="B10" s="101" t="s">
        <v>179</v>
      </c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8"/>
      <c r="AP10" s="108"/>
      <c r="AQ10" s="37">
        <f t="shared" si="0"/>
        <v>0</v>
      </c>
    </row>
    <row r="11" spans="1:43" ht="15">
      <c r="A11" s="185"/>
      <c r="B11" s="101" t="s">
        <v>113</v>
      </c>
      <c r="C11" s="106">
        <v>424</v>
      </c>
      <c r="D11" s="107"/>
      <c r="E11" s="107">
        <v>2722</v>
      </c>
      <c r="F11" s="107"/>
      <c r="G11" s="107">
        <v>565</v>
      </c>
      <c r="H11" s="107"/>
      <c r="I11" s="107">
        <v>63</v>
      </c>
      <c r="J11" s="107"/>
      <c r="K11" s="107">
        <v>389</v>
      </c>
      <c r="L11" s="107"/>
      <c r="M11" s="107">
        <v>270</v>
      </c>
      <c r="N11" s="107"/>
      <c r="O11" s="107">
        <v>2114</v>
      </c>
      <c r="P11" s="107"/>
      <c r="Q11" s="107">
        <v>3190</v>
      </c>
      <c r="R11" s="107"/>
      <c r="S11" s="107">
        <v>1327</v>
      </c>
      <c r="T11" s="107"/>
      <c r="U11" s="107">
        <v>17009</v>
      </c>
      <c r="V11" s="107"/>
      <c r="W11" s="107">
        <v>44353</v>
      </c>
      <c r="X11" s="107"/>
      <c r="Y11" s="107">
        <v>5657</v>
      </c>
      <c r="Z11" s="107"/>
      <c r="AA11" s="107">
        <v>1842</v>
      </c>
      <c r="AB11" s="107"/>
      <c r="AC11" s="107">
        <v>1394</v>
      </c>
      <c r="AD11" s="107"/>
      <c r="AE11" s="107">
        <v>17153</v>
      </c>
      <c r="AF11" s="107"/>
      <c r="AG11" s="107">
        <v>2060</v>
      </c>
      <c r="AH11" s="107"/>
      <c r="AI11" s="107">
        <v>20765</v>
      </c>
      <c r="AJ11" s="107"/>
      <c r="AK11" s="107">
        <v>15345</v>
      </c>
      <c r="AL11" s="107"/>
      <c r="AM11" s="107">
        <v>0</v>
      </c>
      <c r="AN11" s="107"/>
      <c r="AO11" s="108">
        <v>136642</v>
      </c>
      <c r="AP11" s="108"/>
      <c r="AQ11" s="37">
        <f t="shared" si="0"/>
        <v>136642</v>
      </c>
    </row>
    <row r="12" spans="1:43" ht="15">
      <c r="A12" s="185" t="s">
        <v>182</v>
      </c>
      <c r="B12" s="101" t="s">
        <v>178</v>
      </c>
      <c r="C12" s="109">
        <v>623</v>
      </c>
      <c r="D12" s="103"/>
      <c r="E12" s="104">
        <v>835</v>
      </c>
      <c r="F12" s="103"/>
      <c r="G12" s="104">
        <v>2329</v>
      </c>
      <c r="H12" s="103"/>
      <c r="I12" s="104">
        <v>419</v>
      </c>
      <c r="J12" s="103"/>
      <c r="K12" s="104">
        <v>2142</v>
      </c>
      <c r="L12" s="103"/>
      <c r="M12" s="104">
        <v>8322</v>
      </c>
      <c r="N12" s="103"/>
      <c r="O12" s="104">
        <v>16385</v>
      </c>
      <c r="P12" s="103"/>
      <c r="Q12" s="104">
        <v>100468</v>
      </c>
      <c r="R12" s="103"/>
      <c r="S12" s="104">
        <v>4877</v>
      </c>
      <c r="T12" s="103"/>
      <c r="U12" s="104">
        <v>36850</v>
      </c>
      <c r="V12" s="103"/>
      <c r="W12" s="104">
        <v>50082</v>
      </c>
      <c r="X12" s="103"/>
      <c r="Y12" s="104">
        <v>13393</v>
      </c>
      <c r="Z12" s="103"/>
      <c r="AA12" s="104">
        <v>285</v>
      </c>
      <c r="AB12" s="103"/>
      <c r="AC12" s="104">
        <v>34213</v>
      </c>
      <c r="AD12" s="103"/>
      <c r="AE12" s="104">
        <v>99375</v>
      </c>
      <c r="AF12" s="103"/>
      <c r="AG12" s="104">
        <v>10797</v>
      </c>
      <c r="AH12" s="103"/>
      <c r="AI12" s="104">
        <v>29273</v>
      </c>
      <c r="AJ12" s="103"/>
      <c r="AK12" s="104">
        <v>8363</v>
      </c>
      <c r="AL12" s="103"/>
      <c r="AM12" s="104">
        <v>965</v>
      </c>
      <c r="AN12" s="103"/>
      <c r="AO12" s="108">
        <v>419996</v>
      </c>
      <c r="AP12" s="108"/>
      <c r="AQ12" s="37">
        <f t="shared" si="0"/>
        <v>419996</v>
      </c>
    </row>
    <row r="13" spans="1:43" ht="15">
      <c r="A13" s="185"/>
      <c r="B13" s="101" t="s">
        <v>179</v>
      </c>
      <c r="C13" s="109">
        <v>182</v>
      </c>
      <c r="D13" s="103"/>
      <c r="E13" s="104">
        <v>266</v>
      </c>
      <c r="F13" s="103"/>
      <c r="G13" s="104">
        <v>4452</v>
      </c>
      <c r="H13" s="103"/>
      <c r="I13" s="104">
        <v>815</v>
      </c>
      <c r="J13" s="103"/>
      <c r="K13" s="104">
        <v>9725</v>
      </c>
      <c r="L13" s="103"/>
      <c r="M13" s="104">
        <v>54624</v>
      </c>
      <c r="N13" s="103"/>
      <c r="O13" s="104">
        <v>8564</v>
      </c>
      <c r="P13" s="103"/>
      <c r="Q13" s="104">
        <v>1638493</v>
      </c>
      <c r="R13" s="103"/>
      <c r="S13" s="104">
        <v>4011</v>
      </c>
      <c r="T13" s="103"/>
      <c r="U13" s="104">
        <v>19969</v>
      </c>
      <c r="V13" s="103"/>
      <c r="W13" s="104">
        <v>9538</v>
      </c>
      <c r="X13" s="103"/>
      <c r="Y13" s="104">
        <v>8192</v>
      </c>
      <c r="Z13" s="103"/>
      <c r="AA13" s="104">
        <v>21045</v>
      </c>
      <c r="AB13" s="103"/>
      <c r="AC13" s="104">
        <v>1927</v>
      </c>
      <c r="AD13" s="103"/>
      <c r="AE13" s="104">
        <v>6988</v>
      </c>
      <c r="AF13" s="103"/>
      <c r="AG13" s="104">
        <v>1099</v>
      </c>
      <c r="AH13" s="103"/>
      <c r="AI13" s="104">
        <v>10783</v>
      </c>
      <c r="AJ13" s="103"/>
      <c r="AK13" s="104">
        <v>178</v>
      </c>
      <c r="AL13" s="103"/>
      <c r="AM13" s="104">
        <v>0</v>
      </c>
      <c r="AN13" s="103"/>
      <c r="AO13" s="108">
        <v>1800851</v>
      </c>
      <c r="AP13" s="108"/>
      <c r="AQ13" s="37">
        <f t="shared" si="0"/>
        <v>1800851</v>
      </c>
    </row>
    <row r="14" spans="1:43" ht="15">
      <c r="A14" s="185"/>
      <c r="B14" s="101" t="s">
        <v>113</v>
      </c>
      <c r="C14" s="106">
        <v>805</v>
      </c>
      <c r="D14" s="107"/>
      <c r="E14" s="107">
        <v>1101</v>
      </c>
      <c r="F14" s="107"/>
      <c r="G14" s="107">
        <v>6781</v>
      </c>
      <c r="H14" s="107"/>
      <c r="I14" s="107">
        <v>1234</v>
      </c>
      <c r="J14" s="107"/>
      <c r="K14" s="107">
        <v>11867</v>
      </c>
      <c r="L14" s="107"/>
      <c r="M14" s="107">
        <v>62946</v>
      </c>
      <c r="N14" s="107"/>
      <c r="O14" s="107">
        <v>24949</v>
      </c>
      <c r="P14" s="107"/>
      <c r="Q14" s="107">
        <v>1738961</v>
      </c>
      <c r="R14" s="107"/>
      <c r="S14" s="107">
        <v>8888</v>
      </c>
      <c r="T14" s="107"/>
      <c r="U14" s="107">
        <v>56819</v>
      </c>
      <c r="V14" s="107"/>
      <c r="W14" s="107">
        <v>59620</v>
      </c>
      <c r="X14" s="107"/>
      <c r="Y14" s="107">
        <v>21585</v>
      </c>
      <c r="Z14" s="107"/>
      <c r="AA14" s="107">
        <v>21330</v>
      </c>
      <c r="AB14" s="107"/>
      <c r="AC14" s="107">
        <v>36140</v>
      </c>
      <c r="AD14" s="107"/>
      <c r="AE14" s="107">
        <v>106363</v>
      </c>
      <c r="AF14" s="107"/>
      <c r="AG14" s="107">
        <v>11896</v>
      </c>
      <c r="AH14" s="107"/>
      <c r="AI14" s="107">
        <v>40056</v>
      </c>
      <c r="AJ14" s="107"/>
      <c r="AK14" s="107">
        <v>8541</v>
      </c>
      <c r="AL14" s="107"/>
      <c r="AM14" s="107">
        <v>965</v>
      </c>
      <c r="AN14" s="107"/>
      <c r="AO14" s="108">
        <v>2220847</v>
      </c>
      <c r="AP14" s="108"/>
      <c r="AQ14" s="37">
        <f t="shared" si="0"/>
        <v>2220847</v>
      </c>
    </row>
    <row r="15" spans="1:43" ht="15">
      <c r="A15" s="185" t="s">
        <v>183</v>
      </c>
      <c r="B15" s="101" t="s">
        <v>178</v>
      </c>
      <c r="C15" s="109">
        <v>1</v>
      </c>
      <c r="D15" s="103"/>
      <c r="E15" s="104">
        <v>1551</v>
      </c>
      <c r="F15" s="103"/>
      <c r="G15" s="104">
        <v>18</v>
      </c>
      <c r="H15" s="103"/>
      <c r="I15" s="104">
        <v>15</v>
      </c>
      <c r="J15" s="103"/>
      <c r="K15" s="104">
        <v>10</v>
      </c>
      <c r="L15" s="103"/>
      <c r="M15" s="104">
        <v>67</v>
      </c>
      <c r="N15" s="103"/>
      <c r="O15" s="104">
        <v>5430</v>
      </c>
      <c r="P15" s="103"/>
      <c r="Q15" s="104">
        <v>10880</v>
      </c>
      <c r="R15" s="103"/>
      <c r="S15" s="104">
        <v>39</v>
      </c>
      <c r="T15" s="103"/>
      <c r="U15" s="104">
        <v>16361</v>
      </c>
      <c r="V15" s="103"/>
      <c r="W15" s="104">
        <v>4022</v>
      </c>
      <c r="X15" s="103"/>
      <c r="Y15" s="104">
        <v>409</v>
      </c>
      <c r="Z15" s="103"/>
      <c r="AA15" s="104">
        <v>47245</v>
      </c>
      <c r="AB15" s="103"/>
      <c r="AC15" s="104">
        <v>172</v>
      </c>
      <c r="AD15" s="103"/>
      <c r="AE15" s="104">
        <v>1367</v>
      </c>
      <c r="AF15" s="103"/>
      <c r="AG15" s="104">
        <v>86</v>
      </c>
      <c r="AH15" s="103"/>
      <c r="AI15" s="104">
        <v>1197</v>
      </c>
      <c r="AJ15" s="103"/>
      <c r="AK15" s="104">
        <v>8</v>
      </c>
      <c r="AL15" s="103"/>
      <c r="AM15" s="104">
        <v>0</v>
      </c>
      <c r="AN15" s="103"/>
      <c r="AO15" s="108">
        <v>88878</v>
      </c>
      <c r="AP15" s="108"/>
      <c r="AQ15" s="37">
        <f t="shared" si="0"/>
        <v>88878</v>
      </c>
    </row>
    <row r="16" spans="1:43" ht="15">
      <c r="A16" s="185"/>
      <c r="B16" s="101" t="s">
        <v>179</v>
      </c>
      <c r="C16" s="109">
        <v>0</v>
      </c>
      <c r="D16" s="103"/>
      <c r="E16" s="104">
        <v>21394</v>
      </c>
      <c r="F16" s="103"/>
      <c r="G16" s="104">
        <v>734</v>
      </c>
      <c r="H16" s="103"/>
      <c r="I16" s="104">
        <v>2981</v>
      </c>
      <c r="J16" s="103"/>
      <c r="K16" s="104">
        <v>89</v>
      </c>
      <c r="L16" s="103"/>
      <c r="M16" s="104">
        <v>21740</v>
      </c>
      <c r="N16" s="103"/>
      <c r="O16" s="104">
        <v>1936</v>
      </c>
      <c r="P16" s="103"/>
      <c r="Q16" s="104">
        <v>94849</v>
      </c>
      <c r="R16" s="103"/>
      <c r="S16" s="104">
        <v>11838</v>
      </c>
      <c r="T16" s="103"/>
      <c r="U16" s="104">
        <v>12404</v>
      </c>
      <c r="V16" s="103"/>
      <c r="W16" s="104">
        <v>3919</v>
      </c>
      <c r="X16" s="103"/>
      <c r="Y16" s="104">
        <v>59</v>
      </c>
      <c r="Z16" s="103"/>
      <c r="AA16" s="104">
        <v>26622</v>
      </c>
      <c r="AB16" s="103"/>
      <c r="AC16" s="104">
        <v>1468</v>
      </c>
      <c r="AD16" s="103"/>
      <c r="AE16" s="104">
        <v>4458</v>
      </c>
      <c r="AF16" s="103"/>
      <c r="AG16" s="104">
        <v>595</v>
      </c>
      <c r="AH16" s="103"/>
      <c r="AI16" s="104">
        <v>2769</v>
      </c>
      <c r="AJ16" s="103"/>
      <c r="AK16" s="104">
        <v>0</v>
      </c>
      <c r="AL16" s="103"/>
      <c r="AM16" s="104">
        <v>0</v>
      </c>
      <c r="AN16" s="103"/>
      <c r="AO16" s="108">
        <v>207855</v>
      </c>
      <c r="AP16" s="108"/>
      <c r="AQ16" s="37">
        <f t="shared" si="0"/>
        <v>207855</v>
      </c>
    </row>
    <row r="17" spans="1:43" ht="15">
      <c r="A17" s="185"/>
      <c r="B17" s="101" t="s">
        <v>113</v>
      </c>
      <c r="C17" s="106">
        <v>1</v>
      </c>
      <c r="D17" s="107"/>
      <c r="E17" s="107">
        <v>22945</v>
      </c>
      <c r="F17" s="107"/>
      <c r="G17" s="107">
        <v>752</v>
      </c>
      <c r="H17" s="107"/>
      <c r="I17" s="107">
        <v>2996</v>
      </c>
      <c r="J17" s="107"/>
      <c r="K17" s="107">
        <v>99</v>
      </c>
      <c r="L17" s="107"/>
      <c r="M17" s="107">
        <v>21807</v>
      </c>
      <c r="N17" s="107"/>
      <c r="O17" s="107">
        <v>7366</v>
      </c>
      <c r="P17" s="107"/>
      <c r="Q17" s="107">
        <v>105729</v>
      </c>
      <c r="R17" s="107"/>
      <c r="S17" s="107">
        <v>11877</v>
      </c>
      <c r="T17" s="107"/>
      <c r="U17" s="107">
        <v>28765</v>
      </c>
      <c r="V17" s="107"/>
      <c r="W17" s="107">
        <v>7941</v>
      </c>
      <c r="X17" s="107"/>
      <c r="Y17" s="107">
        <v>468</v>
      </c>
      <c r="Z17" s="107"/>
      <c r="AA17" s="107">
        <v>73867</v>
      </c>
      <c r="AB17" s="107"/>
      <c r="AC17" s="107">
        <v>1640</v>
      </c>
      <c r="AD17" s="107"/>
      <c r="AE17" s="107">
        <v>5825</v>
      </c>
      <c r="AF17" s="107"/>
      <c r="AG17" s="107">
        <v>681</v>
      </c>
      <c r="AH17" s="107"/>
      <c r="AI17" s="107">
        <v>3966</v>
      </c>
      <c r="AJ17" s="107"/>
      <c r="AK17" s="107">
        <v>8</v>
      </c>
      <c r="AL17" s="107"/>
      <c r="AM17" s="107">
        <v>0</v>
      </c>
      <c r="AN17" s="107"/>
      <c r="AO17" s="108">
        <v>296733</v>
      </c>
      <c r="AP17" s="108"/>
      <c r="AQ17" s="37">
        <f t="shared" si="0"/>
        <v>296733</v>
      </c>
    </row>
    <row r="18" spans="1:43" ht="15">
      <c r="A18" s="185" t="s">
        <v>184</v>
      </c>
      <c r="B18" s="101" t="s">
        <v>178</v>
      </c>
      <c r="C18" s="109">
        <v>0</v>
      </c>
      <c r="D18" s="103"/>
      <c r="E18" s="104">
        <v>0</v>
      </c>
      <c r="F18" s="103"/>
      <c r="G18" s="104">
        <v>0</v>
      </c>
      <c r="H18" s="103"/>
      <c r="I18" s="104">
        <v>14</v>
      </c>
      <c r="J18" s="103"/>
      <c r="K18" s="104">
        <v>0</v>
      </c>
      <c r="L18" s="103"/>
      <c r="M18" s="104">
        <v>0</v>
      </c>
      <c r="N18" s="103"/>
      <c r="O18" s="104">
        <v>0</v>
      </c>
      <c r="P18" s="103"/>
      <c r="Q18" s="104">
        <v>18</v>
      </c>
      <c r="R18" s="103"/>
      <c r="S18" s="104">
        <v>0</v>
      </c>
      <c r="T18" s="103"/>
      <c r="U18" s="104">
        <v>17245</v>
      </c>
      <c r="V18" s="103"/>
      <c r="W18" s="104">
        <v>105</v>
      </c>
      <c r="X18" s="103"/>
      <c r="Y18" s="104">
        <v>7</v>
      </c>
      <c r="Z18" s="103"/>
      <c r="AA18" s="104">
        <v>0</v>
      </c>
      <c r="AB18" s="103"/>
      <c r="AC18" s="104">
        <v>74</v>
      </c>
      <c r="AD18" s="103"/>
      <c r="AE18" s="104">
        <v>824</v>
      </c>
      <c r="AF18" s="103"/>
      <c r="AG18" s="104">
        <v>0</v>
      </c>
      <c r="AH18" s="103"/>
      <c r="AI18" s="104">
        <v>26</v>
      </c>
      <c r="AJ18" s="103"/>
      <c r="AK18" s="104">
        <v>0</v>
      </c>
      <c r="AL18" s="103"/>
      <c r="AM18" s="104">
        <v>0</v>
      </c>
      <c r="AN18" s="103"/>
      <c r="AO18" s="108">
        <v>18313</v>
      </c>
      <c r="AP18" s="108"/>
      <c r="AQ18" s="37">
        <f t="shared" si="0"/>
        <v>18313</v>
      </c>
    </row>
    <row r="19" spans="1:43" ht="15">
      <c r="A19" s="185"/>
      <c r="B19" s="101" t="s">
        <v>179</v>
      </c>
      <c r="C19" s="109">
        <v>0</v>
      </c>
      <c r="D19" s="103"/>
      <c r="E19" s="104">
        <v>0</v>
      </c>
      <c r="F19" s="103"/>
      <c r="G19" s="104">
        <v>6509</v>
      </c>
      <c r="H19" s="103"/>
      <c r="I19" s="104">
        <v>0</v>
      </c>
      <c r="J19" s="103"/>
      <c r="K19" s="104">
        <v>1654</v>
      </c>
      <c r="L19" s="103"/>
      <c r="M19" s="104">
        <v>28</v>
      </c>
      <c r="N19" s="103"/>
      <c r="O19" s="104">
        <v>0</v>
      </c>
      <c r="P19" s="103"/>
      <c r="Q19" s="104">
        <v>0</v>
      </c>
      <c r="R19" s="103"/>
      <c r="S19" s="104">
        <v>0</v>
      </c>
      <c r="T19" s="103"/>
      <c r="U19" s="104">
        <v>247</v>
      </c>
      <c r="V19" s="103"/>
      <c r="W19" s="104">
        <v>452</v>
      </c>
      <c r="X19" s="103"/>
      <c r="Y19" s="104">
        <v>0</v>
      </c>
      <c r="Z19" s="103"/>
      <c r="AA19" s="104">
        <v>10388</v>
      </c>
      <c r="AB19" s="103"/>
      <c r="AC19" s="104">
        <v>82</v>
      </c>
      <c r="AD19" s="103"/>
      <c r="AE19" s="104">
        <v>1875</v>
      </c>
      <c r="AF19" s="103"/>
      <c r="AG19" s="104">
        <v>0</v>
      </c>
      <c r="AH19" s="103"/>
      <c r="AI19" s="104">
        <v>2616</v>
      </c>
      <c r="AJ19" s="103"/>
      <c r="AK19" s="104">
        <v>4163</v>
      </c>
      <c r="AL19" s="103"/>
      <c r="AM19" s="104">
        <v>0</v>
      </c>
      <c r="AN19" s="103"/>
      <c r="AO19" s="108">
        <v>28014</v>
      </c>
      <c r="AP19" s="108"/>
      <c r="AQ19" s="37">
        <f t="shared" si="0"/>
        <v>28014</v>
      </c>
    </row>
    <row r="20" spans="1:43" ht="15">
      <c r="A20" s="185"/>
      <c r="B20" s="101" t="s">
        <v>113</v>
      </c>
      <c r="C20" s="106">
        <v>0</v>
      </c>
      <c r="D20" s="107"/>
      <c r="E20" s="107">
        <v>0</v>
      </c>
      <c r="F20" s="107"/>
      <c r="G20" s="107">
        <v>6509</v>
      </c>
      <c r="H20" s="107"/>
      <c r="I20" s="107">
        <v>14</v>
      </c>
      <c r="J20" s="107"/>
      <c r="K20" s="107">
        <v>1654</v>
      </c>
      <c r="L20" s="107"/>
      <c r="M20" s="107">
        <v>28</v>
      </c>
      <c r="N20" s="107"/>
      <c r="O20" s="107">
        <v>0</v>
      </c>
      <c r="P20" s="107"/>
      <c r="Q20" s="107">
        <v>18</v>
      </c>
      <c r="R20" s="107"/>
      <c r="S20" s="107">
        <v>0</v>
      </c>
      <c r="T20" s="107"/>
      <c r="U20" s="107">
        <v>17492</v>
      </c>
      <c r="V20" s="107"/>
      <c r="W20" s="107">
        <v>557</v>
      </c>
      <c r="X20" s="107"/>
      <c r="Y20" s="107">
        <v>7</v>
      </c>
      <c r="Z20" s="107"/>
      <c r="AA20" s="107">
        <v>10388</v>
      </c>
      <c r="AB20" s="107"/>
      <c r="AC20" s="107">
        <v>156</v>
      </c>
      <c r="AD20" s="107"/>
      <c r="AE20" s="107">
        <v>2699</v>
      </c>
      <c r="AF20" s="107"/>
      <c r="AG20" s="107">
        <v>0</v>
      </c>
      <c r="AH20" s="107"/>
      <c r="AI20" s="107">
        <v>2642</v>
      </c>
      <c r="AJ20" s="107"/>
      <c r="AK20" s="107">
        <v>4163</v>
      </c>
      <c r="AL20" s="107"/>
      <c r="AM20" s="107">
        <v>0</v>
      </c>
      <c r="AN20" s="107"/>
      <c r="AO20" s="108">
        <v>46327</v>
      </c>
      <c r="AP20" s="108"/>
      <c r="AQ20" s="37">
        <f t="shared" si="0"/>
        <v>46327</v>
      </c>
    </row>
    <row r="21" spans="1:43" ht="15">
      <c r="A21" s="185" t="s">
        <v>185</v>
      </c>
      <c r="B21" s="101" t="s">
        <v>178</v>
      </c>
      <c r="C21" s="109">
        <v>32</v>
      </c>
      <c r="D21" s="103"/>
      <c r="E21" s="104">
        <v>0</v>
      </c>
      <c r="F21" s="103"/>
      <c r="G21" s="104">
        <v>155</v>
      </c>
      <c r="H21" s="103"/>
      <c r="I21" s="104">
        <v>1</v>
      </c>
      <c r="J21" s="103"/>
      <c r="K21" s="104">
        <v>0</v>
      </c>
      <c r="L21" s="103"/>
      <c r="M21" s="104">
        <v>6</v>
      </c>
      <c r="N21" s="103"/>
      <c r="O21" s="104">
        <v>0</v>
      </c>
      <c r="P21" s="103"/>
      <c r="Q21" s="104">
        <v>41</v>
      </c>
      <c r="R21" s="103"/>
      <c r="S21" s="104">
        <v>1</v>
      </c>
      <c r="T21" s="103"/>
      <c r="U21" s="104">
        <v>0</v>
      </c>
      <c r="V21" s="103"/>
      <c r="W21" s="104">
        <v>4</v>
      </c>
      <c r="X21" s="103"/>
      <c r="Y21" s="104">
        <v>20</v>
      </c>
      <c r="Z21" s="103"/>
      <c r="AA21" s="104">
        <v>1</v>
      </c>
      <c r="AB21" s="103"/>
      <c r="AC21" s="104">
        <v>8</v>
      </c>
      <c r="AD21" s="103"/>
      <c r="AE21" s="104">
        <v>24</v>
      </c>
      <c r="AF21" s="103"/>
      <c r="AG21" s="104">
        <v>4</v>
      </c>
      <c r="AH21" s="103"/>
      <c r="AI21" s="104">
        <v>52418</v>
      </c>
      <c r="AJ21" s="103"/>
      <c r="AK21" s="104">
        <v>0</v>
      </c>
      <c r="AL21" s="103"/>
      <c r="AM21" s="104">
        <v>0</v>
      </c>
      <c r="AN21" s="103"/>
      <c r="AO21" s="108">
        <v>52715</v>
      </c>
      <c r="AP21" s="108"/>
      <c r="AQ21" s="37">
        <f t="shared" si="0"/>
        <v>52715</v>
      </c>
    </row>
    <row r="22" spans="1:43" ht="15">
      <c r="A22" s="185"/>
      <c r="B22" s="101" t="s">
        <v>179</v>
      </c>
      <c r="C22" s="110">
        <v>16</v>
      </c>
      <c r="D22" s="103"/>
      <c r="E22" s="111">
        <v>0</v>
      </c>
      <c r="F22" s="103"/>
      <c r="G22" s="104">
        <v>42</v>
      </c>
      <c r="H22" s="103"/>
      <c r="I22" s="111">
        <v>0</v>
      </c>
      <c r="J22" s="103"/>
      <c r="K22" s="111">
        <v>0</v>
      </c>
      <c r="L22" s="103"/>
      <c r="M22" s="111">
        <v>0</v>
      </c>
      <c r="N22" s="103"/>
      <c r="O22" s="111">
        <v>0</v>
      </c>
      <c r="P22" s="103"/>
      <c r="Q22" s="104">
        <v>10</v>
      </c>
      <c r="R22" s="103"/>
      <c r="S22" s="104">
        <v>0</v>
      </c>
      <c r="T22" s="103"/>
      <c r="U22" s="104">
        <v>1</v>
      </c>
      <c r="V22" s="103"/>
      <c r="W22" s="104">
        <v>0</v>
      </c>
      <c r="X22" s="103"/>
      <c r="Y22" s="104">
        <v>5</v>
      </c>
      <c r="Z22" s="103"/>
      <c r="AA22" s="104">
        <v>0</v>
      </c>
      <c r="AB22" s="103"/>
      <c r="AC22" s="104">
        <v>0</v>
      </c>
      <c r="AD22" s="103"/>
      <c r="AE22" s="104">
        <v>10</v>
      </c>
      <c r="AF22" s="103"/>
      <c r="AG22" s="104">
        <v>0</v>
      </c>
      <c r="AH22" s="103"/>
      <c r="AI22" s="104">
        <v>7845</v>
      </c>
      <c r="AJ22" s="103"/>
      <c r="AK22" s="104">
        <v>1</v>
      </c>
      <c r="AL22" s="103"/>
      <c r="AM22" s="104">
        <v>0</v>
      </c>
      <c r="AN22" s="103"/>
      <c r="AO22" s="108">
        <v>7930</v>
      </c>
      <c r="AP22" s="108"/>
      <c r="AQ22" s="37">
        <f t="shared" si="0"/>
        <v>7930</v>
      </c>
    </row>
    <row r="23" spans="1:43" ht="15">
      <c r="A23" s="185"/>
      <c r="B23" s="101" t="s">
        <v>113</v>
      </c>
      <c r="C23" s="106">
        <v>48</v>
      </c>
      <c r="D23" s="107"/>
      <c r="E23" s="107">
        <v>0</v>
      </c>
      <c r="F23" s="107"/>
      <c r="G23" s="107">
        <v>197</v>
      </c>
      <c r="H23" s="107"/>
      <c r="I23" s="107">
        <v>1</v>
      </c>
      <c r="J23" s="107"/>
      <c r="K23" s="107">
        <v>0</v>
      </c>
      <c r="L23" s="107"/>
      <c r="M23" s="107">
        <v>6</v>
      </c>
      <c r="N23" s="107"/>
      <c r="O23" s="107">
        <v>0</v>
      </c>
      <c r="P23" s="107"/>
      <c r="Q23" s="107">
        <v>51</v>
      </c>
      <c r="R23" s="107"/>
      <c r="S23" s="107">
        <v>1</v>
      </c>
      <c r="T23" s="107"/>
      <c r="U23" s="107">
        <v>1</v>
      </c>
      <c r="V23" s="107"/>
      <c r="W23" s="107">
        <v>4</v>
      </c>
      <c r="X23" s="107"/>
      <c r="Y23" s="107">
        <v>25</v>
      </c>
      <c r="Z23" s="107"/>
      <c r="AA23" s="107">
        <v>1</v>
      </c>
      <c r="AB23" s="107"/>
      <c r="AC23" s="107">
        <v>8</v>
      </c>
      <c r="AD23" s="107"/>
      <c r="AE23" s="107">
        <v>34</v>
      </c>
      <c r="AF23" s="107"/>
      <c r="AG23" s="107">
        <v>4</v>
      </c>
      <c r="AH23" s="107"/>
      <c r="AI23" s="107">
        <v>60263</v>
      </c>
      <c r="AJ23" s="107"/>
      <c r="AK23" s="107">
        <v>1</v>
      </c>
      <c r="AL23" s="107"/>
      <c r="AM23" s="107">
        <v>0</v>
      </c>
      <c r="AN23" s="107"/>
      <c r="AO23" s="108">
        <v>60645</v>
      </c>
      <c r="AP23" s="108"/>
      <c r="AQ23" s="37">
        <f t="shared" si="0"/>
        <v>60645</v>
      </c>
    </row>
    <row r="24" spans="1:43" ht="15">
      <c r="A24" s="185" t="s">
        <v>186</v>
      </c>
      <c r="B24" s="101" t="s">
        <v>178</v>
      </c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8"/>
      <c r="AP24" s="108"/>
      <c r="AQ24" s="37">
        <f t="shared" si="0"/>
        <v>0</v>
      </c>
    </row>
    <row r="25" spans="1:43" ht="15">
      <c r="A25" s="185"/>
      <c r="B25" s="101" t="s">
        <v>179</v>
      </c>
      <c r="C25" s="109">
        <v>9167</v>
      </c>
      <c r="D25" s="103"/>
      <c r="E25" s="104">
        <v>111396</v>
      </c>
      <c r="F25" s="103"/>
      <c r="G25" s="104">
        <v>17364</v>
      </c>
      <c r="H25" s="103"/>
      <c r="I25" s="104">
        <v>26518</v>
      </c>
      <c r="J25" s="103"/>
      <c r="K25" s="104">
        <v>15743</v>
      </c>
      <c r="L25" s="103"/>
      <c r="M25" s="104">
        <v>8670</v>
      </c>
      <c r="N25" s="103"/>
      <c r="O25" s="104">
        <v>12543</v>
      </c>
      <c r="P25" s="103"/>
      <c r="Q25" s="104">
        <v>51777</v>
      </c>
      <c r="R25" s="103"/>
      <c r="S25" s="104">
        <v>88991</v>
      </c>
      <c r="T25" s="103"/>
      <c r="U25" s="104">
        <v>1305789</v>
      </c>
      <c r="V25" s="103"/>
      <c r="W25" s="104">
        <v>822489</v>
      </c>
      <c r="X25" s="103"/>
      <c r="Y25" s="104">
        <v>75051</v>
      </c>
      <c r="Z25" s="103"/>
      <c r="AA25" s="104">
        <v>52616</v>
      </c>
      <c r="AB25" s="103"/>
      <c r="AC25" s="104">
        <v>33273</v>
      </c>
      <c r="AD25" s="103"/>
      <c r="AE25" s="104">
        <v>715914</v>
      </c>
      <c r="AF25" s="103"/>
      <c r="AG25" s="104">
        <v>283832</v>
      </c>
      <c r="AH25" s="103"/>
      <c r="AI25" s="104">
        <v>1155349</v>
      </c>
      <c r="AJ25" s="103"/>
      <c r="AK25" s="104">
        <v>989248</v>
      </c>
      <c r="AL25" s="103"/>
      <c r="AM25" s="104">
        <v>0</v>
      </c>
      <c r="AN25" s="103" t="s">
        <v>249</v>
      </c>
      <c r="AO25" s="108">
        <v>5775730</v>
      </c>
      <c r="AP25" s="108"/>
      <c r="AQ25" s="37">
        <f t="shared" si="0"/>
        <v>5775730</v>
      </c>
    </row>
    <row r="26" spans="1:43" ht="15">
      <c r="A26" s="185"/>
      <c r="B26" s="101" t="s">
        <v>113</v>
      </c>
      <c r="C26" s="106">
        <v>9167</v>
      </c>
      <c r="D26" s="107"/>
      <c r="E26" s="107">
        <v>111396</v>
      </c>
      <c r="F26" s="107"/>
      <c r="G26" s="107">
        <v>17364</v>
      </c>
      <c r="H26" s="107"/>
      <c r="I26" s="107">
        <v>26518</v>
      </c>
      <c r="J26" s="107"/>
      <c r="K26" s="107">
        <v>15743</v>
      </c>
      <c r="L26" s="107"/>
      <c r="M26" s="107">
        <v>8670</v>
      </c>
      <c r="N26" s="107"/>
      <c r="O26" s="107">
        <v>12543</v>
      </c>
      <c r="P26" s="107"/>
      <c r="Q26" s="107">
        <v>51777</v>
      </c>
      <c r="R26" s="107"/>
      <c r="S26" s="107">
        <v>88991</v>
      </c>
      <c r="T26" s="107"/>
      <c r="U26" s="107">
        <v>1305789</v>
      </c>
      <c r="V26" s="107"/>
      <c r="W26" s="107">
        <v>822489</v>
      </c>
      <c r="X26" s="107"/>
      <c r="Y26" s="107">
        <v>75051</v>
      </c>
      <c r="Z26" s="107"/>
      <c r="AA26" s="107">
        <v>52616</v>
      </c>
      <c r="AB26" s="107"/>
      <c r="AC26" s="107">
        <v>33273</v>
      </c>
      <c r="AD26" s="107"/>
      <c r="AE26" s="107">
        <v>715914</v>
      </c>
      <c r="AF26" s="107"/>
      <c r="AG26" s="107">
        <v>283832</v>
      </c>
      <c r="AH26" s="107"/>
      <c r="AI26" s="107">
        <v>1155349</v>
      </c>
      <c r="AJ26" s="107"/>
      <c r="AK26" s="107">
        <v>989248</v>
      </c>
      <c r="AL26" s="107"/>
      <c r="AM26" s="107">
        <v>0</v>
      </c>
      <c r="AN26" s="107"/>
      <c r="AO26" s="108">
        <v>5775730</v>
      </c>
      <c r="AP26" s="108"/>
      <c r="AQ26" s="37">
        <f t="shared" si="0"/>
        <v>5775730</v>
      </c>
    </row>
    <row r="27" spans="1:43" ht="15">
      <c r="A27" s="185" t="s">
        <v>187</v>
      </c>
      <c r="B27" s="101" t="s">
        <v>178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8"/>
      <c r="AP27" s="108"/>
      <c r="AQ27" s="37">
        <f t="shared" si="0"/>
        <v>0</v>
      </c>
    </row>
    <row r="28" spans="1:43" ht="15">
      <c r="A28" s="185"/>
      <c r="B28" s="101" t="s">
        <v>179</v>
      </c>
      <c r="C28" s="109">
        <v>243</v>
      </c>
      <c r="D28" s="103"/>
      <c r="E28" s="104">
        <v>1222</v>
      </c>
      <c r="F28" s="103"/>
      <c r="G28" s="104">
        <v>492</v>
      </c>
      <c r="H28" s="103"/>
      <c r="I28" s="104">
        <v>698</v>
      </c>
      <c r="J28" s="103"/>
      <c r="K28" s="104">
        <v>1843</v>
      </c>
      <c r="L28" s="103"/>
      <c r="M28" s="104">
        <v>3525</v>
      </c>
      <c r="N28" s="103"/>
      <c r="O28" s="104">
        <v>297</v>
      </c>
      <c r="P28" s="103"/>
      <c r="Q28" s="104">
        <v>4595</v>
      </c>
      <c r="R28" s="103"/>
      <c r="S28" s="104">
        <v>362</v>
      </c>
      <c r="T28" s="103"/>
      <c r="U28" s="104">
        <v>146850</v>
      </c>
      <c r="V28" s="103"/>
      <c r="W28" s="104">
        <v>70456</v>
      </c>
      <c r="X28" s="103"/>
      <c r="Y28" s="104">
        <v>2505</v>
      </c>
      <c r="Z28" s="103"/>
      <c r="AA28" s="104">
        <v>6756</v>
      </c>
      <c r="AB28" s="103"/>
      <c r="AC28" s="104">
        <v>170</v>
      </c>
      <c r="AD28" s="103"/>
      <c r="AE28" s="104">
        <v>40896</v>
      </c>
      <c r="AF28" s="103"/>
      <c r="AG28" s="104">
        <v>4590</v>
      </c>
      <c r="AH28" s="103"/>
      <c r="AI28" s="104">
        <v>115206</v>
      </c>
      <c r="AJ28" s="103"/>
      <c r="AK28" s="104">
        <v>99427</v>
      </c>
      <c r="AL28" s="103"/>
      <c r="AM28" s="104">
        <v>0</v>
      </c>
      <c r="AN28" s="103" t="s">
        <v>249</v>
      </c>
      <c r="AO28" s="108">
        <v>500133</v>
      </c>
      <c r="AP28" s="108"/>
      <c r="AQ28" s="37">
        <f t="shared" si="0"/>
        <v>500133</v>
      </c>
    </row>
    <row r="29" spans="1:43" ht="15">
      <c r="A29" s="185"/>
      <c r="B29" s="101" t="s">
        <v>113</v>
      </c>
      <c r="C29" s="106">
        <v>243</v>
      </c>
      <c r="D29" s="107"/>
      <c r="E29" s="107">
        <v>1222</v>
      </c>
      <c r="F29" s="107"/>
      <c r="G29" s="107">
        <v>492</v>
      </c>
      <c r="H29" s="107"/>
      <c r="I29" s="107">
        <v>698</v>
      </c>
      <c r="J29" s="107"/>
      <c r="K29" s="107">
        <v>1843</v>
      </c>
      <c r="L29" s="107"/>
      <c r="M29" s="107">
        <v>3525</v>
      </c>
      <c r="N29" s="107"/>
      <c r="O29" s="107">
        <v>297</v>
      </c>
      <c r="P29" s="107"/>
      <c r="Q29" s="107">
        <v>4595</v>
      </c>
      <c r="R29" s="107"/>
      <c r="S29" s="107">
        <v>362</v>
      </c>
      <c r="T29" s="107"/>
      <c r="U29" s="107">
        <v>146850</v>
      </c>
      <c r="V29" s="107"/>
      <c r="W29" s="107">
        <v>70456</v>
      </c>
      <c r="X29" s="107"/>
      <c r="Y29" s="107">
        <v>2505</v>
      </c>
      <c r="Z29" s="107"/>
      <c r="AA29" s="107">
        <v>6756</v>
      </c>
      <c r="AB29" s="107"/>
      <c r="AC29" s="107">
        <v>170</v>
      </c>
      <c r="AD29" s="107"/>
      <c r="AE29" s="107">
        <v>40896</v>
      </c>
      <c r="AF29" s="107"/>
      <c r="AG29" s="107">
        <v>4590</v>
      </c>
      <c r="AH29" s="107"/>
      <c r="AI29" s="107">
        <v>115206</v>
      </c>
      <c r="AJ29" s="107"/>
      <c r="AK29" s="107">
        <v>99427</v>
      </c>
      <c r="AL29" s="107"/>
      <c r="AM29" s="107">
        <v>0</v>
      </c>
      <c r="AN29" s="107"/>
      <c r="AO29" s="108">
        <v>500133</v>
      </c>
      <c r="AP29" s="108"/>
      <c r="AQ29" s="37">
        <f t="shared" si="0"/>
        <v>500133</v>
      </c>
    </row>
    <row r="30" spans="1:43" ht="15">
      <c r="A30" s="185" t="s">
        <v>188</v>
      </c>
      <c r="B30" s="101" t="s">
        <v>178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8"/>
      <c r="AP30" s="108"/>
      <c r="AQ30" s="37">
        <f t="shared" si="0"/>
        <v>0</v>
      </c>
    </row>
    <row r="31" spans="1:43" ht="15">
      <c r="A31" s="185"/>
      <c r="B31" s="101" t="s">
        <v>179</v>
      </c>
      <c r="C31" s="106">
        <v>185</v>
      </c>
      <c r="D31" s="103"/>
      <c r="E31" s="103">
        <v>391</v>
      </c>
      <c r="F31" s="103"/>
      <c r="G31" s="103">
        <v>8682</v>
      </c>
      <c r="H31" s="103"/>
      <c r="I31" s="103">
        <v>185</v>
      </c>
      <c r="J31" s="103"/>
      <c r="K31" s="103">
        <v>384</v>
      </c>
      <c r="L31" s="103"/>
      <c r="M31" s="103">
        <v>2561</v>
      </c>
      <c r="N31" s="103"/>
      <c r="O31" s="103">
        <v>522</v>
      </c>
      <c r="P31" s="103"/>
      <c r="Q31" s="103">
        <v>5014</v>
      </c>
      <c r="R31" s="103"/>
      <c r="S31" s="103">
        <v>3177</v>
      </c>
      <c r="T31" s="103"/>
      <c r="U31" s="103">
        <v>12207</v>
      </c>
      <c r="V31" s="103"/>
      <c r="W31" s="103">
        <v>5162</v>
      </c>
      <c r="X31" s="103"/>
      <c r="Y31" s="103">
        <v>1210</v>
      </c>
      <c r="Z31" s="103"/>
      <c r="AA31" s="103">
        <v>4172</v>
      </c>
      <c r="AB31" s="103"/>
      <c r="AC31" s="103">
        <v>3251</v>
      </c>
      <c r="AD31" s="103"/>
      <c r="AE31" s="103">
        <v>74189</v>
      </c>
      <c r="AF31" s="103"/>
      <c r="AG31" s="103">
        <v>1138</v>
      </c>
      <c r="AH31" s="103"/>
      <c r="AI31" s="103">
        <v>11972</v>
      </c>
      <c r="AJ31" s="103"/>
      <c r="AK31" s="103">
        <v>4309</v>
      </c>
      <c r="AL31" s="103"/>
      <c r="AM31" s="103">
        <v>22152</v>
      </c>
      <c r="AN31" s="103"/>
      <c r="AO31" s="108">
        <v>160863</v>
      </c>
      <c r="AP31" s="108"/>
      <c r="AQ31" s="37">
        <f t="shared" si="0"/>
        <v>160863</v>
      </c>
    </row>
    <row r="32" spans="1:43" ht="15">
      <c r="A32" s="185"/>
      <c r="B32" s="101" t="s">
        <v>113</v>
      </c>
      <c r="C32" s="106">
        <v>185</v>
      </c>
      <c r="D32" s="107"/>
      <c r="E32" s="107">
        <v>391</v>
      </c>
      <c r="F32" s="107"/>
      <c r="G32" s="107">
        <v>8682</v>
      </c>
      <c r="H32" s="107"/>
      <c r="I32" s="107">
        <v>185</v>
      </c>
      <c r="J32" s="107"/>
      <c r="K32" s="107">
        <v>384</v>
      </c>
      <c r="L32" s="107"/>
      <c r="M32" s="107">
        <v>2561</v>
      </c>
      <c r="N32" s="107"/>
      <c r="O32" s="107">
        <v>522</v>
      </c>
      <c r="P32" s="107"/>
      <c r="Q32" s="107">
        <v>5014</v>
      </c>
      <c r="R32" s="107"/>
      <c r="S32" s="107">
        <v>3177</v>
      </c>
      <c r="T32" s="107"/>
      <c r="U32" s="107">
        <v>12207</v>
      </c>
      <c r="V32" s="107"/>
      <c r="W32" s="107">
        <v>5162</v>
      </c>
      <c r="X32" s="107"/>
      <c r="Y32" s="107">
        <v>1210</v>
      </c>
      <c r="Z32" s="107"/>
      <c r="AA32" s="107">
        <v>4172</v>
      </c>
      <c r="AB32" s="107"/>
      <c r="AC32" s="107">
        <v>3251</v>
      </c>
      <c r="AD32" s="107"/>
      <c r="AE32" s="107">
        <v>74189</v>
      </c>
      <c r="AF32" s="107"/>
      <c r="AG32" s="107">
        <v>1138</v>
      </c>
      <c r="AH32" s="107"/>
      <c r="AI32" s="107">
        <v>11972</v>
      </c>
      <c r="AJ32" s="107"/>
      <c r="AK32" s="107">
        <v>4309</v>
      </c>
      <c r="AL32" s="107"/>
      <c r="AM32" s="107">
        <v>22152</v>
      </c>
      <c r="AN32" s="107"/>
      <c r="AO32" s="108">
        <v>160863</v>
      </c>
      <c r="AP32" s="108"/>
      <c r="AQ32" s="37">
        <f t="shared" si="0"/>
        <v>160863</v>
      </c>
    </row>
    <row r="33" spans="1:43" ht="15">
      <c r="A33" s="185" t="s">
        <v>189</v>
      </c>
      <c r="B33" s="101" t="s">
        <v>178</v>
      </c>
      <c r="C33" s="109">
        <v>0</v>
      </c>
      <c r="D33" s="103"/>
      <c r="E33" s="104">
        <v>0</v>
      </c>
      <c r="F33" s="103"/>
      <c r="G33" s="104">
        <v>0</v>
      </c>
      <c r="H33" s="103"/>
      <c r="I33" s="104">
        <v>0</v>
      </c>
      <c r="J33" s="103"/>
      <c r="K33" s="104">
        <v>0</v>
      </c>
      <c r="L33" s="103"/>
      <c r="M33" s="104">
        <v>0</v>
      </c>
      <c r="N33" s="103"/>
      <c r="O33" s="104">
        <v>0</v>
      </c>
      <c r="P33" s="103"/>
      <c r="Q33" s="104">
        <v>0</v>
      </c>
      <c r="R33" s="103"/>
      <c r="S33" s="104">
        <v>246</v>
      </c>
      <c r="T33" s="103"/>
      <c r="U33" s="104">
        <v>0</v>
      </c>
      <c r="V33" s="103"/>
      <c r="W33" s="104">
        <v>0</v>
      </c>
      <c r="X33" s="103"/>
      <c r="Y33" s="104">
        <v>0</v>
      </c>
      <c r="Z33" s="103"/>
      <c r="AA33" s="104">
        <v>0</v>
      </c>
      <c r="AB33" s="103"/>
      <c r="AC33" s="104">
        <v>0</v>
      </c>
      <c r="AD33" s="103"/>
      <c r="AE33" s="104">
        <v>0</v>
      </c>
      <c r="AF33" s="103"/>
      <c r="AG33" s="104">
        <v>0</v>
      </c>
      <c r="AH33" s="103"/>
      <c r="AI33" s="104">
        <v>0</v>
      </c>
      <c r="AJ33" s="103"/>
      <c r="AK33" s="104">
        <v>0</v>
      </c>
      <c r="AL33" s="103"/>
      <c r="AM33" s="104">
        <v>0</v>
      </c>
      <c r="AN33" s="103"/>
      <c r="AO33" s="108">
        <v>246</v>
      </c>
      <c r="AP33" s="108"/>
      <c r="AQ33" s="37">
        <f t="shared" si="0"/>
        <v>246</v>
      </c>
    </row>
    <row r="34" spans="1:43" ht="15">
      <c r="A34" s="185"/>
      <c r="B34" s="101" t="s">
        <v>179</v>
      </c>
      <c r="C34" s="109">
        <v>220</v>
      </c>
      <c r="D34" s="103"/>
      <c r="E34" s="104">
        <v>27</v>
      </c>
      <c r="F34" s="103"/>
      <c r="G34" s="104">
        <v>30634</v>
      </c>
      <c r="H34" s="103"/>
      <c r="I34" s="104">
        <v>4</v>
      </c>
      <c r="J34" s="103"/>
      <c r="K34" s="104">
        <v>1924</v>
      </c>
      <c r="L34" s="103"/>
      <c r="M34" s="104">
        <v>248</v>
      </c>
      <c r="N34" s="103"/>
      <c r="O34" s="104">
        <v>47</v>
      </c>
      <c r="P34" s="103"/>
      <c r="Q34" s="104">
        <v>19212</v>
      </c>
      <c r="R34" s="103"/>
      <c r="S34" s="104">
        <v>254591</v>
      </c>
      <c r="T34" s="103"/>
      <c r="U34" s="104">
        <v>1138</v>
      </c>
      <c r="V34" s="103"/>
      <c r="W34" s="104">
        <v>4119</v>
      </c>
      <c r="X34" s="103"/>
      <c r="Y34" s="104">
        <v>1583</v>
      </c>
      <c r="Z34" s="103"/>
      <c r="AA34" s="104">
        <v>1937</v>
      </c>
      <c r="AB34" s="103"/>
      <c r="AC34" s="104">
        <v>13559</v>
      </c>
      <c r="AD34" s="103"/>
      <c r="AE34" s="104">
        <v>444256</v>
      </c>
      <c r="AF34" s="103"/>
      <c r="AG34" s="104">
        <v>4420</v>
      </c>
      <c r="AH34" s="103"/>
      <c r="AI34" s="104">
        <v>25294</v>
      </c>
      <c r="AJ34" s="103"/>
      <c r="AK34" s="104">
        <v>15210</v>
      </c>
      <c r="AL34" s="103"/>
      <c r="AM34" s="104">
        <v>405607</v>
      </c>
      <c r="AN34" s="103"/>
      <c r="AO34" s="108">
        <v>1224030</v>
      </c>
      <c r="AP34" s="108"/>
      <c r="AQ34" s="37">
        <f t="shared" si="0"/>
        <v>1224030</v>
      </c>
    </row>
    <row r="35" spans="1:43" ht="15">
      <c r="A35" s="185"/>
      <c r="B35" s="101" t="s">
        <v>113</v>
      </c>
      <c r="C35" s="106">
        <v>220</v>
      </c>
      <c r="D35" s="107"/>
      <c r="E35" s="107">
        <v>27</v>
      </c>
      <c r="F35" s="107"/>
      <c r="G35" s="107">
        <v>30634</v>
      </c>
      <c r="H35" s="107"/>
      <c r="I35" s="107">
        <v>4</v>
      </c>
      <c r="J35" s="107"/>
      <c r="K35" s="107">
        <v>1924</v>
      </c>
      <c r="L35" s="107"/>
      <c r="M35" s="107">
        <v>248</v>
      </c>
      <c r="N35" s="107"/>
      <c r="O35" s="107">
        <v>47</v>
      </c>
      <c r="P35" s="107"/>
      <c r="Q35" s="107">
        <v>19212</v>
      </c>
      <c r="R35" s="107"/>
      <c r="S35" s="107">
        <v>254837</v>
      </c>
      <c r="T35" s="107"/>
      <c r="U35" s="107">
        <v>1138</v>
      </c>
      <c r="V35" s="107"/>
      <c r="W35" s="107">
        <v>4119</v>
      </c>
      <c r="X35" s="107"/>
      <c r="Y35" s="107">
        <v>1583</v>
      </c>
      <c r="Z35" s="107"/>
      <c r="AA35" s="107">
        <v>1937</v>
      </c>
      <c r="AB35" s="107"/>
      <c r="AC35" s="107">
        <v>13559</v>
      </c>
      <c r="AD35" s="107"/>
      <c r="AE35" s="107">
        <v>444256</v>
      </c>
      <c r="AF35" s="107"/>
      <c r="AG35" s="107">
        <v>4420</v>
      </c>
      <c r="AH35" s="107"/>
      <c r="AI35" s="107">
        <v>25294</v>
      </c>
      <c r="AJ35" s="107"/>
      <c r="AK35" s="107">
        <v>15210</v>
      </c>
      <c r="AL35" s="107"/>
      <c r="AM35" s="107">
        <v>405607</v>
      </c>
      <c r="AN35" s="107"/>
      <c r="AO35" s="108">
        <v>1224276</v>
      </c>
      <c r="AP35" s="108"/>
      <c r="AQ35" s="37">
        <f t="shared" si="0"/>
        <v>1224276</v>
      </c>
    </row>
    <row r="36" spans="1:43" ht="15">
      <c r="A36" s="185" t="s">
        <v>190</v>
      </c>
      <c r="B36" s="101" t="s">
        <v>178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108"/>
      <c r="AQ36" s="37">
        <f t="shared" si="0"/>
        <v>0</v>
      </c>
    </row>
    <row r="37" spans="1:43" ht="15">
      <c r="A37" s="185"/>
      <c r="B37" s="101" t="s">
        <v>179</v>
      </c>
      <c r="C37" s="109">
        <v>1994</v>
      </c>
      <c r="D37" s="103"/>
      <c r="E37" s="104">
        <v>312</v>
      </c>
      <c r="F37" s="103"/>
      <c r="G37" s="104">
        <v>128380</v>
      </c>
      <c r="H37" s="103"/>
      <c r="I37" s="104">
        <v>14433</v>
      </c>
      <c r="J37" s="103"/>
      <c r="K37" s="104">
        <v>3592</v>
      </c>
      <c r="L37" s="103"/>
      <c r="M37" s="104">
        <v>144307</v>
      </c>
      <c r="N37" s="103"/>
      <c r="O37" s="104">
        <v>1005</v>
      </c>
      <c r="P37" s="103"/>
      <c r="Q37" s="104">
        <v>53593</v>
      </c>
      <c r="R37" s="103"/>
      <c r="S37" s="104">
        <v>10154</v>
      </c>
      <c r="T37" s="103"/>
      <c r="U37" s="104">
        <v>14412</v>
      </c>
      <c r="V37" s="103"/>
      <c r="W37" s="104">
        <v>92404</v>
      </c>
      <c r="X37" s="103"/>
      <c r="Y37" s="104">
        <v>22765</v>
      </c>
      <c r="Z37" s="103"/>
      <c r="AA37" s="104">
        <v>797</v>
      </c>
      <c r="AB37" s="103"/>
      <c r="AC37" s="104">
        <v>10136</v>
      </c>
      <c r="AD37" s="103"/>
      <c r="AE37" s="104">
        <v>325095</v>
      </c>
      <c r="AF37" s="103"/>
      <c r="AG37" s="104">
        <v>9018</v>
      </c>
      <c r="AH37" s="103"/>
      <c r="AI37" s="104">
        <v>738651</v>
      </c>
      <c r="AJ37" s="103"/>
      <c r="AK37" s="104">
        <v>82769</v>
      </c>
      <c r="AL37" s="103"/>
      <c r="AM37" s="104">
        <v>202064</v>
      </c>
      <c r="AN37" s="103"/>
      <c r="AO37" s="108">
        <v>1855881</v>
      </c>
      <c r="AP37" s="108"/>
      <c r="AQ37" s="37">
        <f t="shared" si="0"/>
        <v>1855881</v>
      </c>
    </row>
    <row r="38" spans="1:43" ht="15">
      <c r="A38" s="185"/>
      <c r="B38" s="101" t="s">
        <v>113</v>
      </c>
      <c r="C38" s="106">
        <v>1994</v>
      </c>
      <c r="D38" s="107"/>
      <c r="E38" s="107">
        <v>312</v>
      </c>
      <c r="F38" s="107"/>
      <c r="G38" s="107">
        <v>128380</v>
      </c>
      <c r="H38" s="107"/>
      <c r="I38" s="107">
        <v>14433</v>
      </c>
      <c r="J38" s="107"/>
      <c r="K38" s="107">
        <v>3592</v>
      </c>
      <c r="L38" s="107"/>
      <c r="M38" s="107">
        <v>144307</v>
      </c>
      <c r="N38" s="107"/>
      <c r="O38" s="107">
        <v>1005</v>
      </c>
      <c r="P38" s="107"/>
      <c r="Q38" s="107">
        <v>53593</v>
      </c>
      <c r="R38" s="107"/>
      <c r="S38" s="107">
        <v>10154</v>
      </c>
      <c r="T38" s="107"/>
      <c r="U38" s="107">
        <v>14412</v>
      </c>
      <c r="V38" s="107"/>
      <c r="W38" s="107">
        <v>92404</v>
      </c>
      <c r="X38" s="107"/>
      <c r="Y38" s="107">
        <v>22765</v>
      </c>
      <c r="Z38" s="107"/>
      <c r="AA38" s="107">
        <v>797</v>
      </c>
      <c r="AB38" s="107"/>
      <c r="AC38" s="107">
        <v>10136</v>
      </c>
      <c r="AD38" s="107"/>
      <c r="AE38" s="107">
        <v>325095</v>
      </c>
      <c r="AF38" s="107"/>
      <c r="AG38" s="107">
        <v>9018</v>
      </c>
      <c r="AH38" s="107"/>
      <c r="AI38" s="107">
        <v>738651</v>
      </c>
      <c r="AJ38" s="107"/>
      <c r="AK38" s="107">
        <v>82769</v>
      </c>
      <c r="AL38" s="107"/>
      <c r="AM38" s="107">
        <v>202064</v>
      </c>
      <c r="AN38" s="107"/>
      <c r="AO38" s="108">
        <v>1855881</v>
      </c>
      <c r="AP38" s="108"/>
      <c r="AQ38" s="37">
        <f t="shared" si="0"/>
        <v>1855881</v>
      </c>
    </row>
    <row r="39" spans="1:43" ht="15">
      <c r="A39" s="185" t="s">
        <v>191</v>
      </c>
      <c r="B39" s="101" t="s">
        <v>178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8"/>
      <c r="AP39" s="108"/>
      <c r="AQ39" s="37">
        <f t="shared" si="0"/>
        <v>0</v>
      </c>
    </row>
    <row r="40" spans="1:43" ht="15">
      <c r="A40" s="185"/>
      <c r="B40" s="101" t="s">
        <v>179</v>
      </c>
      <c r="C40" s="109">
        <v>389</v>
      </c>
      <c r="D40" s="103"/>
      <c r="E40" s="104">
        <v>1999</v>
      </c>
      <c r="F40" s="103"/>
      <c r="G40" s="104">
        <v>188</v>
      </c>
      <c r="H40" s="103"/>
      <c r="I40" s="104">
        <v>7</v>
      </c>
      <c r="J40" s="103"/>
      <c r="K40" s="104">
        <v>146</v>
      </c>
      <c r="L40" s="103"/>
      <c r="M40" s="104">
        <v>8</v>
      </c>
      <c r="N40" s="103"/>
      <c r="O40" s="104">
        <v>6</v>
      </c>
      <c r="P40" s="103"/>
      <c r="Q40" s="104">
        <v>5888</v>
      </c>
      <c r="R40" s="103"/>
      <c r="S40" s="104">
        <v>302</v>
      </c>
      <c r="T40" s="103"/>
      <c r="U40" s="104">
        <v>425</v>
      </c>
      <c r="V40" s="103"/>
      <c r="W40" s="104">
        <v>134</v>
      </c>
      <c r="X40" s="103"/>
      <c r="Y40" s="104">
        <v>990</v>
      </c>
      <c r="Z40" s="103"/>
      <c r="AA40" s="104">
        <v>154</v>
      </c>
      <c r="AB40" s="103"/>
      <c r="AC40" s="104">
        <v>425</v>
      </c>
      <c r="AD40" s="103"/>
      <c r="AE40" s="104">
        <v>6905</v>
      </c>
      <c r="AF40" s="103"/>
      <c r="AG40" s="104">
        <v>2757</v>
      </c>
      <c r="AH40" s="103"/>
      <c r="AI40" s="104">
        <v>55614</v>
      </c>
      <c r="AJ40" s="103"/>
      <c r="AK40" s="104">
        <v>4274</v>
      </c>
      <c r="AL40" s="103"/>
      <c r="AM40" s="104">
        <v>0</v>
      </c>
      <c r="AN40" s="103" t="s">
        <v>249</v>
      </c>
      <c r="AO40" s="108">
        <v>80611</v>
      </c>
      <c r="AP40" s="108"/>
      <c r="AQ40" s="37">
        <f t="shared" si="0"/>
        <v>80611</v>
      </c>
    </row>
    <row r="41" spans="1:43" ht="15">
      <c r="A41" s="185"/>
      <c r="B41" s="101" t="s">
        <v>113</v>
      </c>
      <c r="C41" s="106">
        <v>389</v>
      </c>
      <c r="D41" s="107"/>
      <c r="E41" s="107">
        <v>1999</v>
      </c>
      <c r="F41" s="107"/>
      <c r="G41" s="107">
        <v>188</v>
      </c>
      <c r="H41" s="107"/>
      <c r="I41" s="107">
        <v>7</v>
      </c>
      <c r="J41" s="107"/>
      <c r="K41" s="107">
        <v>146</v>
      </c>
      <c r="L41" s="107"/>
      <c r="M41" s="107">
        <v>8</v>
      </c>
      <c r="N41" s="107"/>
      <c r="O41" s="107">
        <v>6</v>
      </c>
      <c r="P41" s="107"/>
      <c r="Q41" s="107">
        <v>5888</v>
      </c>
      <c r="R41" s="107"/>
      <c r="S41" s="107">
        <v>302</v>
      </c>
      <c r="T41" s="107"/>
      <c r="U41" s="107">
        <v>425</v>
      </c>
      <c r="V41" s="107"/>
      <c r="W41" s="107">
        <v>134</v>
      </c>
      <c r="X41" s="107"/>
      <c r="Y41" s="107">
        <v>990</v>
      </c>
      <c r="Z41" s="107"/>
      <c r="AA41" s="107">
        <v>154</v>
      </c>
      <c r="AB41" s="107"/>
      <c r="AC41" s="107">
        <v>425</v>
      </c>
      <c r="AD41" s="107"/>
      <c r="AE41" s="107">
        <v>6905</v>
      </c>
      <c r="AF41" s="107"/>
      <c r="AG41" s="107">
        <v>2757</v>
      </c>
      <c r="AH41" s="107"/>
      <c r="AI41" s="107">
        <v>55614</v>
      </c>
      <c r="AJ41" s="107"/>
      <c r="AK41" s="107">
        <v>4274</v>
      </c>
      <c r="AL41" s="107"/>
      <c r="AM41" s="107">
        <v>0</v>
      </c>
      <c r="AN41" s="107"/>
      <c r="AO41" s="108">
        <v>80611</v>
      </c>
      <c r="AP41" s="108"/>
      <c r="AQ41" s="37">
        <f t="shared" si="0"/>
        <v>80611</v>
      </c>
    </row>
    <row r="42" spans="1:43" ht="15">
      <c r="A42" s="185" t="s">
        <v>192</v>
      </c>
      <c r="B42" s="101" t="s">
        <v>178</v>
      </c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8"/>
      <c r="AP42" s="108"/>
      <c r="AQ42" s="37">
        <f t="shared" si="0"/>
        <v>0</v>
      </c>
    </row>
    <row r="43" spans="1:43" ht="15">
      <c r="A43" s="185"/>
      <c r="B43" s="101" t="s">
        <v>179</v>
      </c>
      <c r="C43" s="109">
        <v>3513</v>
      </c>
      <c r="D43" s="103"/>
      <c r="E43" s="104">
        <v>2892</v>
      </c>
      <c r="F43" s="103"/>
      <c r="G43" s="104">
        <v>53205</v>
      </c>
      <c r="H43" s="103"/>
      <c r="I43" s="104">
        <v>10265</v>
      </c>
      <c r="J43" s="103"/>
      <c r="K43" s="104">
        <v>4874</v>
      </c>
      <c r="L43" s="103"/>
      <c r="M43" s="104">
        <v>20298</v>
      </c>
      <c r="N43" s="103"/>
      <c r="O43" s="104">
        <v>525</v>
      </c>
      <c r="P43" s="103"/>
      <c r="Q43" s="104">
        <v>191084</v>
      </c>
      <c r="R43" s="103"/>
      <c r="S43" s="104">
        <v>15912</v>
      </c>
      <c r="T43" s="103"/>
      <c r="U43" s="104">
        <v>18818</v>
      </c>
      <c r="V43" s="103"/>
      <c r="W43" s="104">
        <v>83612</v>
      </c>
      <c r="X43" s="103"/>
      <c r="Y43" s="104">
        <v>15123</v>
      </c>
      <c r="Z43" s="103"/>
      <c r="AA43" s="104">
        <v>1562</v>
      </c>
      <c r="AB43" s="103"/>
      <c r="AC43" s="104">
        <v>17343</v>
      </c>
      <c r="AD43" s="103"/>
      <c r="AE43" s="104">
        <v>392342</v>
      </c>
      <c r="AF43" s="103"/>
      <c r="AG43" s="104">
        <v>22920</v>
      </c>
      <c r="AH43" s="103"/>
      <c r="AI43" s="104">
        <v>129800</v>
      </c>
      <c r="AJ43" s="103"/>
      <c r="AK43" s="104">
        <v>40554</v>
      </c>
      <c r="AL43" s="103"/>
      <c r="AM43" s="104">
        <v>271680</v>
      </c>
      <c r="AN43" s="103"/>
      <c r="AO43" s="108">
        <v>1296322</v>
      </c>
      <c r="AP43" s="108"/>
      <c r="AQ43" s="37">
        <f t="shared" si="0"/>
        <v>1296322</v>
      </c>
    </row>
    <row r="44" spans="1:43" ht="15">
      <c r="A44" s="185"/>
      <c r="B44" s="101" t="s">
        <v>113</v>
      </c>
      <c r="C44" s="106">
        <v>3513</v>
      </c>
      <c r="D44" s="107"/>
      <c r="E44" s="107">
        <v>2892</v>
      </c>
      <c r="F44" s="107"/>
      <c r="G44" s="107">
        <v>53205</v>
      </c>
      <c r="H44" s="107"/>
      <c r="I44" s="107">
        <v>10265</v>
      </c>
      <c r="J44" s="107"/>
      <c r="K44" s="107">
        <v>4874</v>
      </c>
      <c r="L44" s="107"/>
      <c r="M44" s="107">
        <v>20298</v>
      </c>
      <c r="N44" s="107"/>
      <c r="O44" s="107">
        <v>525</v>
      </c>
      <c r="P44" s="107"/>
      <c r="Q44" s="107">
        <v>191084</v>
      </c>
      <c r="R44" s="107"/>
      <c r="S44" s="107">
        <v>15912</v>
      </c>
      <c r="T44" s="107"/>
      <c r="U44" s="107">
        <v>18818</v>
      </c>
      <c r="V44" s="107"/>
      <c r="W44" s="107">
        <v>83612</v>
      </c>
      <c r="X44" s="107"/>
      <c r="Y44" s="107">
        <v>15123</v>
      </c>
      <c r="Z44" s="107"/>
      <c r="AA44" s="107">
        <v>1562</v>
      </c>
      <c r="AB44" s="107"/>
      <c r="AC44" s="107">
        <v>17343</v>
      </c>
      <c r="AD44" s="107"/>
      <c r="AE44" s="107">
        <v>392342</v>
      </c>
      <c r="AF44" s="107"/>
      <c r="AG44" s="107">
        <v>22920</v>
      </c>
      <c r="AH44" s="107"/>
      <c r="AI44" s="107">
        <v>129800</v>
      </c>
      <c r="AJ44" s="107"/>
      <c r="AK44" s="107">
        <v>40554</v>
      </c>
      <c r="AL44" s="107"/>
      <c r="AM44" s="107">
        <v>271680</v>
      </c>
      <c r="AN44" s="107"/>
      <c r="AO44" s="108">
        <v>1296322</v>
      </c>
      <c r="AP44" s="108"/>
      <c r="AQ44" s="37">
        <f t="shared" si="0"/>
        <v>1296322</v>
      </c>
    </row>
    <row r="45" spans="1:43" ht="15">
      <c r="A45" s="185" t="s">
        <v>193</v>
      </c>
      <c r="B45" s="101" t="s">
        <v>178</v>
      </c>
      <c r="C45" s="109">
        <v>0</v>
      </c>
      <c r="D45" s="103"/>
      <c r="E45" s="104">
        <v>0</v>
      </c>
      <c r="F45" s="103"/>
      <c r="G45" s="104">
        <v>0</v>
      </c>
      <c r="H45" s="103"/>
      <c r="I45" s="104">
        <v>4</v>
      </c>
      <c r="J45" s="103"/>
      <c r="K45" s="104">
        <v>3761</v>
      </c>
      <c r="L45" s="103"/>
      <c r="M45" s="104">
        <v>0</v>
      </c>
      <c r="N45" s="103"/>
      <c r="O45" s="104">
        <v>0</v>
      </c>
      <c r="P45" s="103"/>
      <c r="Q45" s="104">
        <v>8</v>
      </c>
      <c r="R45" s="103"/>
      <c r="S45" s="104">
        <v>124</v>
      </c>
      <c r="T45" s="103"/>
      <c r="U45" s="104">
        <v>122</v>
      </c>
      <c r="V45" s="103"/>
      <c r="W45" s="104">
        <v>178</v>
      </c>
      <c r="X45" s="103"/>
      <c r="Y45" s="104">
        <v>109</v>
      </c>
      <c r="Z45" s="103"/>
      <c r="AA45" s="104">
        <v>0</v>
      </c>
      <c r="AB45" s="103"/>
      <c r="AC45" s="104">
        <v>0</v>
      </c>
      <c r="AD45" s="103"/>
      <c r="AE45" s="104">
        <v>487</v>
      </c>
      <c r="AF45" s="103"/>
      <c r="AG45" s="104">
        <v>1</v>
      </c>
      <c r="AH45" s="103"/>
      <c r="AI45" s="104">
        <v>169</v>
      </c>
      <c r="AJ45" s="103"/>
      <c r="AK45" s="104">
        <v>0</v>
      </c>
      <c r="AL45" s="103"/>
      <c r="AM45" s="104">
        <v>0</v>
      </c>
      <c r="AN45" s="103" t="s">
        <v>249</v>
      </c>
      <c r="AO45" s="108">
        <v>4963</v>
      </c>
      <c r="AP45" s="108"/>
      <c r="AQ45" s="37">
        <f t="shared" si="0"/>
        <v>4963</v>
      </c>
    </row>
    <row r="46" spans="1:43" ht="15">
      <c r="A46" s="185"/>
      <c r="B46" s="101" t="s">
        <v>179</v>
      </c>
      <c r="C46" s="109">
        <v>679</v>
      </c>
      <c r="D46" s="103"/>
      <c r="E46" s="104">
        <v>4827</v>
      </c>
      <c r="F46" s="103"/>
      <c r="G46" s="104">
        <v>27779</v>
      </c>
      <c r="H46" s="103"/>
      <c r="I46" s="104">
        <v>2881</v>
      </c>
      <c r="J46" s="103"/>
      <c r="K46" s="104">
        <v>1149248</v>
      </c>
      <c r="L46" s="103"/>
      <c r="M46" s="104">
        <v>351788</v>
      </c>
      <c r="N46" s="103"/>
      <c r="O46" s="104">
        <v>599</v>
      </c>
      <c r="P46" s="103"/>
      <c r="Q46" s="104">
        <v>32093</v>
      </c>
      <c r="R46" s="103"/>
      <c r="S46" s="104">
        <v>13213</v>
      </c>
      <c r="T46" s="103"/>
      <c r="U46" s="104">
        <v>14015</v>
      </c>
      <c r="V46" s="103"/>
      <c r="W46" s="104">
        <v>60473</v>
      </c>
      <c r="X46" s="103"/>
      <c r="Y46" s="104">
        <v>637100</v>
      </c>
      <c r="Z46" s="103"/>
      <c r="AA46" s="104">
        <v>1016</v>
      </c>
      <c r="AB46" s="103"/>
      <c r="AC46" s="104">
        <v>1971</v>
      </c>
      <c r="AD46" s="103"/>
      <c r="AE46" s="104">
        <v>67892</v>
      </c>
      <c r="AF46" s="103"/>
      <c r="AG46" s="104">
        <v>71205</v>
      </c>
      <c r="AH46" s="103"/>
      <c r="AI46" s="104">
        <v>121793</v>
      </c>
      <c r="AJ46" s="103"/>
      <c r="AK46" s="104">
        <v>1823</v>
      </c>
      <c r="AL46" s="103"/>
      <c r="AM46" s="104">
        <v>0</v>
      </c>
      <c r="AN46" s="103" t="s">
        <v>249</v>
      </c>
      <c r="AO46" s="108">
        <v>2560395</v>
      </c>
      <c r="AP46" s="108"/>
      <c r="AQ46" s="37">
        <f t="shared" si="0"/>
        <v>2560395</v>
      </c>
    </row>
    <row r="47" spans="1:43" ht="15">
      <c r="A47" s="185"/>
      <c r="B47" s="101" t="s">
        <v>113</v>
      </c>
      <c r="C47" s="106">
        <v>679</v>
      </c>
      <c r="D47" s="107"/>
      <c r="E47" s="107">
        <v>4827</v>
      </c>
      <c r="F47" s="107"/>
      <c r="G47" s="107">
        <v>27779</v>
      </c>
      <c r="H47" s="107"/>
      <c r="I47" s="107">
        <v>2885</v>
      </c>
      <c r="J47" s="107"/>
      <c r="K47" s="107">
        <v>1153009</v>
      </c>
      <c r="L47" s="107"/>
      <c r="M47" s="107">
        <v>351788</v>
      </c>
      <c r="N47" s="107"/>
      <c r="O47" s="107">
        <v>599</v>
      </c>
      <c r="P47" s="107"/>
      <c r="Q47" s="107">
        <v>32101</v>
      </c>
      <c r="R47" s="107"/>
      <c r="S47" s="107">
        <v>13337</v>
      </c>
      <c r="T47" s="107"/>
      <c r="U47" s="107">
        <v>14137</v>
      </c>
      <c r="V47" s="107"/>
      <c r="W47" s="107">
        <v>60651</v>
      </c>
      <c r="X47" s="107"/>
      <c r="Y47" s="107">
        <v>637209</v>
      </c>
      <c r="Z47" s="107"/>
      <c r="AA47" s="107">
        <v>1016</v>
      </c>
      <c r="AB47" s="107"/>
      <c r="AC47" s="107">
        <v>1971</v>
      </c>
      <c r="AD47" s="107"/>
      <c r="AE47" s="107">
        <v>68379</v>
      </c>
      <c r="AF47" s="107"/>
      <c r="AG47" s="107">
        <v>71206</v>
      </c>
      <c r="AH47" s="107"/>
      <c r="AI47" s="107">
        <v>121962</v>
      </c>
      <c r="AJ47" s="107"/>
      <c r="AK47" s="107">
        <v>1823</v>
      </c>
      <c r="AL47" s="107"/>
      <c r="AM47" s="107">
        <v>0</v>
      </c>
      <c r="AN47" s="107"/>
      <c r="AO47" s="108">
        <v>2565358</v>
      </c>
      <c r="AP47" s="108"/>
      <c r="AQ47" s="37">
        <f t="shared" si="0"/>
        <v>2565358</v>
      </c>
    </row>
    <row r="48" spans="1:43" ht="15">
      <c r="A48" s="185" t="s">
        <v>194</v>
      </c>
      <c r="B48" s="101" t="s">
        <v>178</v>
      </c>
      <c r="C48" s="106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8"/>
      <c r="AP48" s="108"/>
      <c r="AQ48" s="37">
        <f t="shared" si="0"/>
        <v>0</v>
      </c>
    </row>
    <row r="49" spans="1:43" ht="15">
      <c r="A49" s="185"/>
      <c r="B49" s="101" t="s">
        <v>179</v>
      </c>
      <c r="C49" s="109">
        <v>42</v>
      </c>
      <c r="D49" s="103"/>
      <c r="E49" s="104">
        <v>1</v>
      </c>
      <c r="F49" s="103"/>
      <c r="G49" s="104">
        <v>103</v>
      </c>
      <c r="H49" s="103"/>
      <c r="I49" s="104">
        <v>31397</v>
      </c>
      <c r="J49" s="103"/>
      <c r="K49" s="104">
        <v>0</v>
      </c>
      <c r="L49" s="103"/>
      <c r="M49" s="104">
        <v>2932</v>
      </c>
      <c r="N49" s="103"/>
      <c r="O49" s="104">
        <v>3160</v>
      </c>
      <c r="P49" s="103"/>
      <c r="Q49" s="104">
        <v>3963</v>
      </c>
      <c r="R49" s="103"/>
      <c r="S49" s="104">
        <v>1025</v>
      </c>
      <c r="T49" s="103"/>
      <c r="U49" s="104">
        <v>115</v>
      </c>
      <c r="V49" s="103"/>
      <c r="W49" s="104">
        <v>16181</v>
      </c>
      <c r="X49" s="103"/>
      <c r="Y49" s="104">
        <v>7130</v>
      </c>
      <c r="Z49" s="103"/>
      <c r="AA49" s="104">
        <v>0</v>
      </c>
      <c r="AB49" s="103"/>
      <c r="AC49" s="104">
        <v>52</v>
      </c>
      <c r="AD49" s="103"/>
      <c r="AE49" s="104">
        <v>13532</v>
      </c>
      <c r="AF49" s="103"/>
      <c r="AG49" s="104">
        <v>4019</v>
      </c>
      <c r="AH49" s="103"/>
      <c r="AI49" s="104">
        <v>18576</v>
      </c>
      <c r="AJ49" s="103"/>
      <c r="AK49" s="104">
        <v>13</v>
      </c>
      <c r="AL49" s="103"/>
      <c r="AM49" s="104">
        <v>1442</v>
      </c>
      <c r="AN49" s="103"/>
      <c r="AO49" s="108">
        <v>103683</v>
      </c>
      <c r="AP49" s="108"/>
      <c r="AQ49" s="37">
        <f t="shared" si="0"/>
        <v>103683</v>
      </c>
    </row>
    <row r="50" spans="1:43" ht="15">
      <c r="A50" s="185"/>
      <c r="B50" s="101" t="s">
        <v>113</v>
      </c>
      <c r="C50" s="106">
        <v>42</v>
      </c>
      <c r="D50" s="107"/>
      <c r="E50" s="107">
        <v>1</v>
      </c>
      <c r="F50" s="107"/>
      <c r="G50" s="107">
        <v>103</v>
      </c>
      <c r="H50" s="107"/>
      <c r="I50" s="107">
        <v>31397</v>
      </c>
      <c r="J50" s="107"/>
      <c r="K50" s="107">
        <v>0</v>
      </c>
      <c r="L50" s="107"/>
      <c r="M50" s="107">
        <v>2932</v>
      </c>
      <c r="N50" s="107"/>
      <c r="O50" s="107">
        <v>3160</v>
      </c>
      <c r="P50" s="107"/>
      <c r="Q50" s="107">
        <v>3963</v>
      </c>
      <c r="R50" s="107"/>
      <c r="S50" s="107">
        <v>1025</v>
      </c>
      <c r="T50" s="107"/>
      <c r="U50" s="107">
        <v>115</v>
      </c>
      <c r="V50" s="107"/>
      <c r="W50" s="107">
        <v>16181</v>
      </c>
      <c r="X50" s="107"/>
      <c r="Y50" s="107">
        <v>7130</v>
      </c>
      <c r="Z50" s="107"/>
      <c r="AA50" s="107">
        <v>0</v>
      </c>
      <c r="AB50" s="107"/>
      <c r="AC50" s="107">
        <v>52</v>
      </c>
      <c r="AD50" s="107"/>
      <c r="AE50" s="107">
        <v>13532</v>
      </c>
      <c r="AF50" s="107"/>
      <c r="AG50" s="107">
        <v>4019</v>
      </c>
      <c r="AH50" s="107"/>
      <c r="AI50" s="107">
        <v>18576</v>
      </c>
      <c r="AJ50" s="107"/>
      <c r="AK50" s="107">
        <v>13</v>
      </c>
      <c r="AL50" s="107"/>
      <c r="AM50" s="107">
        <v>1442</v>
      </c>
      <c r="AN50" s="107"/>
      <c r="AO50" s="108">
        <v>103683</v>
      </c>
      <c r="AP50" s="108"/>
      <c r="AQ50" s="37">
        <f t="shared" si="0"/>
        <v>103683</v>
      </c>
    </row>
    <row r="51" spans="1:43" ht="15">
      <c r="A51" s="185" t="s">
        <v>195</v>
      </c>
      <c r="B51" s="101" t="s">
        <v>178</v>
      </c>
      <c r="C51" s="109">
        <v>0</v>
      </c>
      <c r="D51" s="103"/>
      <c r="E51" s="104">
        <v>0</v>
      </c>
      <c r="F51" s="103"/>
      <c r="G51" s="104">
        <v>0</v>
      </c>
      <c r="H51" s="103"/>
      <c r="I51" s="104">
        <v>2</v>
      </c>
      <c r="J51" s="103"/>
      <c r="K51" s="104">
        <v>1</v>
      </c>
      <c r="L51" s="103"/>
      <c r="M51" s="104">
        <v>0</v>
      </c>
      <c r="N51" s="103"/>
      <c r="O51" s="104">
        <v>0</v>
      </c>
      <c r="P51" s="103"/>
      <c r="Q51" s="104">
        <v>0</v>
      </c>
      <c r="R51" s="103"/>
      <c r="S51" s="104">
        <v>0</v>
      </c>
      <c r="T51" s="103"/>
      <c r="U51" s="104">
        <v>1</v>
      </c>
      <c r="V51" s="103"/>
      <c r="W51" s="104">
        <v>0</v>
      </c>
      <c r="X51" s="103"/>
      <c r="Y51" s="104">
        <v>0</v>
      </c>
      <c r="Z51" s="103"/>
      <c r="AA51" s="104">
        <v>0</v>
      </c>
      <c r="AB51" s="103"/>
      <c r="AC51" s="104">
        <v>0</v>
      </c>
      <c r="AD51" s="103"/>
      <c r="AE51" s="104">
        <v>20</v>
      </c>
      <c r="AF51" s="103"/>
      <c r="AG51" s="104">
        <v>70</v>
      </c>
      <c r="AH51" s="103"/>
      <c r="AI51" s="104">
        <v>7</v>
      </c>
      <c r="AJ51" s="103"/>
      <c r="AK51" s="104">
        <v>0</v>
      </c>
      <c r="AL51" s="103"/>
      <c r="AM51" s="104">
        <v>0</v>
      </c>
      <c r="AN51" s="103"/>
      <c r="AO51" s="108">
        <v>101</v>
      </c>
      <c r="AP51" s="108"/>
      <c r="AQ51" s="37">
        <f t="shared" si="0"/>
        <v>101</v>
      </c>
    </row>
    <row r="52" spans="1:43" ht="15">
      <c r="A52" s="185"/>
      <c r="B52" s="101" t="s">
        <v>179</v>
      </c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8"/>
      <c r="AP52" s="108"/>
      <c r="AQ52" s="37">
        <f t="shared" si="0"/>
        <v>0</v>
      </c>
    </row>
    <row r="53" spans="1:43" ht="15">
      <c r="A53" s="185"/>
      <c r="B53" s="101" t="s">
        <v>113</v>
      </c>
      <c r="C53" s="106">
        <v>0</v>
      </c>
      <c r="D53" s="107"/>
      <c r="E53" s="107">
        <v>0</v>
      </c>
      <c r="F53" s="107"/>
      <c r="G53" s="107">
        <v>0</v>
      </c>
      <c r="H53" s="107"/>
      <c r="I53" s="107">
        <v>2</v>
      </c>
      <c r="J53" s="107"/>
      <c r="K53" s="107">
        <v>1</v>
      </c>
      <c r="L53" s="107"/>
      <c r="M53" s="107">
        <v>0</v>
      </c>
      <c r="N53" s="107"/>
      <c r="O53" s="107">
        <v>0</v>
      </c>
      <c r="P53" s="107"/>
      <c r="Q53" s="107">
        <v>0</v>
      </c>
      <c r="R53" s="107"/>
      <c r="S53" s="107">
        <v>0</v>
      </c>
      <c r="T53" s="107"/>
      <c r="U53" s="107">
        <v>1</v>
      </c>
      <c r="V53" s="107"/>
      <c r="W53" s="107">
        <v>0</v>
      </c>
      <c r="X53" s="107"/>
      <c r="Y53" s="107">
        <v>0</v>
      </c>
      <c r="Z53" s="107"/>
      <c r="AA53" s="107">
        <v>0</v>
      </c>
      <c r="AB53" s="107"/>
      <c r="AC53" s="107">
        <v>0</v>
      </c>
      <c r="AD53" s="107"/>
      <c r="AE53" s="107">
        <v>20</v>
      </c>
      <c r="AF53" s="107"/>
      <c r="AG53" s="107">
        <v>70</v>
      </c>
      <c r="AH53" s="107"/>
      <c r="AI53" s="107">
        <v>7</v>
      </c>
      <c r="AJ53" s="107"/>
      <c r="AK53" s="107">
        <v>0</v>
      </c>
      <c r="AL53" s="107"/>
      <c r="AM53" s="107">
        <v>0</v>
      </c>
      <c r="AN53" s="107"/>
      <c r="AO53" s="108">
        <v>101</v>
      </c>
      <c r="AP53" s="108"/>
      <c r="AQ53" s="37">
        <f t="shared" si="0"/>
        <v>101</v>
      </c>
    </row>
    <row r="54" spans="1:43" ht="15">
      <c r="A54" s="185" t="s">
        <v>196</v>
      </c>
      <c r="B54" s="101" t="s">
        <v>178</v>
      </c>
      <c r="C54" s="109">
        <v>0</v>
      </c>
      <c r="D54" s="103"/>
      <c r="E54" s="104">
        <v>0</v>
      </c>
      <c r="F54" s="103"/>
      <c r="G54" s="104">
        <v>0</v>
      </c>
      <c r="H54" s="103"/>
      <c r="I54" s="104">
        <v>0</v>
      </c>
      <c r="J54" s="103"/>
      <c r="K54" s="104">
        <v>0</v>
      </c>
      <c r="L54" s="103"/>
      <c r="M54" s="104">
        <v>0</v>
      </c>
      <c r="N54" s="103"/>
      <c r="O54" s="104">
        <v>0</v>
      </c>
      <c r="P54" s="103"/>
      <c r="Q54" s="104">
        <v>0</v>
      </c>
      <c r="R54" s="103"/>
      <c r="S54" s="104">
        <v>0</v>
      </c>
      <c r="T54" s="103"/>
      <c r="U54" s="104">
        <v>0</v>
      </c>
      <c r="V54" s="103"/>
      <c r="W54" s="104">
        <v>0</v>
      </c>
      <c r="X54" s="103"/>
      <c r="Y54" s="104">
        <v>0</v>
      </c>
      <c r="Z54" s="103"/>
      <c r="AA54" s="104">
        <v>0</v>
      </c>
      <c r="AB54" s="103"/>
      <c r="AC54" s="104">
        <v>0</v>
      </c>
      <c r="AD54" s="103"/>
      <c r="AE54" s="104">
        <v>0</v>
      </c>
      <c r="AF54" s="103"/>
      <c r="AG54" s="104">
        <v>0</v>
      </c>
      <c r="AH54" s="103"/>
      <c r="AI54" s="104">
        <v>0</v>
      </c>
      <c r="AJ54" s="103"/>
      <c r="AK54" s="104">
        <v>0</v>
      </c>
      <c r="AL54" s="103"/>
      <c r="AM54" s="104">
        <v>0</v>
      </c>
      <c r="AN54" s="103"/>
      <c r="AO54" s="108">
        <v>0</v>
      </c>
      <c r="AP54" s="108"/>
      <c r="AQ54" s="37">
        <f t="shared" si="0"/>
        <v>0</v>
      </c>
    </row>
    <row r="55" spans="1:43" ht="15">
      <c r="A55" s="185"/>
      <c r="B55" s="101" t="s">
        <v>179</v>
      </c>
      <c r="C55" s="109">
        <v>0</v>
      </c>
      <c r="D55" s="103"/>
      <c r="E55" s="104">
        <v>0</v>
      </c>
      <c r="F55" s="103"/>
      <c r="G55" s="104">
        <v>0</v>
      </c>
      <c r="H55" s="103"/>
      <c r="I55" s="104">
        <v>0</v>
      </c>
      <c r="J55" s="103"/>
      <c r="K55" s="104">
        <v>0</v>
      </c>
      <c r="L55" s="103"/>
      <c r="M55" s="104">
        <v>0</v>
      </c>
      <c r="N55" s="103"/>
      <c r="O55" s="104">
        <v>0</v>
      </c>
      <c r="P55" s="103"/>
      <c r="Q55" s="104">
        <v>0</v>
      </c>
      <c r="R55" s="103"/>
      <c r="S55" s="104">
        <v>0</v>
      </c>
      <c r="T55" s="103"/>
      <c r="U55" s="104">
        <v>0</v>
      </c>
      <c r="V55" s="103"/>
      <c r="W55" s="104">
        <v>0</v>
      </c>
      <c r="X55" s="103"/>
      <c r="Y55" s="104">
        <v>0</v>
      </c>
      <c r="Z55" s="103"/>
      <c r="AA55" s="104">
        <v>0</v>
      </c>
      <c r="AB55" s="103"/>
      <c r="AC55" s="104">
        <v>0</v>
      </c>
      <c r="AD55" s="103"/>
      <c r="AE55" s="104">
        <v>0</v>
      </c>
      <c r="AF55" s="103"/>
      <c r="AG55" s="104">
        <v>0</v>
      </c>
      <c r="AH55" s="103"/>
      <c r="AI55" s="104">
        <v>232653</v>
      </c>
      <c r="AJ55" s="103"/>
      <c r="AK55" s="104">
        <v>0</v>
      </c>
      <c r="AL55" s="103"/>
      <c r="AM55" s="104">
        <v>0</v>
      </c>
      <c r="AN55" s="103"/>
      <c r="AO55" s="108">
        <v>232653</v>
      </c>
      <c r="AP55" s="108"/>
      <c r="AQ55" s="37">
        <f t="shared" si="0"/>
        <v>232653</v>
      </c>
    </row>
    <row r="56" spans="1:43" ht="15">
      <c r="A56" s="185"/>
      <c r="B56" s="101" t="s">
        <v>113</v>
      </c>
      <c r="C56" s="106">
        <v>0</v>
      </c>
      <c r="D56" s="107"/>
      <c r="E56" s="107">
        <v>0</v>
      </c>
      <c r="F56" s="107"/>
      <c r="G56" s="107">
        <v>0</v>
      </c>
      <c r="H56" s="107"/>
      <c r="I56" s="107">
        <v>0</v>
      </c>
      <c r="J56" s="107"/>
      <c r="K56" s="107">
        <v>0</v>
      </c>
      <c r="L56" s="107"/>
      <c r="M56" s="107">
        <v>0</v>
      </c>
      <c r="N56" s="107"/>
      <c r="O56" s="107">
        <v>0</v>
      </c>
      <c r="P56" s="107"/>
      <c r="Q56" s="107">
        <v>0</v>
      </c>
      <c r="R56" s="107"/>
      <c r="S56" s="107">
        <v>0</v>
      </c>
      <c r="T56" s="107"/>
      <c r="U56" s="107">
        <v>0</v>
      </c>
      <c r="V56" s="107"/>
      <c r="W56" s="107">
        <v>0</v>
      </c>
      <c r="X56" s="107"/>
      <c r="Y56" s="107">
        <v>0</v>
      </c>
      <c r="Z56" s="107"/>
      <c r="AA56" s="107">
        <v>0</v>
      </c>
      <c r="AB56" s="107"/>
      <c r="AC56" s="107">
        <v>0</v>
      </c>
      <c r="AD56" s="107"/>
      <c r="AE56" s="107">
        <v>0</v>
      </c>
      <c r="AF56" s="107"/>
      <c r="AG56" s="107">
        <v>0</v>
      </c>
      <c r="AH56" s="107"/>
      <c r="AI56" s="107">
        <v>232653</v>
      </c>
      <c r="AJ56" s="107"/>
      <c r="AK56" s="107">
        <v>0</v>
      </c>
      <c r="AL56" s="107"/>
      <c r="AM56" s="107">
        <v>0</v>
      </c>
      <c r="AN56" s="107"/>
      <c r="AO56" s="108">
        <v>232653</v>
      </c>
      <c r="AP56" s="108"/>
      <c r="AQ56" s="37">
        <f t="shared" si="0"/>
        <v>232653</v>
      </c>
    </row>
    <row r="57" spans="1:43" ht="15">
      <c r="A57" s="185" t="s">
        <v>197</v>
      </c>
      <c r="B57" s="101" t="s">
        <v>178</v>
      </c>
      <c r="C57" s="109">
        <v>0</v>
      </c>
      <c r="D57" s="103"/>
      <c r="E57" s="104">
        <v>0</v>
      </c>
      <c r="F57" s="103"/>
      <c r="G57" s="104">
        <v>0</v>
      </c>
      <c r="H57" s="103"/>
      <c r="I57" s="104">
        <v>0</v>
      </c>
      <c r="J57" s="103"/>
      <c r="K57" s="104">
        <v>0</v>
      </c>
      <c r="L57" s="103"/>
      <c r="M57" s="104">
        <v>0</v>
      </c>
      <c r="N57" s="103"/>
      <c r="O57" s="104">
        <v>0</v>
      </c>
      <c r="P57" s="103"/>
      <c r="Q57" s="104">
        <v>0</v>
      </c>
      <c r="R57" s="103"/>
      <c r="S57" s="104">
        <v>0</v>
      </c>
      <c r="T57" s="103"/>
      <c r="U57" s="104">
        <v>0</v>
      </c>
      <c r="V57" s="103"/>
      <c r="W57" s="104">
        <v>0</v>
      </c>
      <c r="X57" s="103"/>
      <c r="Y57" s="104">
        <v>0</v>
      </c>
      <c r="Z57" s="103"/>
      <c r="AA57" s="104">
        <v>0</v>
      </c>
      <c r="AB57" s="103"/>
      <c r="AC57" s="104">
        <v>0</v>
      </c>
      <c r="AD57" s="103"/>
      <c r="AE57" s="104">
        <v>0</v>
      </c>
      <c r="AF57" s="103"/>
      <c r="AG57" s="104">
        <v>0</v>
      </c>
      <c r="AH57" s="103"/>
      <c r="AI57" s="104">
        <v>0</v>
      </c>
      <c r="AJ57" s="103"/>
      <c r="AK57" s="104">
        <v>0</v>
      </c>
      <c r="AL57" s="103"/>
      <c r="AM57" s="104">
        <v>0</v>
      </c>
      <c r="AN57" s="103"/>
      <c r="AO57" s="108">
        <v>0</v>
      </c>
      <c r="AP57" s="108"/>
      <c r="AQ57" s="37">
        <f t="shared" si="0"/>
        <v>0</v>
      </c>
    </row>
    <row r="58" spans="1:43" ht="15">
      <c r="A58" s="185"/>
      <c r="B58" s="101" t="s">
        <v>179</v>
      </c>
      <c r="C58" s="109">
        <v>0</v>
      </c>
      <c r="D58" s="103"/>
      <c r="E58" s="104">
        <v>0</v>
      </c>
      <c r="F58" s="103"/>
      <c r="G58" s="104">
        <v>0</v>
      </c>
      <c r="H58" s="103"/>
      <c r="I58" s="104">
        <v>0</v>
      </c>
      <c r="J58" s="103"/>
      <c r="K58" s="104">
        <v>0</v>
      </c>
      <c r="L58" s="103"/>
      <c r="M58" s="104">
        <v>0</v>
      </c>
      <c r="N58" s="103"/>
      <c r="O58" s="104">
        <v>0</v>
      </c>
      <c r="P58" s="103"/>
      <c r="Q58" s="104">
        <v>0</v>
      </c>
      <c r="R58" s="103"/>
      <c r="S58" s="104">
        <v>0</v>
      </c>
      <c r="T58" s="103"/>
      <c r="U58" s="104">
        <v>0</v>
      </c>
      <c r="V58" s="103"/>
      <c r="W58" s="104">
        <v>0</v>
      </c>
      <c r="X58" s="103"/>
      <c r="Y58" s="104">
        <v>0</v>
      </c>
      <c r="Z58" s="103"/>
      <c r="AA58" s="104">
        <v>0</v>
      </c>
      <c r="AB58" s="103"/>
      <c r="AC58" s="104">
        <v>0</v>
      </c>
      <c r="AD58" s="103"/>
      <c r="AE58" s="104">
        <v>0</v>
      </c>
      <c r="AF58" s="103"/>
      <c r="AG58" s="104">
        <v>0</v>
      </c>
      <c r="AH58" s="103"/>
      <c r="AI58" s="104">
        <v>380095</v>
      </c>
      <c r="AJ58" s="103"/>
      <c r="AK58" s="104">
        <v>0</v>
      </c>
      <c r="AL58" s="103"/>
      <c r="AM58" s="104">
        <v>0</v>
      </c>
      <c r="AN58" s="103"/>
      <c r="AO58" s="108">
        <v>380095</v>
      </c>
      <c r="AP58" s="108"/>
      <c r="AQ58" s="37">
        <f t="shared" si="0"/>
        <v>380095</v>
      </c>
    </row>
    <row r="59" spans="1:43" ht="15">
      <c r="A59" s="185"/>
      <c r="B59" s="101" t="s">
        <v>113</v>
      </c>
      <c r="C59" s="106">
        <v>0</v>
      </c>
      <c r="D59" s="107"/>
      <c r="E59" s="107">
        <v>0</v>
      </c>
      <c r="F59" s="107"/>
      <c r="G59" s="107">
        <v>0</v>
      </c>
      <c r="H59" s="107"/>
      <c r="I59" s="107">
        <v>0</v>
      </c>
      <c r="J59" s="107"/>
      <c r="K59" s="107">
        <v>0</v>
      </c>
      <c r="L59" s="107"/>
      <c r="M59" s="107">
        <v>0</v>
      </c>
      <c r="N59" s="107"/>
      <c r="O59" s="107">
        <v>0</v>
      </c>
      <c r="P59" s="107"/>
      <c r="Q59" s="107">
        <v>0</v>
      </c>
      <c r="R59" s="107"/>
      <c r="S59" s="107">
        <v>0</v>
      </c>
      <c r="T59" s="107"/>
      <c r="U59" s="107">
        <v>0</v>
      </c>
      <c r="V59" s="107"/>
      <c r="W59" s="107">
        <v>0</v>
      </c>
      <c r="X59" s="107"/>
      <c r="Y59" s="107">
        <v>0</v>
      </c>
      <c r="Z59" s="107"/>
      <c r="AA59" s="107">
        <v>0</v>
      </c>
      <c r="AB59" s="107"/>
      <c r="AC59" s="107">
        <v>0</v>
      </c>
      <c r="AD59" s="107"/>
      <c r="AE59" s="107">
        <v>0</v>
      </c>
      <c r="AF59" s="107"/>
      <c r="AG59" s="107">
        <v>0</v>
      </c>
      <c r="AH59" s="107"/>
      <c r="AI59" s="107">
        <v>380095</v>
      </c>
      <c r="AJ59" s="107"/>
      <c r="AK59" s="107">
        <v>0</v>
      </c>
      <c r="AL59" s="107"/>
      <c r="AM59" s="107">
        <v>0</v>
      </c>
      <c r="AN59" s="107"/>
      <c r="AO59" s="108">
        <v>380095</v>
      </c>
      <c r="AP59" s="108"/>
      <c r="AQ59" s="37">
        <f t="shared" si="0"/>
        <v>380095</v>
      </c>
    </row>
    <row r="60" spans="1:43" ht="15">
      <c r="A60" s="185" t="s">
        <v>198</v>
      </c>
      <c r="B60" s="101" t="s">
        <v>178</v>
      </c>
      <c r="C60" s="109">
        <v>0</v>
      </c>
      <c r="D60" s="103"/>
      <c r="E60" s="104">
        <v>0</v>
      </c>
      <c r="F60" s="103"/>
      <c r="G60" s="104">
        <v>0</v>
      </c>
      <c r="H60" s="103"/>
      <c r="I60" s="104">
        <v>0</v>
      </c>
      <c r="J60" s="103"/>
      <c r="K60" s="104">
        <v>0</v>
      </c>
      <c r="L60" s="103"/>
      <c r="M60" s="104">
        <v>0</v>
      </c>
      <c r="N60" s="103"/>
      <c r="O60" s="104">
        <v>0</v>
      </c>
      <c r="P60" s="103"/>
      <c r="Q60" s="104">
        <v>0</v>
      </c>
      <c r="R60" s="103"/>
      <c r="S60" s="104">
        <v>0</v>
      </c>
      <c r="T60" s="103"/>
      <c r="U60" s="104">
        <v>0</v>
      </c>
      <c r="V60" s="103"/>
      <c r="W60" s="104">
        <v>0</v>
      </c>
      <c r="X60" s="103"/>
      <c r="Y60" s="104">
        <v>0</v>
      </c>
      <c r="Z60" s="103"/>
      <c r="AA60" s="104">
        <v>0</v>
      </c>
      <c r="AB60" s="103"/>
      <c r="AC60" s="104">
        <v>0</v>
      </c>
      <c r="AD60" s="103"/>
      <c r="AE60" s="104">
        <v>0</v>
      </c>
      <c r="AF60" s="103"/>
      <c r="AG60" s="104">
        <v>0</v>
      </c>
      <c r="AH60" s="103"/>
      <c r="AI60" s="104">
        <v>88343</v>
      </c>
      <c r="AJ60" s="103"/>
      <c r="AK60" s="104">
        <v>0</v>
      </c>
      <c r="AL60" s="103"/>
      <c r="AM60" s="104">
        <v>0</v>
      </c>
      <c r="AN60" s="103"/>
      <c r="AO60" s="108">
        <v>88343</v>
      </c>
      <c r="AP60" s="108"/>
      <c r="AQ60" s="37">
        <f t="shared" si="0"/>
        <v>88343</v>
      </c>
    </row>
    <row r="61" spans="1:43" ht="15">
      <c r="A61" s="185"/>
      <c r="B61" s="101" t="s">
        <v>179</v>
      </c>
      <c r="C61" s="106">
        <v>0</v>
      </c>
      <c r="D61" s="103"/>
      <c r="E61" s="103">
        <v>0</v>
      </c>
      <c r="F61" s="103"/>
      <c r="G61" s="103">
        <v>0</v>
      </c>
      <c r="H61" s="103"/>
      <c r="I61" s="103">
        <v>0</v>
      </c>
      <c r="J61" s="103"/>
      <c r="K61" s="103">
        <v>0</v>
      </c>
      <c r="L61" s="103"/>
      <c r="M61" s="103">
        <v>0</v>
      </c>
      <c r="N61" s="103"/>
      <c r="O61" s="103">
        <v>0</v>
      </c>
      <c r="P61" s="103"/>
      <c r="Q61" s="103">
        <v>0</v>
      </c>
      <c r="R61" s="103"/>
      <c r="S61" s="103">
        <v>0</v>
      </c>
      <c r="T61" s="103"/>
      <c r="U61" s="103">
        <v>0</v>
      </c>
      <c r="V61" s="103"/>
      <c r="W61" s="103">
        <v>0</v>
      </c>
      <c r="X61" s="103"/>
      <c r="Y61" s="103">
        <v>0</v>
      </c>
      <c r="Z61" s="103"/>
      <c r="AA61" s="103">
        <v>0</v>
      </c>
      <c r="AB61" s="103"/>
      <c r="AC61" s="103">
        <v>0</v>
      </c>
      <c r="AD61" s="103"/>
      <c r="AE61" s="103">
        <v>0</v>
      </c>
      <c r="AF61" s="103"/>
      <c r="AG61" s="103">
        <v>0</v>
      </c>
      <c r="AH61" s="103"/>
      <c r="AI61" s="103">
        <v>0</v>
      </c>
      <c r="AJ61" s="103"/>
      <c r="AK61" s="103">
        <v>0</v>
      </c>
      <c r="AL61" s="103"/>
      <c r="AM61" s="103">
        <v>0</v>
      </c>
      <c r="AN61" s="103"/>
      <c r="AO61" s="108">
        <v>0</v>
      </c>
      <c r="AP61" s="108"/>
      <c r="AQ61" s="37">
        <f t="shared" si="0"/>
        <v>0</v>
      </c>
    </row>
    <row r="62" spans="1:43" ht="15">
      <c r="A62" s="185"/>
      <c r="B62" s="101" t="s">
        <v>113</v>
      </c>
      <c r="C62" s="106">
        <v>0</v>
      </c>
      <c r="D62" s="107"/>
      <c r="E62" s="107">
        <v>0</v>
      </c>
      <c r="F62" s="107"/>
      <c r="G62" s="107">
        <v>0</v>
      </c>
      <c r="H62" s="107"/>
      <c r="I62" s="107">
        <v>0</v>
      </c>
      <c r="J62" s="107"/>
      <c r="K62" s="107">
        <v>0</v>
      </c>
      <c r="L62" s="107"/>
      <c r="M62" s="107">
        <v>0</v>
      </c>
      <c r="N62" s="107"/>
      <c r="O62" s="107">
        <v>0</v>
      </c>
      <c r="P62" s="107"/>
      <c r="Q62" s="107">
        <v>0</v>
      </c>
      <c r="R62" s="107"/>
      <c r="S62" s="107">
        <v>0</v>
      </c>
      <c r="T62" s="107"/>
      <c r="U62" s="107">
        <v>0</v>
      </c>
      <c r="V62" s="107"/>
      <c r="W62" s="107">
        <v>0</v>
      </c>
      <c r="X62" s="107"/>
      <c r="Y62" s="107">
        <v>0</v>
      </c>
      <c r="Z62" s="107"/>
      <c r="AA62" s="107">
        <v>0</v>
      </c>
      <c r="AB62" s="107"/>
      <c r="AC62" s="107">
        <v>0</v>
      </c>
      <c r="AD62" s="107"/>
      <c r="AE62" s="107">
        <v>0</v>
      </c>
      <c r="AF62" s="107"/>
      <c r="AG62" s="107">
        <v>0</v>
      </c>
      <c r="AH62" s="107"/>
      <c r="AI62" s="107">
        <v>88343</v>
      </c>
      <c r="AJ62" s="107"/>
      <c r="AK62" s="107">
        <v>0</v>
      </c>
      <c r="AL62" s="107"/>
      <c r="AM62" s="107">
        <v>0</v>
      </c>
      <c r="AN62" s="107"/>
      <c r="AO62" s="108">
        <v>88343</v>
      </c>
      <c r="AP62" s="108"/>
      <c r="AQ62" s="37">
        <f t="shared" si="0"/>
        <v>88343</v>
      </c>
    </row>
    <row r="63" spans="1:43" ht="15">
      <c r="A63" s="185" t="s">
        <v>199</v>
      </c>
      <c r="B63" s="101" t="s">
        <v>178</v>
      </c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8"/>
      <c r="AP63" s="108"/>
      <c r="AQ63" s="37">
        <f t="shared" si="0"/>
        <v>0</v>
      </c>
    </row>
    <row r="64" spans="1:43" ht="15">
      <c r="A64" s="185"/>
      <c r="B64" s="101" t="s">
        <v>179</v>
      </c>
      <c r="C64" s="109">
        <v>12549</v>
      </c>
      <c r="D64" s="103"/>
      <c r="E64" s="104">
        <v>8</v>
      </c>
      <c r="F64" s="103"/>
      <c r="G64" s="104">
        <v>746872</v>
      </c>
      <c r="H64" s="103"/>
      <c r="I64" s="104">
        <v>654</v>
      </c>
      <c r="J64" s="103"/>
      <c r="K64" s="104">
        <v>3</v>
      </c>
      <c r="L64" s="103"/>
      <c r="M64" s="104">
        <v>23</v>
      </c>
      <c r="N64" s="103"/>
      <c r="O64" s="104">
        <v>0</v>
      </c>
      <c r="P64" s="103"/>
      <c r="Q64" s="104">
        <v>8620</v>
      </c>
      <c r="R64" s="103"/>
      <c r="S64" s="104">
        <v>1</v>
      </c>
      <c r="T64" s="103"/>
      <c r="U64" s="104">
        <v>373</v>
      </c>
      <c r="V64" s="103"/>
      <c r="W64" s="104">
        <v>41</v>
      </c>
      <c r="X64" s="103"/>
      <c r="Y64" s="104">
        <v>80</v>
      </c>
      <c r="Z64" s="103"/>
      <c r="AA64" s="104">
        <v>53</v>
      </c>
      <c r="AB64" s="103"/>
      <c r="AC64" s="104">
        <v>12549</v>
      </c>
      <c r="AD64" s="103"/>
      <c r="AE64" s="104">
        <v>36180</v>
      </c>
      <c r="AF64" s="103"/>
      <c r="AG64" s="104">
        <v>525</v>
      </c>
      <c r="AH64" s="103"/>
      <c r="AI64" s="104">
        <v>101495</v>
      </c>
      <c r="AJ64" s="103"/>
      <c r="AK64" s="104">
        <v>83</v>
      </c>
      <c r="AL64" s="103"/>
      <c r="AM64" s="104">
        <v>0</v>
      </c>
      <c r="AN64" s="103" t="s">
        <v>249</v>
      </c>
      <c r="AO64" s="108">
        <v>920109</v>
      </c>
      <c r="AP64" s="108"/>
      <c r="AQ64" s="37">
        <f t="shared" si="0"/>
        <v>920109</v>
      </c>
    </row>
    <row r="65" spans="1:43" ht="15">
      <c r="A65" s="185"/>
      <c r="B65" s="101" t="s">
        <v>113</v>
      </c>
      <c r="C65" s="106">
        <v>12549</v>
      </c>
      <c r="D65" s="107"/>
      <c r="E65" s="107">
        <v>8</v>
      </c>
      <c r="F65" s="107"/>
      <c r="G65" s="107">
        <v>746872</v>
      </c>
      <c r="H65" s="107"/>
      <c r="I65" s="107">
        <v>654</v>
      </c>
      <c r="J65" s="107"/>
      <c r="K65" s="107">
        <v>3</v>
      </c>
      <c r="L65" s="107"/>
      <c r="M65" s="107">
        <v>23</v>
      </c>
      <c r="N65" s="107"/>
      <c r="O65" s="107">
        <v>0</v>
      </c>
      <c r="P65" s="107"/>
      <c r="Q65" s="107">
        <v>8620</v>
      </c>
      <c r="R65" s="107"/>
      <c r="S65" s="107">
        <v>1</v>
      </c>
      <c r="T65" s="107"/>
      <c r="U65" s="107">
        <v>373</v>
      </c>
      <c r="V65" s="107"/>
      <c r="W65" s="107">
        <v>41</v>
      </c>
      <c r="X65" s="107"/>
      <c r="Y65" s="107">
        <v>80</v>
      </c>
      <c r="Z65" s="107"/>
      <c r="AA65" s="107">
        <v>53</v>
      </c>
      <c r="AB65" s="107"/>
      <c r="AC65" s="107">
        <v>12549</v>
      </c>
      <c r="AD65" s="107"/>
      <c r="AE65" s="107">
        <v>36180</v>
      </c>
      <c r="AF65" s="107"/>
      <c r="AG65" s="107">
        <v>525</v>
      </c>
      <c r="AH65" s="107"/>
      <c r="AI65" s="107">
        <v>101495</v>
      </c>
      <c r="AJ65" s="107"/>
      <c r="AK65" s="107">
        <v>83</v>
      </c>
      <c r="AL65" s="107"/>
      <c r="AM65" s="107">
        <v>0</v>
      </c>
      <c r="AN65" s="107"/>
      <c r="AO65" s="108">
        <v>920109</v>
      </c>
      <c r="AP65" s="108"/>
      <c r="AQ65" s="37">
        <f t="shared" si="0"/>
        <v>920109</v>
      </c>
    </row>
    <row r="66" spans="1:43" ht="15">
      <c r="A66" s="185" t="s">
        <v>200</v>
      </c>
      <c r="B66" s="101" t="s">
        <v>178</v>
      </c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8"/>
      <c r="AP66" s="108"/>
      <c r="AQ66" s="37">
        <f t="shared" si="0"/>
        <v>0</v>
      </c>
    </row>
    <row r="67" spans="1:43" ht="15">
      <c r="A67" s="185"/>
      <c r="B67" s="101" t="s">
        <v>179</v>
      </c>
      <c r="C67" s="109">
        <v>121886</v>
      </c>
      <c r="D67" s="103"/>
      <c r="E67" s="104">
        <v>92</v>
      </c>
      <c r="F67" s="103"/>
      <c r="G67" s="104">
        <v>597969</v>
      </c>
      <c r="H67" s="103"/>
      <c r="I67" s="104">
        <v>10</v>
      </c>
      <c r="J67" s="103"/>
      <c r="K67" s="104">
        <v>5</v>
      </c>
      <c r="L67" s="103"/>
      <c r="M67" s="104">
        <v>4</v>
      </c>
      <c r="N67" s="103"/>
      <c r="O67" s="104">
        <v>6872</v>
      </c>
      <c r="P67" s="103"/>
      <c r="Q67" s="104">
        <v>169297</v>
      </c>
      <c r="R67" s="103"/>
      <c r="S67" s="104">
        <v>28</v>
      </c>
      <c r="T67" s="103"/>
      <c r="U67" s="104">
        <v>89</v>
      </c>
      <c r="V67" s="103"/>
      <c r="W67" s="104">
        <v>22</v>
      </c>
      <c r="X67" s="103"/>
      <c r="Y67" s="104">
        <v>2</v>
      </c>
      <c r="Z67" s="103"/>
      <c r="AA67" s="104">
        <v>9826</v>
      </c>
      <c r="AB67" s="103"/>
      <c r="AC67" s="104">
        <v>3424</v>
      </c>
      <c r="AD67" s="103"/>
      <c r="AE67" s="104">
        <v>8225</v>
      </c>
      <c r="AF67" s="103"/>
      <c r="AG67" s="104">
        <v>1111</v>
      </c>
      <c r="AH67" s="103"/>
      <c r="AI67" s="104">
        <v>220568</v>
      </c>
      <c r="AJ67" s="103"/>
      <c r="AK67" s="104">
        <v>0</v>
      </c>
      <c r="AL67" s="103"/>
      <c r="AM67" s="104">
        <v>728514</v>
      </c>
      <c r="AN67" s="103"/>
      <c r="AO67" s="108">
        <v>1867944</v>
      </c>
      <c r="AP67" s="108"/>
      <c r="AQ67" s="37">
        <f aca="true" t="shared" si="1" ref="AQ67:AQ105">C67+E67+G67+I67+K67+M67+O67+Q67+S67+U67+W67+Y67+AA67+AC67+AE67+AG67+AK67+AI67+AM67</f>
        <v>1867944</v>
      </c>
    </row>
    <row r="68" spans="1:43" ht="15">
      <c r="A68" s="185"/>
      <c r="B68" s="101" t="s">
        <v>113</v>
      </c>
      <c r="C68" s="106">
        <v>121886</v>
      </c>
      <c r="D68" s="107"/>
      <c r="E68" s="107">
        <v>92</v>
      </c>
      <c r="F68" s="107"/>
      <c r="G68" s="107">
        <v>597969</v>
      </c>
      <c r="H68" s="107"/>
      <c r="I68" s="107">
        <v>10</v>
      </c>
      <c r="J68" s="107"/>
      <c r="K68" s="107">
        <v>5</v>
      </c>
      <c r="L68" s="107"/>
      <c r="M68" s="107">
        <v>4</v>
      </c>
      <c r="N68" s="107"/>
      <c r="O68" s="107">
        <v>6872</v>
      </c>
      <c r="P68" s="107"/>
      <c r="Q68" s="107">
        <v>169297</v>
      </c>
      <c r="R68" s="107"/>
      <c r="S68" s="107">
        <v>28</v>
      </c>
      <c r="T68" s="107"/>
      <c r="U68" s="107">
        <v>89</v>
      </c>
      <c r="V68" s="107"/>
      <c r="W68" s="107">
        <v>22</v>
      </c>
      <c r="X68" s="107"/>
      <c r="Y68" s="107">
        <v>2</v>
      </c>
      <c r="Z68" s="107"/>
      <c r="AA68" s="107">
        <v>9826</v>
      </c>
      <c r="AB68" s="107"/>
      <c r="AC68" s="107">
        <v>3424</v>
      </c>
      <c r="AD68" s="107"/>
      <c r="AE68" s="107">
        <v>8225</v>
      </c>
      <c r="AF68" s="107"/>
      <c r="AG68" s="107">
        <v>1111</v>
      </c>
      <c r="AH68" s="107"/>
      <c r="AI68" s="107">
        <v>220568</v>
      </c>
      <c r="AJ68" s="107"/>
      <c r="AK68" s="107">
        <v>0</v>
      </c>
      <c r="AL68" s="107"/>
      <c r="AM68" s="107">
        <v>728514</v>
      </c>
      <c r="AN68" s="107"/>
      <c r="AO68" s="108">
        <v>1867944</v>
      </c>
      <c r="AP68" s="108"/>
      <c r="AQ68" s="37">
        <f t="shared" si="1"/>
        <v>1867944</v>
      </c>
    </row>
    <row r="69" spans="1:43" ht="15">
      <c r="A69" s="185" t="s">
        <v>201</v>
      </c>
      <c r="B69" s="101" t="s">
        <v>178</v>
      </c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8"/>
      <c r="AP69" s="108"/>
      <c r="AQ69" s="37">
        <f t="shared" si="1"/>
        <v>0</v>
      </c>
    </row>
    <row r="70" spans="1:43" ht="15">
      <c r="A70" s="185"/>
      <c r="B70" s="101" t="s">
        <v>179</v>
      </c>
      <c r="C70" s="109">
        <v>332879</v>
      </c>
      <c r="D70" s="103"/>
      <c r="E70" s="104">
        <v>0</v>
      </c>
      <c r="F70" s="103"/>
      <c r="G70" s="104">
        <v>22616</v>
      </c>
      <c r="H70" s="103"/>
      <c r="I70" s="104">
        <v>0</v>
      </c>
      <c r="J70" s="103"/>
      <c r="K70" s="104">
        <v>0</v>
      </c>
      <c r="L70" s="103"/>
      <c r="M70" s="104">
        <v>0</v>
      </c>
      <c r="N70" s="103"/>
      <c r="O70" s="104">
        <v>0</v>
      </c>
      <c r="P70" s="103"/>
      <c r="Q70" s="104">
        <v>1</v>
      </c>
      <c r="R70" s="103"/>
      <c r="S70" s="104">
        <v>0</v>
      </c>
      <c r="T70" s="103"/>
      <c r="U70" s="104">
        <v>0</v>
      </c>
      <c r="V70" s="103"/>
      <c r="W70" s="104">
        <v>0</v>
      </c>
      <c r="X70" s="103"/>
      <c r="Y70" s="104">
        <v>0</v>
      </c>
      <c r="Z70" s="103"/>
      <c r="AA70" s="104">
        <v>0</v>
      </c>
      <c r="AB70" s="103"/>
      <c r="AC70" s="104">
        <v>0</v>
      </c>
      <c r="AD70" s="103"/>
      <c r="AE70" s="104">
        <v>7593</v>
      </c>
      <c r="AF70" s="103"/>
      <c r="AG70" s="104">
        <v>10326</v>
      </c>
      <c r="AH70" s="103"/>
      <c r="AI70" s="104">
        <v>29278</v>
      </c>
      <c r="AJ70" s="103"/>
      <c r="AK70" s="104">
        <v>0</v>
      </c>
      <c r="AL70" s="103"/>
      <c r="AM70" s="104">
        <v>0</v>
      </c>
      <c r="AN70" s="103"/>
      <c r="AO70" s="108">
        <v>402693</v>
      </c>
      <c r="AP70" s="108"/>
      <c r="AQ70" s="37">
        <f t="shared" si="1"/>
        <v>402693</v>
      </c>
    </row>
    <row r="71" spans="1:43" ht="15">
      <c r="A71" s="185"/>
      <c r="B71" s="101" t="s">
        <v>113</v>
      </c>
      <c r="C71" s="106">
        <v>332879</v>
      </c>
      <c r="D71" s="107"/>
      <c r="E71" s="107">
        <v>0</v>
      </c>
      <c r="F71" s="107"/>
      <c r="G71" s="107">
        <v>22616</v>
      </c>
      <c r="H71" s="107"/>
      <c r="I71" s="107">
        <v>0</v>
      </c>
      <c r="J71" s="107"/>
      <c r="K71" s="107">
        <v>0</v>
      </c>
      <c r="L71" s="107"/>
      <c r="M71" s="107">
        <v>0</v>
      </c>
      <c r="N71" s="107"/>
      <c r="O71" s="107">
        <v>0</v>
      </c>
      <c r="P71" s="107"/>
      <c r="Q71" s="107">
        <v>1</v>
      </c>
      <c r="R71" s="107"/>
      <c r="S71" s="107">
        <v>0</v>
      </c>
      <c r="T71" s="107"/>
      <c r="U71" s="107">
        <v>0</v>
      </c>
      <c r="V71" s="107"/>
      <c r="W71" s="107">
        <v>0</v>
      </c>
      <c r="X71" s="107"/>
      <c r="Y71" s="107">
        <v>0</v>
      </c>
      <c r="Z71" s="107"/>
      <c r="AA71" s="107">
        <v>0</v>
      </c>
      <c r="AB71" s="107"/>
      <c r="AC71" s="107">
        <v>0</v>
      </c>
      <c r="AD71" s="107"/>
      <c r="AE71" s="107">
        <v>7593</v>
      </c>
      <c r="AF71" s="107"/>
      <c r="AG71" s="107">
        <v>10326</v>
      </c>
      <c r="AH71" s="107"/>
      <c r="AI71" s="107">
        <v>29278</v>
      </c>
      <c r="AJ71" s="107"/>
      <c r="AK71" s="107">
        <v>0</v>
      </c>
      <c r="AL71" s="107"/>
      <c r="AM71" s="107">
        <v>0</v>
      </c>
      <c r="AN71" s="107"/>
      <c r="AO71" s="108">
        <v>402693</v>
      </c>
      <c r="AP71" s="108"/>
      <c r="AQ71" s="37">
        <f t="shared" si="1"/>
        <v>402693</v>
      </c>
    </row>
    <row r="72" spans="1:43" ht="15">
      <c r="A72" s="185" t="s">
        <v>202</v>
      </c>
      <c r="B72" s="101" t="s">
        <v>178</v>
      </c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8"/>
      <c r="AP72" s="108"/>
      <c r="AQ72" s="37">
        <f t="shared" si="1"/>
        <v>0</v>
      </c>
    </row>
    <row r="73" spans="1:43" ht="15">
      <c r="A73" s="185"/>
      <c r="B73" s="101" t="s">
        <v>179</v>
      </c>
      <c r="C73" s="109">
        <v>132</v>
      </c>
      <c r="D73" s="103"/>
      <c r="E73" s="104">
        <v>5</v>
      </c>
      <c r="F73" s="103"/>
      <c r="G73" s="104">
        <v>2226</v>
      </c>
      <c r="H73" s="103"/>
      <c r="I73" s="104">
        <v>202</v>
      </c>
      <c r="J73" s="103"/>
      <c r="K73" s="104">
        <v>1</v>
      </c>
      <c r="L73" s="103"/>
      <c r="M73" s="104">
        <v>210</v>
      </c>
      <c r="N73" s="103"/>
      <c r="O73" s="104">
        <v>21</v>
      </c>
      <c r="P73" s="103"/>
      <c r="Q73" s="104">
        <v>344</v>
      </c>
      <c r="R73" s="103"/>
      <c r="S73" s="104">
        <v>450</v>
      </c>
      <c r="T73" s="103"/>
      <c r="U73" s="104">
        <v>1336</v>
      </c>
      <c r="V73" s="103"/>
      <c r="W73" s="104">
        <v>475</v>
      </c>
      <c r="X73" s="103"/>
      <c r="Y73" s="104">
        <v>392</v>
      </c>
      <c r="Z73" s="103"/>
      <c r="AA73" s="104">
        <v>1052</v>
      </c>
      <c r="AB73" s="103"/>
      <c r="AC73" s="104">
        <v>2670</v>
      </c>
      <c r="AD73" s="103"/>
      <c r="AE73" s="104">
        <v>24691</v>
      </c>
      <c r="AF73" s="103"/>
      <c r="AG73" s="104">
        <v>41101</v>
      </c>
      <c r="AH73" s="103"/>
      <c r="AI73" s="104">
        <v>1500496</v>
      </c>
      <c r="AJ73" s="103"/>
      <c r="AK73" s="104">
        <v>17</v>
      </c>
      <c r="AL73" s="103"/>
      <c r="AM73" s="104">
        <v>7445210</v>
      </c>
      <c r="AN73" s="103"/>
      <c r="AO73" s="108">
        <v>9021031</v>
      </c>
      <c r="AP73" s="108"/>
      <c r="AQ73" s="37">
        <f t="shared" si="1"/>
        <v>9021031</v>
      </c>
    </row>
    <row r="74" spans="1:43" ht="15">
      <c r="A74" s="185"/>
      <c r="B74" s="101" t="s">
        <v>113</v>
      </c>
      <c r="C74" s="106">
        <v>132</v>
      </c>
      <c r="D74" s="107"/>
      <c r="E74" s="107">
        <v>5</v>
      </c>
      <c r="F74" s="107"/>
      <c r="G74" s="107">
        <v>2226</v>
      </c>
      <c r="H74" s="107"/>
      <c r="I74" s="107">
        <v>202</v>
      </c>
      <c r="J74" s="107"/>
      <c r="K74" s="107">
        <v>1</v>
      </c>
      <c r="L74" s="107"/>
      <c r="M74" s="107">
        <v>210</v>
      </c>
      <c r="N74" s="107"/>
      <c r="O74" s="107">
        <v>21</v>
      </c>
      <c r="P74" s="107"/>
      <c r="Q74" s="107">
        <v>344</v>
      </c>
      <c r="R74" s="107"/>
      <c r="S74" s="107">
        <v>450</v>
      </c>
      <c r="T74" s="107"/>
      <c r="U74" s="107">
        <v>1336</v>
      </c>
      <c r="V74" s="107"/>
      <c r="W74" s="107">
        <v>475</v>
      </c>
      <c r="X74" s="107"/>
      <c r="Y74" s="107">
        <v>392</v>
      </c>
      <c r="Z74" s="107"/>
      <c r="AA74" s="107">
        <v>1052</v>
      </c>
      <c r="AB74" s="107"/>
      <c r="AC74" s="107">
        <v>2670</v>
      </c>
      <c r="AD74" s="107"/>
      <c r="AE74" s="107">
        <v>24691</v>
      </c>
      <c r="AF74" s="107"/>
      <c r="AG74" s="107">
        <v>41101</v>
      </c>
      <c r="AH74" s="107"/>
      <c r="AI74" s="107">
        <v>1500496</v>
      </c>
      <c r="AJ74" s="107"/>
      <c r="AK74" s="107">
        <v>17</v>
      </c>
      <c r="AL74" s="107"/>
      <c r="AM74" s="107">
        <v>7445210</v>
      </c>
      <c r="AN74" s="107"/>
      <c r="AO74" s="108">
        <v>9021031</v>
      </c>
      <c r="AP74" s="108"/>
      <c r="AQ74" s="37">
        <f t="shared" si="1"/>
        <v>9021031</v>
      </c>
    </row>
    <row r="75" spans="1:43" ht="15">
      <c r="A75" s="185" t="s">
        <v>203</v>
      </c>
      <c r="B75" s="101" t="s">
        <v>178</v>
      </c>
      <c r="C75" s="109">
        <v>0</v>
      </c>
      <c r="D75" s="103"/>
      <c r="E75" s="104">
        <v>41</v>
      </c>
      <c r="F75" s="103"/>
      <c r="G75" s="104">
        <v>476</v>
      </c>
      <c r="H75" s="103"/>
      <c r="I75" s="104">
        <v>78</v>
      </c>
      <c r="J75" s="103"/>
      <c r="K75" s="104">
        <v>2</v>
      </c>
      <c r="L75" s="103"/>
      <c r="M75" s="104">
        <v>8</v>
      </c>
      <c r="N75" s="103"/>
      <c r="O75" s="104">
        <v>869</v>
      </c>
      <c r="P75" s="103"/>
      <c r="Q75" s="104">
        <v>5213</v>
      </c>
      <c r="R75" s="103"/>
      <c r="S75" s="104">
        <v>540</v>
      </c>
      <c r="T75" s="103"/>
      <c r="U75" s="104">
        <v>413</v>
      </c>
      <c r="V75" s="103"/>
      <c r="W75" s="104">
        <v>3127</v>
      </c>
      <c r="X75" s="103"/>
      <c r="Y75" s="104">
        <v>8608</v>
      </c>
      <c r="Z75" s="103"/>
      <c r="AA75" s="104">
        <v>345</v>
      </c>
      <c r="AB75" s="103"/>
      <c r="AC75" s="104">
        <v>624</v>
      </c>
      <c r="AD75" s="103"/>
      <c r="AE75" s="104">
        <v>4603</v>
      </c>
      <c r="AF75" s="103"/>
      <c r="AG75" s="104">
        <v>153</v>
      </c>
      <c r="AH75" s="103"/>
      <c r="AI75" s="104">
        <v>807</v>
      </c>
      <c r="AJ75" s="103"/>
      <c r="AK75" s="104">
        <v>11</v>
      </c>
      <c r="AL75" s="103"/>
      <c r="AM75" s="104">
        <v>0</v>
      </c>
      <c r="AN75" s="103"/>
      <c r="AO75" s="108">
        <v>25918</v>
      </c>
      <c r="AP75" s="108"/>
      <c r="AQ75" s="37">
        <f t="shared" si="1"/>
        <v>25918</v>
      </c>
    </row>
    <row r="76" spans="1:43" ht="15">
      <c r="A76" s="185"/>
      <c r="B76" s="101" t="s">
        <v>179</v>
      </c>
      <c r="C76" s="109">
        <v>22313</v>
      </c>
      <c r="D76" s="103"/>
      <c r="E76" s="104">
        <v>188831</v>
      </c>
      <c r="F76" s="103"/>
      <c r="G76" s="104">
        <v>594141</v>
      </c>
      <c r="H76" s="103"/>
      <c r="I76" s="104">
        <v>38699</v>
      </c>
      <c r="J76" s="103"/>
      <c r="K76" s="104">
        <v>19083</v>
      </c>
      <c r="L76" s="103"/>
      <c r="M76" s="104">
        <v>685377</v>
      </c>
      <c r="N76" s="103"/>
      <c r="O76" s="104">
        <v>6865</v>
      </c>
      <c r="P76" s="103"/>
      <c r="Q76" s="104">
        <v>377857</v>
      </c>
      <c r="R76" s="103"/>
      <c r="S76" s="104">
        <v>269639</v>
      </c>
      <c r="T76" s="103"/>
      <c r="U76" s="104">
        <v>686988</v>
      </c>
      <c r="V76" s="103"/>
      <c r="W76" s="104">
        <v>78455</v>
      </c>
      <c r="X76" s="103"/>
      <c r="Y76" s="104">
        <v>40980</v>
      </c>
      <c r="Z76" s="103"/>
      <c r="AA76" s="104">
        <v>44419</v>
      </c>
      <c r="AB76" s="103"/>
      <c r="AC76" s="104">
        <v>215959</v>
      </c>
      <c r="AD76" s="103"/>
      <c r="AE76" s="104">
        <v>2741024</v>
      </c>
      <c r="AF76" s="103"/>
      <c r="AG76" s="104">
        <v>5342</v>
      </c>
      <c r="AH76" s="103"/>
      <c r="AI76" s="104">
        <v>488470</v>
      </c>
      <c r="AJ76" s="103"/>
      <c r="AK76" s="104">
        <v>11987</v>
      </c>
      <c r="AL76" s="103"/>
      <c r="AM76" s="104">
        <v>456850</v>
      </c>
      <c r="AN76" s="103"/>
      <c r="AO76" s="108">
        <v>6973279</v>
      </c>
      <c r="AP76" s="108"/>
      <c r="AQ76" s="37">
        <f t="shared" si="1"/>
        <v>6973279</v>
      </c>
    </row>
    <row r="77" spans="1:43" ht="15">
      <c r="A77" s="185"/>
      <c r="B77" s="101" t="s">
        <v>113</v>
      </c>
      <c r="C77" s="106">
        <v>22313</v>
      </c>
      <c r="D77" s="107"/>
      <c r="E77" s="107">
        <v>188872</v>
      </c>
      <c r="F77" s="107"/>
      <c r="G77" s="107">
        <v>594617</v>
      </c>
      <c r="H77" s="107"/>
      <c r="I77" s="107">
        <v>38777</v>
      </c>
      <c r="J77" s="107"/>
      <c r="K77" s="107">
        <v>19085</v>
      </c>
      <c r="L77" s="107"/>
      <c r="M77" s="107">
        <v>685385</v>
      </c>
      <c r="N77" s="107"/>
      <c r="O77" s="107">
        <v>7734</v>
      </c>
      <c r="P77" s="107"/>
      <c r="Q77" s="107">
        <v>383070</v>
      </c>
      <c r="R77" s="107"/>
      <c r="S77" s="107">
        <v>270179</v>
      </c>
      <c r="T77" s="107"/>
      <c r="U77" s="107">
        <v>687401</v>
      </c>
      <c r="V77" s="107"/>
      <c r="W77" s="107">
        <v>81582</v>
      </c>
      <c r="X77" s="107"/>
      <c r="Y77" s="107">
        <v>49588</v>
      </c>
      <c r="Z77" s="107"/>
      <c r="AA77" s="107">
        <v>44764</v>
      </c>
      <c r="AB77" s="107"/>
      <c r="AC77" s="107">
        <v>216583</v>
      </c>
      <c r="AD77" s="107"/>
      <c r="AE77" s="107">
        <v>2745627</v>
      </c>
      <c r="AF77" s="107"/>
      <c r="AG77" s="107">
        <v>5495</v>
      </c>
      <c r="AH77" s="107"/>
      <c r="AI77" s="107">
        <v>489277</v>
      </c>
      <c r="AJ77" s="107"/>
      <c r="AK77" s="107">
        <v>11998</v>
      </c>
      <c r="AL77" s="107"/>
      <c r="AM77" s="107">
        <v>456850</v>
      </c>
      <c r="AN77" s="107"/>
      <c r="AO77" s="108">
        <v>6999197</v>
      </c>
      <c r="AP77" s="108"/>
      <c r="AQ77" s="37">
        <f t="shared" si="1"/>
        <v>6999197</v>
      </c>
    </row>
    <row r="78" spans="1:43" ht="15">
      <c r="A78" s="185" t="s">
        <v>204</v>
      </c>
      <c r="B78" s="101" t="s">
        <v>178</v>
      </c>
      <c r="C78" s="106">
        <v>0</v>
      </c>
      <c r="D78" s="103"/>
      <c r="E78" s="103">
        <v>0</v>
      </c>
      <c r="F78" s="103"/>
      <c r="G78" s="103">
        <v>0</v>
      </c>
      <c r="H78" s="103"/>
      <c r="I78" s="103">
        <v>0</v>
      </c>
      <c r="J78" s="103"/>
      <c r="K78" s="103">
        <v>0</v>
      </c>
      <c r="L78" s="103"/>
      <c r="M78" s="103">
        <v>0</v>
      </c>
      <c r="N78" s="103"/>
      <c r="O78" s="103">
        <v>0</v>
      </c>
      <c r="P78" s="103"/>
      <c r="Q78" s="103">
        <v>22</v>
      </c>
      <c r="R78" s="103"/>
      <c r="S78" s="103">
        <v>0</v>
      </c>
      <c r="T78" s="103"/>
      <c r="U78" s="103">
        <v>715</v>
      </c>
      <c r="V78" s="103"/>
      <c r="W78" s="103">
        <v>0</v>
      </c>
      <c r="X78" s="103"/>
      <c r="Y78" s="103">
        <v>0</v>
      </c>
      <c r="Z78" s="103"/>
      <c r="AA78" s="103">
        <v>109</v>
      </c>
      <c r="AB78" s="103"/>
      <c r="AC78" s="103">
        <v>0</v>
      </c>
      <c r="AD78" s="103"/>
      <c r="AE78" s="103">
        <v>82532</v>
      </c>
      <c r="AF78" s="103"/>
      <c r="AG78" s="103">
        <v>0</v>
      </c>
      <c r="AH78" s="103"/>
      <c r="AI78" s="103">
        <v>160</v>
      </c>
      <c r="AJ78" s="103"/>
      <c r="AK78" s="103">
        <v>26</v>
      </c>
      <c r="AL78" s="103"/>
      <c r="AM78" s="103">
        <v>0</v>
      </c>
      <c r="AN78" s="103"/>
      <c r="AO78" s="108">
        <v>83564</v>
      </c>
      <c r="AP78" s="108"/>
      <c r="AQ78" s="37">
        <f t="shared" si="1"/>
        <v>83564</v>
      </c>
    </row>
    <row r="79" spans="1:43" ht="15">
      <c r="A79" s="185"/>
      <c r="B79" s="101" t="s">
        <v>179</v>
      </c>
      <c r="C79" s="109">
        <v>864</v>
      </c>
      <c r="D79" s="103"/>
      <c r="E79" s="104">
        <v>11171</v>
      </c>
      <c r="F79" s="103"/>
      <c r="G79" s="104">
        <v>155</v>
      </c>
      <c r="H79" s="103"/>
      <c r="I79" s="104">
        <v>828</v>
      </c>
      <c r="J79" s="103"/>
      <c r="K79" s="104">
        <v>6449</v>
      </c>
      <c r="L79" s="103"/>
      <c r="M79" s="104">
        <v>28190</v>
      </c>
      <c r="N79" s="103"/>
      <c r="O79" s="104">
        <v>8</v>
      </c>
      <c r="P79" s="103"/>
      <c r="Q79" s="104">
        <v>45867</v>
      </c>
      <c r="R79" s="103"/>
      <c r="S79" s="104">
        <v>1381</v>
      </c>
      <c r="T79" s="103"/>
      <c r="U79" s="104">
        <v>18719</v>
      </c>
      <c r="V79" s="103"/>
      <c r="W79" s="104">
        <v>5214</v>
      </c>
      <c r="X79" s="103"/>
      <c r="Y79" s="104">
        <v>7523</v>
      </c>
      <c r="Z79" s="103"/>
      <c r="AA79" s="104">
        <v>21171</v>
      </c>
      <c r="AB79" s="103"/>
      <c r="AC79" s="104">
        <v>429918</v>
      </c>
      <c r="AD79" s="103"/>
      <c r="AE79" s="104">
        <v>11725325</v>
      </c>
      <c r="AF79" s="103"/>
      <c r="AG79" s="104">
        <v>68020</v>
      </c>
      <c r="AH79" s="103"/>
      <c r="AI79" s="104">
        <v>288339</v>
      </c>
      <c r="AJ79" s="103"/>
      <c r="AK79" s="104">
        <v>109764</v>
      </c>
      <c r="AL79" s="103"/>
      <c r="AM79" s="104">
        <v>0</v>
      </c>
      <c r="AN79" s="103"/>
      <c r="AO79" s="108">
        <v>12768906</v>
      </c>
      <c r="AP79" s="108"/>
      <c r="AQ79" s="37">
        <f t="shared" si="1"/>
        <v>12768906</v>
      </c>
    </row>
    <row r="80" spans="1:43" ht="15">
      <c r="A80" s="185"/>
      <c r="B80" s="101" t="s">
        <v>113</v>
      </c>
      <c r="C80" s="106">
        <v>864</v>
      </c>
      <c r="D80" s="107"/>
      <c r="E80" s="107">
        <v>11171</v>
      </c>
      <c r="F80" s="107"/>
      <c r="G80" s="107">
        <v>155</v>
      </c>
      <c r="H80" s="107"/>
      <c r="I80" s="107">
        <v>828</v>
      </c>
      <c r="J80" s="107"/>
      <c r="K80" s="107">
        <v>6449</v>
      </c>
      <c r="L80" s="107"/>
      <c r="M80" s="107">
        <v>28190</v>
      </c>
      <c r="N80" s="107"/>
      <c r="O80" s="107">
        <v>8</v>
      </c>
      <c r="P80" s="107"/>
      <c r="Q80" s="107">
        <v>45889</v>
      </c>
      <c r="R80" s="107"/>
      <c r="S80" s="107">
        <v>1381</v>
      </c>
      <c r="T80" s="107"/>
      <c r="U80" s="107">
        <v>19434</v>
      </c>
      <c r="V80" s="107"/>
      <c r="W80" s="107">
        <v>5214</v>
      </c>
      <c r="X80" s="107"/>
      <c r="Y80" s="107">
        <v>7523</v>
      </c>
      <c r="Z80" s="107"/>
      <c r="AA80" s="107">
        <v>21280</v>
      </c>
      <c r="AB80" s="107"/>
      <c r="AC80" s="107">
        <v>429918</v>
      </c>
      <c r="AD80" s="107"/>
      <c r="AE80" s="107">
        <v>11807857</v>
      </c>
      <c r="AF80" s="107"/>
      <c r="AG80" s="107">
        <v>68020</v>
      </c>
      <c r="AH80" s="107"/>
      <c r="AI80" s="107">
        <v>288499</v>
      </c>
      <c r="AJ80" s="107"/>
      <c r="AK80" s="107">
        <v>109790</v>
      </c>
      <c r="AL80" s="107"/>
      <c r="AM80" s="107">
        <v>0</v>
      </c>
      <c r="AN80" s="107"/>
      <c r="AO80" s="108">
        <v>12852470</v>
      </c>
      <c r="AP80" s="108"/>
      <c r="AQ80" s="37">
        <f t="shared" si="1"/>
        <v>12852470</v>
      </c>
    </row>
    <row r="81" spans="1:43" ht="15">
      <c r="A81" s="185" t="s">
        <v>205</v>
      </c>
      <c r="B81" s="101" t="s">
        <v>178</v>
      </c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8"/>
      <c r="AP81" s="108"/>
      <c r="AQ81" s="37">
        <f t="shared" si="1"/>
        <v>0</v>
      </c>
    </row>
    <row r="82" spans="1:43" ht="15">
      <c r="A82" s="185"/>
      <c r="B82" s="101" t="s">
        <v>179</v>
      </c>
      <c r="C82" s="109">
        <v>549</v>
      </c>
      <c r="D82" s="103"/>
      <c r="E82" s="104">
        <v>4332</v>
      </c>
      <c r="F82" s="103"/>
      <c r="G82" s="104">
        <v>68855</v>
      </c>
      <c r="H82" s="103"/>
      <c r="I82" s="104">
        <v>13</v>
      </c>
      <c r="J82" s="103"/>
      <c r="K82" s="104">
        <v>13</v>
      </c>
      <c r="L82" s="103"/>
      <c r="M82" s="104">
        <v>22615</v>
      </c>
      <c r="N82" s="103"/>
      <c r="O82" s="104">
        <v>218</v>
      </c>
      <c r="P82" s="103"/>
      <c r="Q82" s="104">
        <v>1433</v>
      </c>
      <c r="R82" s="103"/>
      <c r="S82" s="104">
        <v>51</v>
      </c>
      <c r="T82" s="103"/>
      <c r="U82" s="104">
        <v>737</v>
      </c>
      <c r="V82" s="103"/>
      <c r="W82" s="104">
        <v>444</v>
      </c>
      <c r="X82" s="103"/>
      <c r="Y82" s="104">
        <v>30</v>
      </c>
      <c r="Z82" s="103"/>
      <c r="AA82" s="104">
        <v>9285</v>
      </c>
      <c r="AB82" s="103"/>
      <c r="AC82" s="104">
        <v>526274</v>
      </c>
      <c r="AD82" s="103"/>
      <c r="AE82" s="104">
        <v>11897</v>
      </c>
      <c r="AF82" s="103"/>
      <c r="AG82" s="104">
        <v>166</v>
      </c>
      <c r="AH82" s="103"/>
      <c r="AI82" s="104">
        <v>16398</v>
      </c>
      <c r="AJ82" s="103"/>
      <c r="AK82" s="104">
        <v>0</v>
      </c>
      <c r="AL82" s="103"/>
      <c r="AM82" s="104">
        <v>0</v>
      </c>
      <c r="AN82" s="103"/>
      <c r="AO82" s="108">
        <v>663310</v>
      </c>
      <c r="AP82" s="108"/>
      <c r="AQ82" s="37">
        <f t="shared" si="1"/>
        <v>663310</v>
      </c>
    </row>
    <row r="83" spans="1:43" ht="15">
      <c r="A83" s="185"/>
      <c r="B83" s="101" t="s">
        <v>113</v>
      </c>
      <c r="C83" s="106">
        <v>549</v>
      </c>
      <c r="D83" s="107"/>
      <c r="E83" s="107">
        <v>4332</v>
      </c>
      <c r="F83" s="107"/>
      <c r="G83" s="107">
        <v>68855</v>
      </c>
      <c r="H83" s="107"/>
      <c r="I83" s="107">
        <v>13</v>
      </c>
      <c r="J83" s="107"/>
      <c r="K83" s="107">
        <v>13</v>
      </c>
      <c r="L83" s="107"/>
      <c r="M83" s="107">
        <v>22615</v>
      </c>
      <c r="N83" s="107"/>
      <c r="O83" s="107">
        <v>218</v>
      </c>
      <c r="P83" s="107"/>
      <c r="Q83" s="107">
        <v>1433</v>
      </c>
      <c r="R83" s="107"/>
      <c r="S83" s="107">
        <v>51</v>
      </c>
      <c r="T83" s="107"/>
      <c r="U83" s="107">
        <v>737</v>
      </c>
      <c r="V83" s="107"/>
      <c r="W83" s="107">
        <v>444</v>
      </c>
      <c r="X83" s="107"/>
      <c r="Y83" s="107">
        <v>30</v>
      </c>
      <c r="Z83" s="107"/>
      <c r="AA83" s="107">
        <v>9285</v>
      </c>
      <c r="AB83" s="107"/>
      <c r="AC83" s="107">
        <v>526274</v>
      </c>
      <c r="AD83" s="107"/>
      <c r="AE83" s="107">
        <v>11897</v>
      </c>
      <c r="AF83" s="107"/>
      <c r="AG83" s="107">
        <v>166</v>
      </c>
      <c r="AH83" s="107"/>
      <c r="AI83" s="107">
        <v>16398</v>
      </c>
      <c r="AJ83" s="107"/>
      <c r="AK83" s="107">
        <v>0</v>
      </c>
      <c r="AL83" s="107"/>
      <c r="AM83" s="107">
        <v>0</v>
      </c>
      <c r="AN83" s="107"/>
      <c r="AO83" s="108">
        <v>663310</v>
      </c>
      <c r="AP83" s="108"/>
      <c r="AQ83" s="37">
        <f t="shared" si="1"/>
        <v>663310</v>
      </c>
    </row>
    <row r="84" spans="1:43" ht="15">
      <c r="A84" s="185" t="s">
        <v>206</v>
      </c>
      <c r="B84" s="101" t="s">
        <v>178</v>
      </c>
      <c r="C84" s="109">
        <v>8</v>
      </c>
      <c r="D84" s="103"/>
      <c r="E84" s="104">
        <v>327</v>
      </c>
      <c r="F84" s="103"/>
      <c r="G84" s="104">
        <v>28</v>
      </c>
      <c r="H84" s="103"/>
      <c r="I84" s="104">
        <v>0</v>
      </c>
      <c r="J84" s="103"/>
      <c r="K84" s="104">
        <v>1</v>
      </c>
      <c r="L84" s="103"/>
      <c r="M84" s="104">
        <v>56</v>
      </c>
      <c r="N84" s="103"/>
      <c r="O84" s="104">
        <v>495</v>
      </c>
      <c r="P84" s="103"/>
      <c r="Q84" s="104">
        <v>155</v>
      </c>
      <c r="R84" s="103"/>
      <c r="S84" s="103">
        <v>997</v>
      </c>
      <c r="T84" s="103"/>
      <c r="U84" s="111">
        <v>560</v>
      </c>
      <c r="V84" s="103"/>
      <c r="W84" s="111">
        <v>31</v>
      </c>
      <c r="X84" s="103"/>
      <c r="Y84" s="111">
        <v>130</v>
      </c>
      <c r="Z84" s="103"/>
      <c r="AA84" s="111">
        <v>540</v>
      </c>
      <c r="AB84" s="103"/>
      <c r="AC84" s="111">
        <v>4169</v>
      </c>
      <c r="AD84" s="103"/>
      <c r="AE84" s="111">
        <v>74</v>
      </c>
      <c r="AF84" s="103"/>
      <c r="AG84" s="104">
        <v>36145</v>
      </c>
      <c r="AH84" s="103"/>
      <c r="AI84" s="104">
        <v>8626</v>
      </c>
      <c r="AJ84" s="103"/>
      <c r="AK84" s="111">
        <v>65</v>
      </c>
      <c r="AL84" s="103"/>
      <c r="AM84" s="111">
        <v>0</v>
      </c>
      <c r="AN84" s="103" t="s">
        <v>249</v>
      </c>
      <c r="AO84" s="108">
        <v>52407</v>
      </c>
      <c r="AP84" s="108"/>
      <c r="AQ84" s="37">
        <f t="shared" si="1"/>
        <v>52407</v>
      </c>
    </row>
    <row r="85" spans="1:43" ht="15">
      <c r="A85" s="185"/>
      <c r="B85" s="101" t="s">
        <v>179</v>
      </c>
      <c r="C85" s="109">
        <v>1395</v>
      </c>
      <c r="D85" s="103"/>
      <c r="E85" s="104">
        <v>88839</v>
      </c>
      <c r="F85" s="103"/>
      <c r="G85" s="104">
        <v>11185</v>
      </c>
      <c r="H85" s="103"/>
      <c r="I85" s="104">
        <v>878</v>
      </c>
      <c r="J85" s="103"/>
      <c r="K85" s="104">
        <v>1517</v>
      </c>
      <c r="L85" s="103"/>
      <c r="M85" s="104">
        <v>785</v>
      </c>
      <c r="N85" s="103"/>
      <c r="O85" s="104">
        <v>9714</v>
      </c>
      <c r="P85" s="103"/>
      <c r="Q85" s="104">
        <v>22257</v>
      </c>
      <c r="R85" s="103"/>
      <c r="S85" s="104">
        <v>120683</v>
      </c>
      <c r="T85" s="103"/>
      <c r="U85" s="104">
        <v>99417</v>
      </c>
      <c r="V85" s="103"/>
      <c r="W85" s="104">
        <v>8525</v>
      </c>
      <c r="X85" s="103"/>
      <c r="Y85" s="104">
        <v>24112</v>
      </c>
      <c r="Z85" s="103"/>
      <c r="AA85" s="104">
        <v>57968</v>
      </c>
      <c r="AB85" s="103"/>
      <c r="AC85" s="104">
        <v>27434</v>
      </c>
      <c r="AD85" s="103"/>
      <c r="AE85" s="104">
        <v>280707</v>
      </c>
      <c r="AF85" s="103"/>
      <c r="AG85" s="104">
        <v>2435829</v>
      </c>
      <c r="AH85" s="103"/>
      <c r="AI85" s="104">
        <v>357305</v>
      </c>
      <c r="AJ85" s="103"/>
      <c r="AK85" s="104">
        <v>96594</v>
      </c>
      <c r="AL85" s="103"/>
      <c r="AM85" s="104">
        <v>0</v>
      </c>
      <c r="AN85" s="103" t="s">
        <v>249</v>
      </c>
      <c r="AO85" s="108">
        <v>3645144</v>
      </c>
      <c r="AP85" s="108"/>
      <c r="AQ85" s="37">
        <f t="shared" si="1"/>
        <v>3645144</v>
      </c>
    </row>
    <row r="86" spans="1:43" ht="15">
      <c r="A86" s="185"/>
      <c r="B86" s="101" t="s">
        <v>113</v>
      </c>
      <c r="C86" s="106">
        <v>1403</v>
      </c>
      <c r="D86" s="107"/>
      <c r="E86" s="107">
        <v>89166</v>
      </c>
      <c r="F86" s="107"/>
      <c r="G86" s="107">
        <v>11213</v>
      </c>
      <c r="H86" s="107"/>
      <c r="I86" s="107">
        <v>878</v>
      </c>
      <c r="J86" s="107"/>
      <c r="K86" s="107">
        <v>1518</v>
      </c>
      <c r="L86" s="107"/>
      <c r="M86" s="107">
        <v>841</v>
      </c>
      <c r="N86" s="107"/>
      <c r="O86" s="107">
        <v>10209</v>
      </c>
      <c r="P86" s="107"/>
      <c r="Q86" s="107">
        <v>22412</v>
      </c>
      <c r="R86" s="107"/>
      <c r="S86" s="107">
        <v>121680</v>
      </c>
      <c r="T86" s="107"/>
      <c r="U86" s="107">
        <v>99977</v>
      </c>
      <c r="V86" s="107"/>
      <c r="W86" s="107">
        <v>8556</v>
      </c>
      <c r="X86" s="107"/>
      <c r="Y86" s="107">
        <v>24242</v>
      </c>
      <c r="Z86" s="107"/>
      <c r="AA86" s="107">
        <v>58508</v>
      </c>
      <c r="AB86" s="107"/>
      <c r="AC86" s="107">
        <v>31603</v>
      </c>
      <c r="AD86" s="107"/>
      <c r="AE86" s="107">
        <v>280781</v>
      </c>
      <c r="AF86" s="107"/>
      <c r="AG86" s="107">
        <v>2471974</v>
      </c>
      <c r="AH86" s="107"/>
      <c r="AI86" s="107">
        <v>365931</v>
      </c>
      <c r="AJ86" s="107"/>
      <c r="AK86" s="107">
        <v>96659</v>
      </c>
      <c r="AL86" s="107"/>
      <c r="AM86" s="107">
        <v>0</v>
      </c>
      <c r="AN86" s="107"/>
      <c r="AO86" s="108">
        <v>3697551</v>
      </c>
      <c r="AP86" s="108"/>
      <c r="AQ86" s="37">
        <f t="shared" si="1"/>
        <v>3697551</v>
      </c>
    </row>
    <row r="87" spans="1:43" ht="15">
      <c r="A87" s="185" t="s">
        <v>207</v>
      </c>
      <c r="B87" s="101" t="s">
        <v>178</v>
      </c>
      <c r="C87" s="109">
        <v>828</v>
      </c>
      <c r="D87" s="103"/>
      <c r="E87" s="104">
        <v>14</v>
      </c>
      <c r="F87" s="103"/>
      <c r="G87" s="104">
        <v>6</v>
      </c>
      <c r="H87" s="103"/>
      <c r="I87" s="104">
        <v>2</v>
      </c>
      <c r="J87" s="103"/>
      <c r="K87" s="104">
        <v>39</v>
      </c>
      <c r="L87" s="103"/>
      <c r="M87" s="104">
        <v>126</v>
      </c>
      <c r="N87" s="103"/>
      <c r="O87" s="104">
        <v>0</v>
      </c>
      <c r="P87" s="103"/>
      <c r="Q87" s="104">
        <v>711</v>
      </c>
      <c r="R87" s="103"/>
      <c r="S87" s="104">
        <v>240</v>
      </c>
      <c r="T87" s="103"/>
      <c r="U87" s="104">
        <v>42595</v>
      </c>
      <c r="V87" s="103"/>
      <c r="W87" s="104">
        <v>675</v>
      </c>
      <c r="X87" s="103"/>
      <c r="Y87" s="104">
        <v>294</v>
      </c>
      <c r="Z87" s="103"/>
      <c r="AA87" s="104">
        <v>633</v>
      </c>
      <c r="AB87" s="103"/>
      <c r="AC87" s="104">
        <v>1316</v>
      </c>
      <c r="AD87" s="103"/>
      <c r="AE87" s="104">
        <v>84982</v>
      </c>
      <c r="AF87" s="103"/>
      <c r="AG87" s="104">
        <v>11901</v>
      </c>
      <c r="AH87" s="103"/>
      <c r="AI87" s="104">
        <v>25216</v>
      </c>
      <c r="AJ87" s="103"/>
      <c r="AK87" s="104">
        <v>1029</v>
      </c>
      <c r="AL87" s="103"/>
      <c r="AM87" s="104">
        <v>0</v>
      </c>
      <c r="AN87" s="103"/>
      <c r="AO87" s="108">
        <v>170607</v>
      </c>
      <c r="AP87" s="108"/>
      <c r="AQ87" s="37">
        <f t="shared" si="1"/>
        <v>170607</v>
      </c>
    </row>
    <row r="88" spans="1:43" ht="15">
      <c r="A88" s="185"/>
      <c r="B88" s="101" t="s">
        <v>179</v>
      </c>
      <c r="C88" s="109">
        <v>538</v>
      </c>
      <c r="D88" s="103"/>
      <c r="E88" s="104">
        <v>69932505</v>
      </c>
      <c r="F88" s="103"/>
      <c r="G88" s="104">
        <v>741542</v>
      </c>
      <c r="H88" s="103"/>
      <c r="I88" s="104">
        <v>49</v>
      </c>
      <c r="J88" s="103"/>
      <c r="K88" s="104">
        <v>165</v>
      </c>
      <c r="L88" s="103"/>
      <c r="M88" s="104">
        <v>497</v>
      </c>
      <c r="N88" s="103"/>
      <c r="O88" s="104">
        <v>11615</v>
      </c>
      <c r="P88" s="103"/>
      <c r="Q88" s="104">
        <v>2288887</v>
      </c>
      <c r="R88" s="103"/>
      <c r="S88" s="104">
        <v>3741457</v>
      </c>
      <c r="T88" s="103"/>
      <c r="U88" s="104">
        <v>2271288</v>
      </c>
      <c r="V88" s="103"/>
      <c r="W88" s="104">
        <v>219400</v>
      </c>
      <c r="X88" s="103"/>
      <c r="Y88" s="104">
        <v>32455</v>
      </c>
      <c r="Z88" s="103"/>
      <c r="AA88" s="104">
        <v>66944</v>
      </c>
      <c r="AB88" s="103"/>
      <c r="AC88" s="104">
        <v>113395</v>
      </c>
      <c r="AD88" s="103"/>
      <c r="AE88" s="104">
        <v>1384128</v>
      </c>
      <c r="AF88" s="103"/>
      <c r="AG88" s="104">
        <v>388836</v>
      </c>
      <c r="AH88" s="103"/>
      <c r="AI88" s="104">
        <v>377791</v>
      </c>
      <c r="AJ88" s="103"/>
      <c r="AK88" s="104">
        <v>96256</v>
      </c>
      <c r="AL88" s="103"/>
      <c r="AM88" s="104">
        <v>0</v>
      </c>
      <c r="AN88" s="103"/>
      <c r="AO88" s="108">
        <v>81667748</v>
      </c>
      <c r="AP88" s="108"/>
      <c r="AQ88" s="37">
        <f t="shared" si="1"/>
        <v>81667748</v>
      </c>
    </row>
    <row r="89" spans="1:43" ht="15">
      <c r="A89" s="185"/>
      <c r="B89" s="101" t="s">
        <v>113</v>
      </c>
      <c r="C89" s="106">
        <v>1366</v>
      </c>
      <c r="D89" s="107"/>
      <c r="E89" s="107">
        <v>69932519</v>
      </c>
      <c r="F89" s="107"/>
      <c r="G89" s="107">
        <v>741548</v>
      </c>
      <c r="H89" s="107"/>
      <c r="I89" s="107">
        <v>51</v>
      </c>
      <c r="J89" s="107"/>
      <c r="K89" s="107">
        <v>204</v>
      </c>
      <c r="L89" s="107"/>
      <c r="M89" s="107">
        <v>623</v>
      </c>
      <c r="N89" s="107"/>
      <c r="O89" s="107">
        <v>11615</v>
      </c>
      <c r="P89" s="107"/>
      <c r="Q89" s="107">
        <v>2289598</v>
      </c>
      <c r="R89" s="107"/>
      <c r="S89" s="107">
        <v>3741697</v>
      </c>
      <c r="T89" s="107"/>
      <c r="U89" s="107">
        <v>2313883</v>
      </c>
      <c r="V89" s="107"/>
      <c r="W89" s="107">
        <v>220075</v>
      </c>
      <c r="X89" s="107"/>
      <c r="Y89" s="107">
        <v>32749</v>
      </c>
      <c r="Z89" s="107"/>
      <c r="AA89" s="107">
        <v>67577</v>
      </c>
      <c r="AB89" s="107"/>
      <c r="AC89" s="107">
        <v>114711</v>
      </c>
      <c r="AD89" s="107"/>
      <c r="AE89" s="107">
        <v>1469110</v>
      </c>
      <c r="AF89" s="107"/>
      <c r="AG89" s="107">
        <v>400737</v>
      </c>
      <c r="AH89" s="107"/>
      <c r="AI89" s="107">
        <v>403007</v>
      </c>
      <c r="AJ89" s="107"/>
      <c r="AK89" s="107">
        <v>97285</v>
      </c>
      <c r="AL89" s="107"/>
      <c r="AM89" s="107">
        <v>0</v>
      </c>
      <c r="AN89" s="107"/>
      <c r="AO89" s="108">
        <v>81838355</v>
      </c>
      <c r="AP89" s="108"/>
      <c r="AQ89" s="37">
        <f t="shared" si="1"/>
        <v>81838355</v>
      </c>
    </row>
    <row r="90" spans="1:43" ht="15">
      <c r="A90" s="185" t="s">
        <v>208</v>
      </c>
      <c r="B90" s="101" t="s">
        <v>178</v>
      </c>
      <c r="C90" s="109">
        <v>0</v>
      </c>
      <c r="D90" s="103"/>
      <c r="E90" s="104">
        <v>0</v>
      </c>
      <c r="F90" s="103"/>
      <c r="G90" s="104">
        <v>0</v>
      </c>
      <c r="H90" s="103"/>
      <c r="I90" s="104">
        <v>0</v>
      </c>
      <c r="J90" s="103"/>
      <c r="K90" s="104">
        <v>0</v>
      </c>
      <c r="L90" s="103"/>
      <c r="M90" s="104">
        <v>0</v>
      </c>
      <c r="N90" s="103"/>
      <c r="O90" s="104">
        <v>659</v>
      </c>
      <c r="P90" s="103"/>
      <c r="Q90" s="104">
        <v>16</v>
      </c>
      <c r="R90" s="103"/>
      <c r="S90" s="104">
        <v>149</v>
      </c>
      <c r="T90" s="103"/>
      <c r="U90" s="104">
        <v>217821</v>
      </c>
      <c r="V90" s="103"/>
      <c r="W90" s="104">
        <v>5861</v>
      </c>
      <c r="X90" s="103"/>
      <c r="Y90" s="104">
        <v>0</v>
      </c>
      <c r="Z90" s="103"/>
      <c r="AA90" s="104">
        <v>90</v>
      </c>
      <c r="AB90" s="103"/>
      <c r="AC90" s="104">
        <v>0</v>
      </c>
      <c r="AD90" s="103"/>
      <c r="AE90" s="104">
        <v>13942</v>
      </c>
      <c r="AF90" s="103"/>
      <c r="AG90" s="104">
        <v>1</v>
      </c>
      <c r="AH90" s="103"/>
      <c r="AI90" s="104">
        <v>101</v>
      </c>
      <c r="AJ90" s="103"/>
      <c r="AK90" s="104">
        <v>3</v>
      </c>
      <c r="AL90" s="103"/>
      <c r="AM90" s="104">
        <v>0</v>
      </c>
      <c r="AN90" s="103"/>
      <c r="AO90" s="108">
        <v>238643</v>
      </c>
      <c r="AP90" s="108"/>
      <c r="AQ90" s="37">
        <f t="shared" si="1"/>
        <v>238643</v>
      </c>
    </row>
    <row r="91" spans="1:43" ht="15">
      <c r="A91" s="185"/>
      <c r="B91" s="101" t="s">
        <v>179</v>
      </c>
      <c r="C91" s="109">
        <v>19095</v>
      </c>
      <c r="D91" s="103"/>
      <c r="E91" s="104">
        <v>43555</v>
      </c>
      <c r="F91" s="103"/>
      <c r="G91" s="104">
        <v>204640</v>
      </c>
      <c r="H91" s="103"/>
      <c r="I91" s="104">
        <v>2495</v>
      </c>
      <c r="J91" s="103"/>
      <c r="K91" s="104">
        <v>67481</v>
      </c>
      <c r="L91" s="103"/>
      <c r="M91" s="104">
        <v>192090</v>
      </c>
      <c r="N91" s="103"/>
      <c r="O91" s="104">
        <v>52024</v>
      </c>
      <c r="P91" s="103"/>
      <c r="Q91" s="104">
        <v>911403</v>
      </c>
      <c r="R91" s="103"/>
      <c r="S91" s="104">
        <v>48288</v>
      </c>
      <c r="T91" s="103"/>
      <c r="U91" s="104">
        <v>5149957</v>
      </c>
      <c r="V91" s="103"/>
      <c r="W91" s="104">
        <v>49640</v>
      </c>
      <c r="X91" s="103"/>
      <c r="Y91" s="104">
        <v>9913</v>
      </c>
      <c r="Z91" s="103"/>
      <c r="AA91" s="104">
        <v>20093732</v>
      </c>
      <c r="AB91" s="103"/>
      <c r="AC91" s="104">
        <v>49288</v>
      </c>
      <c r="AD91" s="103"/>
      <c r="AE91" s="104">
        <v>491742</v>
      </c>
      <c r="AF91" s="103"/>
      <c r="AG91" s="104">
        <v>70312</v>
      </c>
      <c r="AH91" s="103"/>
      <c r="AI91" s="104">
        <v>740436</v>
      </c>
      <c r="AJ91" s="103"/>
      <c r="AK91" s="104">
        <v>2496</v>
      </c>
      <c r="AL91" s="103"/>
      <c r="AM91" s="104">
        <v>0</v>
      </c>
      <c r="AN91" s="103"/>
      <c r="AO91" s="108">
        <v>28198587</v>
      </c>
      <c r="AP91" s="108"/>
      <c r="AQ91" s="37">
        <f t="shared" si="1"/>
        <v>28198587</v>
      </c>
    </row>
    <row r="92" spans="1:43" ht="15">
      <c r="A92" s="185"/>
      <c r="B92" s="101" t="s">
        <v>113</v>
      </c>
      <c r="C92" s="106">
        <v>19095</v>
      </c>
      <c r="D92" s="107"/>
      <c r="E92" s="107">
        <v>43555</v>
      </c>
      <c r="F92" s="107"/>
      <c r="G92" s="107">
        <v>204640</v>
      </c>
      <c r="H92" s="107"/>
      <c r="I92" s="107">
        <v>2495</v>
      </c>
      <c r="J92" s="107"/>
      <c r="K92" s="107">
        <v>67481</v>
      </c>
      <c r="L92" s="107"/>
      <c r="M92" s="107">
        <v>192090</v>
      </c>
      <c r="N92" s="107"/>
      <c r="O92" s="107">
        <v>52683</v>
      </c>
      <c r="P92" s="107"/>
      <c r="Q92" s="107">
        <v>911419</v>
      </c>
      <c r="R92" s="107"/>
      <c r="S92" s="107">
        <v>48437</v>
      </c>
      <c r="T92" s="107"/>
      <c r="U92" s="107">
        <v>5367778</v>
      </c>
      <c r="V92" s="107"/>
      <c r="W92" s="107">
        <v>55501</v>
      </c>
      <c r="X92" s="107"/>
      <c r="Y92" s="107">
        <v>9913</v>
      </c>
      <c r="Z92" s="107"/>
      <c r="AA92" s="107">
        <v>20093822</v>
      </c>
      <c r="AB92" s="107"/>
      <c r="AC92" s="107">
        <v>49288</v>
      </c>
      <c r="AD92" s="107"/>
      <c r="AE92" s="107">
        <v>505684</v>
      </c>
      <c r="AF92" s="107"/>
      <c r="AG92" s="107">
        <v>70313</v>
      </c>
      <c r="AH92" s="107"/>
      <c r="AI92" s="107">
        <v>740537</v>
      </c>
      <c r="AJ92" s="107"/>
      <c r="AK92" s="107">
        <v>2499</v>
      </c>
      <c r="AL92" s="107"/>
      <c r="AM92" s="107">
        <v>0</v>
      </c>
      <c r="AN92" s="107"/>
      <c r="AO92" s="108">
        <v>28437230</v>
      </c>
      <c r="AP92" s="108"/>
      <c r="AQ92" s="37">
        <f t="shared" si="1"/>
        <v>28437230</v>
      </c>
    </row>
    <row r="93" spans="1:43" ht="15">
      <c r="A93" s="185" t="s">
        <v>209</v>
      </c>
      <c r="B93" s="101" t="s">
        <v>178</v>
      </c>
      <c r="C93" s="109">
        <v>1261</v>
      </c>
      <c r="D93" s="103"/>
      <c r="E93" s="104">
        <v>12</v>
      </c>
      <c r="F93" s="103"/>
      <c r="G93" s="104">
        <v>195</v>
      </c>
      <c r="H93" s="103"/>
      <c r="I93" s="104">
        <v>0</v>
      </c>
      <c r="J93" s="103"/>
      <c r="K93" s="104">
        <v>0</v>
      </c>
      <c r="L93" s="103"/>
      <c r="M93" s="104">
        <v>0</v>
      </c>
      <c r="N93" s="103"/>
      <c r="O93" s="104">
        <v>609</v>
      </c>
      <c r="P93" s="103"/>
      <c r="Q93" s="104">
        <v>11</v>
      </c>
      <c r="R93" s="103"/>
      <c r="S93" s="104">
        <v>31</v>
      </c>
      <c r="T93" s="103"/>
      <c r="U93" s="104">
        <v>330</v>
      </c>
      <c r="V93" s="103"/>
      <c r="W93" s="104">
        <v>148</v>
      </c>
      <c r="X93" s="103"/>
      <c r="Y93" s="104">
        <v>0</v>
      </c>
      <c r="Z93" s="103"/>
      <c r="AA93" s="104">
        <v>565</v>
      </c>
      <c r="AB93" s="103"/>
      <c r="AC93" s="104">
        <v>153960</v>
      </c>
      <c r="AD93" s="103"/>
      <c r="AE93" s="104">
        <v>20028</v>
      </c>
      <c r="AF93" s="103"/>
      <c r="AG93" s="104">
        <v>27072</v>
      </c>
      <c r="AH93" s="103"/>
      <c r="AI93" s="104">
        <v>86159</v>
      </c>
      <c r="AJ93" s="103"/>
      <c r="AK93" s="104">
        <v>166</v>
      </c>
      <c r="AL93" s="103"/>
      <c r="AM93" s="104">
        <v>0</v>
      </c>
      <c r="AN93" s="103"/>
      <c r="AO93" s="108">
        <v>290547</v>
      </c>
      <c r="AP93" s="108"/>
      <c r="AQ93" s="37">
        <f t="shared" si="1"/>
        <v>290547</v>
      </c>
    </row>
    <row r="94" spans="1:43" ht="15">
      <c r="A94" s="185"/>
      <c r="B94" s="101" t="s">
        <v>179</v>
      </c>
      <c r="C94" s="109">
        <v>2889</v>
      </c>
      <c r="D94" s="103"/>
      <c r="E94" s="104">
        <v>204463</v>
      </c>
      <c r="F94" s="103"/>
      <c r="G94" s="104">
        <v>271</v>
      </c>
      <c r="H94" s="103"/>
      <c r="I94" s="104">
        <v>2</v>
      </c>
      <c r="J94" s="103"/>
      <c r="K94" s="104">
        <v>362</v>
      </c>
      <c r="L94" s="103"/>
      <c r="M94" s="104">
        <v>13</v>
      </c>
      <c r="N94" s="103"/>
      <c r="O94" s="104">
        <v>162</v>
      </c>
      <c r="P94" s="103"/>
      <c r="Q94" s="104">
        <v>13117</v>
      </c>
      <c r="R94" s="103"/>
      <c r="S94" s="104">
        <v>42473</v>
      </c>
      <c r="T94" s="103"/>
      <c r="U94" s="104">
        <v>16162</v>
      </c>
      <c r="V94" s="103"/>
      <c r="W94" s="104">
        <v>218</v>
      </c>
      <c r="X94" s="103"/>
      <c r="Y94" s="104">
        <v>728</v>
      </c>
      <c r="Z94" s="103"/>
      <c r="AA94" s="104">
        <v>29258</v>
      </c>
      <c r="AB94" s="103"/>
      <c r="AC94" s="104">
        <v>189290</v>
      </c>
      <c r="AD94" s="103"/>
      <c r="AE94" s="104">
        <v>115468</v>
      </c>
      <c r="AF94" s="103"/>
      <c r="AG94" s="104">
        <v>14866458</v>
      </c>
      <c r="AH94" s="103"/>
      <c r="AI94" s="104">
        <v>778582</v>
      </c>
      <c r="AJ94" s="103"/>
      <c r="AK94" s="104">
        <v>8884</v>
      </c>
      <c r="AL94" s="103"/>
      <c r="AM94" s="104">
        <v>0</v>
      </c>
      <c r="AN94" s="103"/>
      <c r="AO94" s="108">
        <v>16268800</v>
      </c>
      <c r="AP94" s="108"/>
      <c r="AQ94" s="37">
        <f t="shared" si="1"/>
        <v>16268800</v>
      </c>
    </row>
    <row r="95" spans="1:43" ht="15">
      <c r="A95" s="185"/>
      <c r="B95" s="101" t="s">
        <v>113</v>
      </c>
      <c r="C95" s="106">
        <v>4150</v>
      </c>
      <c r="D95" s="107"/>
      <c r="E95" s="107">
        <v>204475</v>
      </c>
      <c r="F95" s="107"/>
      <c r="G95" s="107">
        <v>466</v>
      </c>
      <c r="H95" s="107"/>
      <c r="I95" s="107">
        <v>2</v>
      </c>
      <c r="J95" s="107"/>
      <c r="K95" s="107">
        <v>362</v>
      </c>
      <c r="L95" s="107"/>
      <c r="M95" s="107">
        <v>13</v>
      </c>
      <c r="N95" s="107"/>
      <c r="O95" s="107">
        <v>771</v>
      </c>
      <c r="P95" s="107"/>
      <c r="Q95" s="107">
        <v>13128</v>
      </c>
      <c r="R95" s="107"/>
      <c r="S95" s="107">
        <v>42504</v>
      </c>
      <c r="T95" s="107"/>
      <c r="U95" s="107">
        <v>16492</v>
      </c>
      <c r="V95" s="107"/>
      <c r="W95" s="107">
        <v>366</v>
      </c>
      <c r="X95" s="107"/>
      <c r="Y95" s="107">
        <v>728</v>
      </c>
      <c r="Z95" s="107"/>
      <c r="AA95" s="107">
        <v>29823</v>
      </c>
      <c r="AB95" s="107"/>
      <c r="AC95" s="107">
        <v>343250</v>
      </c>
      <c r="AD95" s="107"/>
      <c r="AE95" s="107">
        <v>135496</v>
      </c>
      <c r="AF95" s="107"/>
      <c r="AG95" s="107">
        <v>14893530</v>
      </c>
      <c r="AH95" s="107"/>
      <c r="AI95" s="107">
        <v>864741</v>
      </c>
      <c r="AJ95" s="107"/>
      <c r="AK95" s="107">
        <v>9050</v>
      </c>
      <c r="AL95" s="107"/>
      <c r="AM95" s="107">
        <v>0</v>
      </c>
      <c r="AN95" s="107"/>
      <c r="AO95" s="108">
        <v>16559347</v>
      </c>
      <c r="AP95" s="108"/>
      <c r="AQ95" s="37">
        <f t="shared" si="1"/>
        <v>16559347</v>
      </c>
    </row>
    <row r="96" spans="1:43" ht="15">
      <c r="A96" s="185" t="s">
        <v>210</v>
      </c>
      <c r="B96" s="101" t="s">
        <v>178</v>
      </c>
      <c r="C96" s="106">
        <v>0</v>
      </c>
      <c r="D96" s="103"/>
      <c r="E96" s="103">
        <v>0</v>
      </c>
      <c r="F96" s="103"/>
      <c r="G96" s="103">
        <v>0</v>
      </c>
      <c r="H96" s="103"/>
      <c r="I96" s="103">
        <v>0</v>
      </c>
      <c r="J96" s="103"/>
      <c r="K96" s="103">
        <v>0</v>
      </c>
      <c r="L96" s="103"/>
      <c r="M96" s="103">
        <v>0</v>
      </c>
      <c r="N96" s="103"/>
      <c r="O96" s="103">
        <v>0</v>
      </c>
      <c r="P96" s="103"/>
      <c r="Q96" s="103">
        <v>0</v>
      </c>
      <c r="R96" s="103"/>
      <c r="S96" s="103">
        <v>67</v>
      </c>
      <c r="T96" s="103"/>
      <c r="U96" s="103">
        <v>0</v>
      </c>
      <c r="V96" s="103"/>
      <c r="W96" s="103">
        <v>4</v>
      </c>
      <c r="X96" s="103"/>
      <c r="Y96" s="103">
        <v>0</v>
      </c>
      <c r="Z96" s="103"/>
      <c r="AA96" s="103">
        <v>0</v>
      </c>
      <c r="AB96" s="103"/>
      <c r="AC96" s="103">
        <v>20</v>
      </c>
      <c r="AD96" s="103"/>
      <c r="AE96" s="103">
        <v>0</v>
      </c>
      <c r="AF96" s="103"/>
      <c r="AG96" s="103">
        <v>0</v>
      </c>
      <c r="AH96" s="103"/>
      <c r="AI96" s="103">
        <v>134</v>
      </c>
      <c r="AJ96" s="103"/>
      <c r="AK96" s="103">
        <v>0</v>
      </c>
      <c r="AL96" s="103"/>
      <c r="AM96" s="103">
        <v>0</v>
      </c>
      <c r="AN96" s="103"/>
      <c r="AO96" s="108">
        <v>225</v>
      </c>
      <c r="AP96" s="108"/>
      <c r="AQ96" s="37">
        <f t="shared" si="1"/>
        <v>225</v>
      </c>
    </row>
    <row r="97" spans="1:43" ht="15">
      <c r="A97" s="185"/>
      <c r="B97" s="101" t="s">
        <v>179</v>
      </c>
      <c r="C97" s="106">
        <v>0</v>
      </c>
      <c r="D97" s="103"/>
      <c r="E97" s="103">
        <v>36132</v>
      </c>
      <c r="F97" s="103"/>
      <c r="G97" s="103">
        <v>12</v>
      </c>
      <c r="H97" s="103"/>
      <c r="I97" s="103">
        <v>0</v>
      </c>
      <c r="J97" s="103"/>
      <c r="K97" s="103">
        <v>0</v>
      </c>
      <c r="L97" s="103"/>
      <c r="M97" s="103">
        <v>0</v>
      </c>
      <c r="N97" s="103"/>
      <c r="O97" s="103">
        <v>0</v>
      </c>
      <c r="P97" s="103"/>
      <c r="Q97" s="103">
        <v>0</v>
      </c>
      <c r="R97" s="103"/>
      <c r="S97" s="103">
        <v>0</v>
      </c>
      <c r="T97" s="103"/>
      <c r="U97" s="103">
        <v>0</v>
      </c>
      <c r="V97" s="103"/>
      <c r="W97" s="103">
        <v>730</v>
      </c>
      <c r="X97" s="103"/>
      <c r="Y97" s="103">
        <v>280</v>
      </c>
      <c r="Z97" s="103"/>
      <c r="AA97" s="103">
        <v>44</v>
      </c>
      <c r="AB97" s="103"/>
      <c r="AC97" s="103">
        <v>1044</v>
      </c>
      <c r="AD97" s="103"/>
      <c r="AE97" s="103">
        <v>1359</v>
      </c>
      <c r="AF97" s="103"/>
      <c r="AG97" s="103">
        <v>492226</v>
      </c>
      <c r="AH97" s="103"/>
      <c r="AI97" s="103">
        <v>19393</v>
      </c>
      <c r="AJ97" s="103"/>
      <c r="AK97" s="103">
        <v>0</v>
      </c>
      <c r="AL97" s="103"/>
      <c r="AM97" s="103">
        <v>0</v>
      </c>
      <c r="AN97" s="103"/>
      <c r="AO97" s="108">
        <v>551220</v>
      </c>
      <c r="AP97" s="108"/>
      <c r="AQ97" s="37">
        <f t="shared" si="1"/>
        <v>551220</v>
      </c>
    </row>
    <row r="98" spans="1:43" ht="15">
      <c r="A98" s="185"/>
      <c r="B98" s="101" t="s">
        <v>113</v>
      </c>
      <c r="C98" s="106">
        <v>0</v>
      </c>
      <c r="D98" s="107"/>
      <c r="E98" s="107">
        <v>36132</v>
      </c>
      <c r="F98" s="107"/>
      <c r="G98" s="107">
        <v>12</v>
      </c>
      <c r="H98" s="107"/>
      <c r="I98" s="107">
        <v>0</v>
      </c>
      <c r="J98" s="107"/>
      <c r="K98" s="107">
        <v>0</v>
      </c>
      <c r="L98" s="107"/>
      <c r="M98" s="107">
        <v>0</v>
      </c>
      <c r="N98" s="107"/>
      <c r="O98" s="107">
        <v>0</v>
      </c>
      <c r="P98" s="107"/>
      <c r="Q98" s="107">
        <v>0</v>
      </c>
      <c r="R98" s="107"/>
      <c r="S98" s="107">
        <v>67</v>
      </c>
      <c r="T98" s="107"/>
      <c r="U98" s="107">
        <v>0</v>
      </c>
      <c r="V98" s="107"/>
      <c r="W98" s="107">
        <v>734</v>
      </c>
      <c r="X98" s="107"/>
      <c r="Y98" s="107">
        <v>280</v>
      </c>
      <c r="Z98" s="107"/>
      <c r="AA98" s="107">
        <v>44</v>
      </c>
      <c r="AB98" s="107"/>
      <c r="AC98" s="107">
        <v>1064</v>
      </c>
      <c r="AD98" s="107"/>
      <c r="AE98" s="107">
        <v>1359</v>
      </c>
      <c r="AF98" s="107"/>
      <c r="AG98" s="107">
        <v>492226</v>
      </c>
      <c r="AH98" s="107"/>
      <c r="AI98" s="107">
        <v>19527</v>
      </c>
      <c r="AJ98" s="107"/>
      <c r="AK98" s="107">
        <v>0</v>
      </c>
      <c r="AL98" s="107"/>
      <c r="AM98" s="107">
        <v>0</v>
      </c>
      <c r="AN98" s="107"/>
      <c r="AO98" s="108">
        <v>551445</v>
      </c>
      <c r="AP98" s="108"/>
      <c r="AQ98" s="37">
        <f t="shared" si="1"/>
        <v>551445</v>
      </c>
    </row>
    <row r="99" spans="1:43" ht="15">
      <c r="A99" s="185" t="s">
        <v>211</v>
      </c>
      <c r="B99" s="101" t="s">
        <v>178</v>
      </c>
      <c r="C99" s="109">
        <v>0</v>
      </c>
      <c r="D99" s="103"/>
      <c r="E99" s="104">
        <v>0</v>
      </c>
      <c r="F99" s="103"/>
      <c r="G99" s="104">
        <v>362</v>
      </c>
      <c r="H99" s="103"/>
      <c r="I99" s="104">
        <v>0</v>
      </c>
      <c r="J99" s="103"/>
      <c r="K99" s="104">
        <v>0</v>
      </c>
      <c r="L99" s="103"/>
      <c r="M99" s="104">
        <v>0</v>
      </c>
      <c r="N99" s="103"/>
      <c r="O99" s="104">
        <v>0</v>
      </c>
      <c r="P99" s="103"/>
      <c r="Q99" s="104">
        <v>334</v>
      </c>
      <c r="R99" s="103"/>
      <c r="S99" s="104">
        <v>0</v>
      </c>
      <c r="T99" s="103"/>
      <c r="U99" s="104">
        <v>20</v>
      </c>
      <c r="V99" s="103"/>
      <c r="W99" s="104">
        <v>29</v>
      </c>
      <c r="X99" s="103"/>
      <c r="Y99" s="104">
        <v>56</v>
      </c>
      <c r="Z99" s="103"/>
      <c r="AA99" s="104">
        <v>6</v>
      </c>
      <c r="AB99" s="103"/>
      <c r="AC99" s="104">
        <v>5280</v>
      </c>
      <c r="AD99" s="103"/>
      <c r="AE99" s="104">
        <v>49102</v>
      </c>
      <c r="AF99" s="103"/>
      <c r="AG99" s="104">
        <v>0</v>
      </c>
      <c r="AH99" s="103"/>
      <c r="AI99" s="104">
        <v>4035</v>
      </c>
      <c r="AJ99" s="103"/>
      <c r="AK99" s="104">
        <v>0</v>
      </c>
      <c r="AL99" s="103"/>
      <c r="AM99" s="104">
        <v>0</v>
      </c>
      <c r="AN99" s="103"/>
      <c r="AO99" s="108">
        <v>59224</v>
      </c>
      <c r="AP99" s="108"/>
      <c r="AQ99" s="37">
        <f t="shared" si="1"/>
        <v>59224</v>
      </c>
    </row>
    <row r="100" spans="1:43" ht="15">
      <c r="A100" s="185"/>
      <c r="B100" s="101" t="s">
        <v>179</v>
      </c>
      <c r="C100" s="109">
        <v>3</v>
      </c>
      <c r="D100" s="103"/>
      <c r="E100" s="104">
        <v>6632</v>
      </c>
      <c r="F100" s="103"/>
      <c r="G100" s="104">
        <v>144</v>
      </c>
      <c r="H100" s="103"/>
      <c r="I100" s="104">
        <v>0</v>
      </c>
      <c r="J100" s="103"/>
      <c r="K100" s="104">
        <v>2522</v>
      </c>
      <c r="L100" s="103"/>
      <c r="M100" s="104">
        <v>43212</v>
      </c>
      <c r="N100" s="103"/>
      <c r="O100" s="104">
        <v>7741</v>
      </c>
      <c r="P100" s="103"/>
      <c r="Q100" s="104">
        <v>2717</v>
      </c>
      <c r="R100" s="103"/>
      <c r="S100" s="104">
        <v>561</v>
      </c>
      <c r="T100" s="103"/>
      <c r="U100" s="104">
        <v>30833</v>
      </c>
      <c r="V100" s="103"/>
      <c r="W100" s="104">
        <v>22</v>
      </c>
      <c r="X100" s="103"/>
      <c r="Y100" s="104">
        <v>4490</v>
      </c>
      <c r="Z100" s="103"/>
      <c r="AA100" s="104">
        <v>0</v>
      </c>
      <c r="AB100" s="103"/>
      <c r="AC100" s="104">
        <v>45587</v>
      </c>
      <c r="AD100" s="103"/>
      <c r="AE100" s="104">
        <v>700231</v>
      </c>
      <c r="AF100" s="103"/>
      <c r="AG100" s="104">
        <v>15788</v>
      </c>
      <c r="AH100" s="103"/>
      <c r="AI100" s="104">
        <v>11087</v>
      </c>
      <c r="AJ100" s="103"/>
      <c r="AK100" s="104">
        <v>12103</v>
      </c>
      <c r="AL100" s="103"/>
      <c r="AM100" s="104">
        <v>0</v>
      </c>
      <c r="AN100" s="103"/>
      <c r="AO100" s="108">
        <v>883673</v>
      </c>
      <c r="AP100" s="108"/>
      <c r="AQ100" s="37">
        <f t="shared" si="1"/>
        <v>883673</v>
      </c>
    </row>
    <row r="101" spans="1:43" ht="15">
      <c r="A101" s="185"/>
      <c r="B101" s="101" t="s">
        <v>113</v>
      </c>
      <c r="C101" s="112">
        <v>3</v>
      </c>
      <c r="D101" s="108"/>
      <c r="E101" s="108">
        <v>6632</v>
      </c>
      <c r="F101" s="108"/>
      <c r="G101" s="108">
        <v>506</v>
      </c>
      <c r="H101" s="108"/>
      <c r="I101" s="108">
        <v>0</v>
      </c>
      <c r="J101" s="108"/>
      <c r="K101" s="108">
        <v>2522</v>
      </c>
      <c r="L101" s="108"/>
      <c r="M101" s="108">
        <v>43212</v>
      </c>
      <c r="N101" s="108"/>
      <c r="O101" s="108">
        <v>7741</v>
      </c>
      <c r="P101" s="108"/>
      <c r="Q101" s="108">
        <v>3051</v>
      </c>
      <c r="R101" s="108"/>
      <c r="S101" s="108">
        <v>561</v>
      </c>
      <c r="T101" s="108"/>
      <c r="U101" s="108">
        <v>30853</v>
      </c>
      <c r="V101" s="108"/>
      <c r="W101" s="108">
        <v>51</v>
      </c>
      <c r="X101" s="108"/>
      <c r="Y101" s="108">
        <v>4546</v>
      </c>
      <c r="Z101" s="108"/>
      <c r="AA101" s="108">
        <v>6</v>
      </c>
      <c r="AB101" s="108"/>
      <c r="AC101" s="108">
        <v>50867</v>
      </c>
      <c r="AD101" s="108"/>
      <c r="AE101" s="108">
        <v>749333</v>
      </c>
      <c r="AF101" s="108"/>
      <c r="AG101" s="108">
        <v>15788</v>
      </c>
      <c r="AH101" s="108"/>
      <c r="AI101" s="108">
        <v>15122</v>
      </c>
      <c r="AJ101" s="108"/>
      <c r="AK101" s="108">
        <v>12103</v>
      </c>
      <c r="AL101" s="108"/>
      <c r="AM101" s="108">
        <v>0</v>
      </c>
      <c r="AN101" s="108"/>
      <c r="AO101" s="108">
        <v>942897</v>
      </c>
      <c r="AP101" s="108"/>
      <c r="AQ101" s="37">
        <f t="shared" si="1"/>
        <v>942897</v>
      </c>
    </row>
    <row r="102" spans="1:43" ht="15">
      <c r="A102" s="185" t="s">
        <v>212</v>
      </c>
      <c r="B102" s="101" t="s">
        <v>178</v>
      </c>
      <c r="C102" s="112">
        <v>3209</v>
      </c>
      <c r="D102" s="108"/>
      <c r="E102" s="108">
        <v>5564</v>
      </c>
      <c r="F102" s="108"/>
      <c r="G102" s="108">
        <v>4179</v>
      </c>
      <c r="H102" s="108"/>
      <c r="I102" s="108">
        <v>614</v>
      </c>
      <c r="J102" s="108"/>
      <c r="K102" s="108">
        <v>6406</v>
      </c>
      <c r="L102" s="108"/>
      <c r="M102" s="108">
        <v>10310</v>
      </c>
      <c r="N102" s="108"/>
      <c r="O102" s="108">
        <v>26563</v>
      </c>
      <c r="P102" s="108"/>
      <c r="Q102" s="108">
        <v>142080</v>
      </c>
      <c r="R102" s="108"/>
      <c r="S102" s="108">
        <v>8746</v>
      </c>
      <c r="T102" s="108"/>
      <c r="U102" s="108">
        <v>464851</v>
      </c>
      <c r="V102" s="108"/>
      <c r="W102" s="108">
        <v>122589</v>
      </c>
      <c r="X102" s="108"/>
      <c r="Y102" s="108">
        <v>29446</v>
      </c>
      <c r="Z102" s="108"/>
      <c r="AA102" s="108">
        <v>51669</v>
      </c>
      <c r="AB102" s="108"/>
      <c r="AC102" s="108">
        <v>201237</v>
      </c>
      <c r="AD102" s="108"/>
      <c r="AE102" s="108">
        <v>402636</v>
      </c>
      <c r="AF102" s="108"/>
      <c r="AG102" s="108">
        <v>88939</v>
      </c>
      <c r="AH102" s="108"/>
      <c r="AI102" s="108">
        <v>320218</v>
      </c>
      <c r="AJ102" s="108"/>
      <c r="AK102" s="108">
        <v>26913</v>
      </c>
      <c r="AL102" s="108"/>
      <c r="AM102" s="108">
        <v>965</v>
      </c>
      <c r="AN102" s="108"/>
      <c r="AO102" s="108">
        <v>1917134</v>
      </c>
      <c r="AP102" s="108"/>
      <c r="AQ102" s="37">
        <f t="shared" si="1"/>
        <v>1917134</v>
      </c>
    </row>
    <row r="103" spans="1:43" ht="15">
      <c r="A103" s="185"/>
      <c r="B103" s="101" t="s">
        <v>179</v>
      </c>
      <c r="C103" s="112">
        <v>531722</v>
      </c>
      <c r="D103" s="108"/>
      <c r="E103" s="108">
        <v>70661919</v>
      </c>
      <c r="F103" s="108"/>
      <c r="G103" s="108">
        <v>3269248</v>
      </c>
      <c r="H103" s="108"/>
      <c r="I103" s="108">
        <v>134016</v>
      </c>
      <c r="J103" s="108"/>
      <c r="K103" s="108">
        <v>1286823</v>
      </c>
      <c r="L103" s="108"/>
      <c r="M103" s="108">
        <v>1613483</v>
      </c>
      <c r="N103" s="108"/>
      <c r="O103" s="108">
        <v>124444</v>
      </c>
      <c r="P103" s="108"/>
      <c r="Q103" s="108">
        <v>5949701</v>
      </c>
      <c r="R103" s="108"/>
      <c r="S103" s="108">
        <v>4629556</v>
      </c>
      <c r="T103" s="108"/>
      <c r="U103" s="108">
        <v>9823158</v>
      </c>
      <c r="V103" s="108"/>
      <c r="W103" s="108">
        <v>1533080</v>
      </c>
      <c r="X103" s="108"/>
      <c r="Y103" s="108">
        <v>892783</v>
      </c>
      <c r="Z103" s="108"/>
      <c r="AA103" s="108">
        <v>20460818</v>
      </c>
      <c r="AB103" s="108"/>
      <c r="AC103" s="108">
        <v>1700660</v>
      </c>
      <c r="AD103" s="108"/>
      <c r="AE103" s="108">
        <v>19623039</v>
      </c>
      <c r="AF103" s="108"/>
      <c r="AG103" s="108">
        <v>18801638</v>
      </c>
      <c r="AH103" s="108"/>
      <c r="AI103" s="108">
        <v>7938783</v>
      </c>
      <c r="AJ103" s="108"/>
      <c r="AK103" s="108">
        <v>1580153</v>
      </c>
      <c r="AL103" s="108"/>
      <c r="AM103" s="108">
        <v>9533519</v>
      </c>
      <c r="AN103" s="108"/>
      <c r="AO103" s="108">
        <v>180088543</v>
      </c>
      <c r="AP103" s="108"/>
      <c r="AQ103" s="37">
        <f t="shared" si="1"/>
        <v>180088543</v>
      </c>
    </row>
    <row r="104" spans="1:43" ht="15">
      <c r="A104" s="185"/>
      <c r="B104" s="101" t="s">
        <v>113</v>
      </c>
      <c r="C104" s="112">
        <v>534931</v>
      </c>
      <c r="D104" s="108"/>
      <c r="E104" s="108">
        <v>70667483</v>
      </c>
      <c r="F104" s="108"/>
      <c r="G104" s="108">
        <v>3273427</v>
      </c>
      <c r="H104" s="108"/>
      <c r="I104" s="108">
        <v>134630</v>
      </c>
      <c r="J104" s="108"/>
      <c r="K104" s="108">
        <v>1293229</v>
      </c>
      <c r="L104" s="108"/>
      <c r="M104" s="108">
        <v>1623793</v>
      </c>
      <c r="N104" s="108"/>
      <c r="O104" s="108">
        <v>151007</v>
      </c>
      <c r="P104" s="108"/>
      <c r="Q104" s="108">
        <v>6091781</v>
      </c>
      <c r="R104" s="108"/>
      <c r="S104" s="108">
        <v>4638302</v>
      </c>
      <c r="T104" s="108"/>
      <c r="U104" s="108">
        <v>10288009</v>
      </c>
      <c r="V104" s="108"/>
      <c r="W104" s="108">
        <v>1655669</v>
      </c>
      <c r="X104" s="108"/>
      <c r="Y104" s="108">
        <v>922229</v>
      </c>
      <c r="Z104" s="108"/>
      <c r="AA104" s="108">
        <v>20512487</v>
      </c>
      <c r="AB104" s="108"/>
      <c r="AC104" s="108">
        <v>1901897</v>
      </c>
      <c r="AD104" s="108"/>
      <c r="AE104" s="108">
        <v>20025675</v>
      </c>
      <c r="AF104" s="108"/>
      <c r="AG104" s="108">
        <v>18890577</v>
      </c>
      <c r="AH104" s="108"/>
      <c r="AI104" s="108">
        <v>8259001</v>
      </c>
      <c r="AJ104" s="108"/>
      <c r="AK104" s="108">
        <v>1607066</v>
      </c>
      <c r="AL104" s="108"/>
      <c r="AM104" s="108">
        <v>9534484</v>
      </c>
      <c r="AN104" s="108"/>
      <c r="AO104" s="108">
        <v>182005677</v>
      </c>
      <c r="AP104" s="108"/>
      <c r="AQ104" s="37">
        <f t="shared" si="1"/>
        <v>182005677</v>
      </c>
    </row>
    <row r="105" spans="1:43" ht="15">
      <c r="A105" s="113"/>
      <c r="AQ105" s="37">
        <f t="shared" si="1"/>
        <v>0</v>
      </c>
    </row>
    <row r="106" spans="1:43" ht="15">
      <c r="A106" s="100" t="s">
        <v>141</v>
      </c>
      <c r="B106" s="100" t="s">
        <v>213</v>
      </c>
      <c r="C106" s="37">
        <f>C3+C6+C9+C12+C15+C18+C21+C24+C27+C30+C33+C36+C39+C42+C45+C48+C51+C54+C57+C60+C63+C66+C72+C75+C78+C81+C84+C87+C90+C93+C96+C99</f>
        <v>3209</v>
      </c>
      <c r="D106" s="37"/>
      <c r="E106" s="37">
        <f aca="true" t="shared" si="2" ref="E106:AM106">E3+E6+E9+E12+E15+E18+E21+E24+E27+E30+E33+E36+E39+E42+E45+E48+E51+E54+E57+E60+E63+E66+E72+E75+E78+E81+E84+E87+E90+E93+E96+E99</f>
        <v>5564</v>
      </c>
      <c r="F106" s="37"/>
      <c r="G106" s="37">
        <f t="shared" si="2"/>
        <v>4179</v>
      </c>
      <c r="H106" s="37"/>
      <c r="I106" s="37">
        <f t="shared" si="2"/>
        <v>614</v>
      </c>
      <c r="J106" s="37"/>
      <c r="K106" s="37">
        <f t="shared" si="2"/>
        <v>6406</v>
      </c>
      <c r="L106" s="37"/>
      <c r="M106" s="37">
        <f t="shared" si="2"/>
        <v>10310</v>
      </c>
      <c r="N106" s="37"/>
      <c r="O106" s="37">
        <f t="shared" si="2"/>
        <v>26563</v>
      </c>
      <c r="P106" s="37"/>
      <c r="Q106" s="37">
        <f t="shared" si="2"/>
        <v>142080</v>
      </c>
      <c r="R106" s="37"/>
      <c r="S106" s="37">
        <f t="shared" si="2"/>
        <v>8746</v>
      </c>
      <c r="T106" s="37"/>
      <c r="U106" s="37">
        <f t="shared" si="2"/>
        <v>464851</v>
      </c>
      <c r="V106" s="37"/>
      <c r="W106" s="37">
        <f t="shared" si="2"/>
        <v>122589</v>
      </c>
      <c r="X106" s="37"/>
      <c r="Y106" s="37">
        <f t="shared" si="2"/>
        <v>29446</v>
      </c>
      <c r="Z106" s="37"/>
      <c r="AA106" s="37">
        <f t="shared" si="2"/>
        <v>51669</v>
      </c>
      <c r="AB106" s="37"/>
      <c r="AC106" s="37">
        <f t="shared" si="2"/>
        <v>201237</v>
      </c>
      <c r="AD106" s="37"/>
      <c r="AE106" s="37">
        <f t="shared" si="2"/>
        <v>402636</v>
      </c>
      <c r="AF106" s="37"/>
      <c r="AG106" s="37">
        <f t="shared" si="2"/>
        <v>88939</v>
      </c>
      <c r="AH106" s="37"/>
      <c r="AI106" s="37">
        <f t="shared" si="2"/>
        <v>320218</v>
      </c>
      <c r="AJ106" s="37"/>
      <c r="AK106" s="37">
        <f>AK3+AK6+AK9+AK12+AK15+AK18+AK21+AK24+AK27+AK30+AK33+AK36+AK39+AK42+AK45+AK48+AK51+AK54+AK57+AK60+AK63+AK66+AK72+AK75+AK78+AK81+AK84+AK87+AK90+AK93+AK96+AK99</f>
        <v>26913</v>
      </c>
      <c r="AL106" s="37"/>
      <c r="AM106" s="37">
        <f t="shared" si="2"/>
        <v>965</v>
      </c>
      <c r="AN106" s="37"/>
      <c r="AO106" s="37"/>
      <c r="AP106" s="37"/>
      <c r="AQ106" s="37">
        <f>AQ3+AQ6+AQ9+AQ12+AQ15+AQ18+AQ21+AQ24+AQ27+AQ30+AQ33+AQ36+AQ39+AQ42+AQ45+AQ48+AQ51+AQ54+AQ57+AQ60+AQ63+AQ66+AQ69+AQ72+AQ75+AQ78+AQ81+AQ84+AQ87+AQ90+AQ93+AQ96+AQ99</f>
        <v>1917134</v>
      </c>
    </row>
    <row r="107" spans="1:43" ht="15">
      <c r="A107" s="100" t="s">
        <v>141</v>
      </c>
      <c r="B107" s="100" t="s">
        <v>214</v>
      </c>
      <c r="C107" s="37">
        <f>C4+C7+C10+C13+C16+C19+C22+C25+C28+C31+C34+C37+C40+C43+C46+C49+C52+C55+C58+C61+C64+C67+C70+C73+C76+C79+C82+C85+C88+C91+C94+C100</f>
        <v>531722</v>
      </c>
      <c r="D107" s="37"/>
      <c r="E107" s="37">
        <f aca="true" t="shared" si="3" ref="E107:AM107">E4+E7+E10+E13+E16+E19+E22+E25+E28+E31+E34+E37+E40+E43+E46+E49+E52+E55+E58+E61+E64+E67+E70+E73+E76+E79+E82+E85+E88+E91+E94+E100</f>
        <v>70625787</v>
      </c>
      <c r="F107" s="37"/>
      <c r="G107" s="37">
        <f t="shared" si="3"/>
        <v>3269236</v>
      </c>
      <c r="H107" s="37"/>
      <c r="I107" s="37">
        <f t="shared" si="3"/>
        <v>134016</v>
      </c>
      <c r="J107" s="37"/>
      <c r="K107" s="37">
        <f t="shared" si="3"/>
        <v>1286823</v>
      </c>
      <c r="L107" s="37"/>
      <c r="M107" s="37">
        <f t="shared" si="3"/>
        <v>1613483</v>
      </c>
      <c r="N107" s="37"/>
      <c r="O107" s="37">
        <f t="shared" si="3"/>
        <v>124444</v>
      </c>
      <c r="P107" s="37"/>
      <c r="Q107" s="37">
        <f t="shared" si="3"/>
        <v>5949701</v>
      </c>
      <c r="R107" s="37"/>
      <c r="S107" s="37">
        <f t="shared" si="3"/>
        <v>4629556</v>
      </c>
      <c r="T107" s="37"/>
      <c r="U107" s="37">
        <f t="shared" si="3"/>
        <v>9823158</v>
      </c>
      <c r="V107" s="37"/>
      <c r="W107" s="37">
        <f t="shared" si="3"/>
        <v>1532350</v>
      </c>
      <c r="X107" s="37"/>
      <c r="Y107" s="37">
        <f t="shared" si="3"/>
        <v>892503</v>
      </c>
      <c r="Z107" s="37"/>
      <c r="AA107" s="37">
        <f t="shared" si="3"/>
        <v>20460774</v>
      </c>
      <c r="AB107" s="37"/>
      <c r="AC107" s="37">
        <f t="shared" si="3"/>
        <v>1699616</v>
      </c>
      <c r="AD107" s="37"/>
      <c r="AE107" s="37">
        <f t="shared" si="3"/>
        <v>19621680</v>
      </c>
      <c r="AF107" s="37"/>
      <c r="AG107" s="37">
        <f t="shared" si="3"/>
        <v>18309412</v>
      </c>
      <c r="AH107" s="37"/>
      <c r="AI107" s="37">
        <f t="shared" si="3"/>
        <v>7919390</v>
      </c>
      <c r="AJ107" s="37"/>
      <c r="AK107" s="37">
        <f>AK4+AK7+AK10+AK13+AK16+AK19+AK22+AK25+AK28+AK31+AK34+AK37+AK40+AK43+AK46+AK49+AK52+AK55+AK58+AK61+AK64+AK67+AK70+AK73+AK76+AK79+AK82+AK85+AK88+AK91+AK94+AK100</f>
        <v>1580153</v>
      </c>
      <c r="AL107" s="37"/>
      <c r="AM107" s="37">
        <f t="shared" si="3"/>
        <v>9533519</v>
      </c>
      <c r="AN107" s="37"/>
      <c r="AO107" s="37"/>
      <c r="AP107" s="37"/>
      <c r="AQ107" s="37">
        <f>AQ4+AQ7+AQ10+AQ13+AQ16+AQ19+AQ22+AQ25+AQ28+AQ31+AQ34+AQ37+AQ40+AQ43+AQ46+AQ49+AQ52+AQ55+AQ58+AQ61+AQ64+AQ67+AQ70+AQ73+AQ76+AQ79+AQ82+AQ85+AQ88+AQ91+AQ94+AQ97+AQ100</f>
        <v>180088543</v>
      </c>
    </row>
    <row r="108" spans="1:43" ht="15">
      <c r="A108" s="100" t="s">
        <v>141</v>
      </c>
      <c r="B108" s="100" t="s">
        <v>113</v>
      </c>
      <c r="C108" s="37">
        <f>SUM(C106:C107)</f>
        <v>534931</v>
      </c>
      <c r="D108" s="37"/>
      <c r="E108" s="37">
        <f aca="true" t="shared" si="4" ref="E108:AM108">SUM(E106:E107)</f>
        <v>70631351</v>
      </c>
      <c r="F108" s="37"/>
      <c r="G108" s="37">
        <f t="shared" si="4"/>
        <v>3273415</v>
      </c>
      <c r="H108" s="37"/>
      <c r="I108" s="37">
        <f t="shared" si="4"/>
        <v>134630</v>
      </c>
      <c r="J108" s="37"/>
      <c r="K108" s="37">
        <f t="shared" si="4"/>
        <v>1293229</v>
      </c>
      <c r="L108" s="37"/>
      <c r="M108" s="37">
        <f t="shared" si="4"/>
        <v>1623793</v>
      </c>
      <c r="N108" s="37"/>
      <c r="O108" s="37">
        <f t="shared" si="4"/>
        <v>151007</v>
      </c>
      <c r="P108" s="37"/>
      <c r="Q108" s="37">
        <f t="shared" si="4"/>
        <v>6091781</v>
      </c>
      <c r="R108" s="37"/>
      <c r="S108" s="37">
        <f t="shared" si="4"/>
        <v>4638302</v>
      </c>
      <c r="T108" s="37"/>
      <c r="U108" s="37">
        <f t="shared" si="4"/>
        <v>10288009</v>
      </c>
      <c r="V108" s="37"/>
      <c r="W108" s="37">
        <f t="shared" si="4"/>
        <v>1654939</v>
      </c>
      <c r="X108" s="37"/>
      <c r="Y108" s="37">
        <f t="shared" si="4"/>
        <v>921949</v>
      </c>
      <c r="Z108" s="37"/>
      <c r="AA108" s="37">
        <f t="shared" si="4"/>
        <v>20512443</v>
      </c>
      <c r="AB108" s="37"/>
      <c r="AC108" s="37">
        <f t="shared" si="4"/>
        <v>1900853</v>
      </c>
      <c r="AD108" s="37"/>
      <c r="AE108" s="37">
        <f t="shared" si="4"/>
        <v>20024316</v>
      </c>
      <c r="AF108" s="37"/>
      <c r="AG108" s="37">
        <f t="shared" si="4"/>
        <v>18398351</v>
      </c>
      <c r="AH108" s="37"/>
      <c r="AI108" s="37">
        <f t="shared" si="4"/>
        <v>8239608</v>
      </c>
      <c r="AJ108" s="37"/>
      <c r="AK108" s="37">
        <f t="shared" si="4"/>
        <v>1607066</v>
      </c>
      <c r="AL108" s="37"/>
      <c r="AM108" s="37">
        <f t="shared" si="4"/>
        <v>9534484</v>
      </c>
      <c r="AN108" s="37"/>
      <c r="AO108" s="37"/>
      <c r="AP108" s="37"/>
      <c r="AQ108" s="37">
        <f>SUM(AQ106:AQ107)</f>
        <v>182005677</v>
      </c>
    </row>
    <row r="109" spans="3:43" ht="1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3:43" ht="1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</row>
  </sheetData>
  <mergeCells count="56">
    <mergeCell ref="A102:A104"/>
    <mergeCell ref="A75:A77"/>
    <mergeCell ref="A78:A80"/>
    <mergeCell ref="A81:A83"/>
    <mergeCell ref="A84:A86"/>
    <mergeCell ref="A87:A89"/>
    <mergeCell ref="A90:A92"/>
    <mergeCell ref="U2:V2"/>
    <mergeCell ref="W2:X2"/>
    <mergeCell ref="A93:A95"/>
    <mergeCell ref="A96:A98"/>
    <mergeCell ref="A99:A101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Y2:Z2"/>
    <mergeCell ref="AA2:AB2"/>
    <mergeCell ref="AE2:AF2"/>
    <mergeCell ref="AG2:AH2"/>
    <mergeCell ref="AC2:AD2"/>
    <mergeCell ref="A33:A35"/>
    <mergeCell ref="AI2:AJ2"/>
    <mergeCell ref="AK2:AL2"/>
    <mergeCell ref="A1:B2"/>
    <mergeCell ref="C1:AP1"/>
    <mergeCell ref="C2:D2"/>
    <mergeCell ref="E2:F2"/>
    <mergeCell ref="G2:H2"/>
    <mergeCell ref="I2:J2"/>
    <mergeCell ref="K2:L2"/>
    <mergeCell ref="M2:N2"/>
    <mergeCell ref="O2:P2"/>
    <mergeCell ref="Q2:R2"/>
    <mergeCell ref="AO2:AP2"/>
    <mergeCell ref="S2:T2"/>
    <mergeCell ref="AM2:AN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5" r:id="rId1"/>
  <headerFooter>
    <oddHeader>&amp;CDATENSET 1_ABFALLAUFKOMMEN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workbookViewId="0" topLeftCell="A1">
      <pane xSplit="1" ySplit="2" topLeftCell="F15" activePane="bottomRight" state="frozen"/>
      <selection pane="topRight" activeCell="B1" sqref="B1"/>
      <selection pane="bottomLeft" activeCell="A3" sqref="A3"/>
      <selection pane="bottomRight" activeCell="O32" sqref="O32"/>
    </sheetView>
  </sheetViews>
  <sheetFormatPr defaultColWidth="11.421875" defaultRowHeight="15"/>
  <cols>
    <col min="1" max="1" width="39.28125" style="0" customWidth="1"/>
    <col min="3" max="3" width="18.7109375" style="37" customWidth="1"/>
    <col min="4" max="4" width="3.7109375" style="0" customWidth="1"/>
    <col min="5" max="5" width="18.7109375" style="37" customWidth="1"/>
    <col min="6" max="6" width="3.7109375" style="0" customWidth="1"/>
    <col min="7" max="7" width="18.7109375" style="37" customWidth="1"/>
    <col min="8" max="8" width="3.7109375" style="0" customWidth="1"/>
    <col min="9" max="9" width="18.7109375" style="37" customWidth="1"/>
    <col min="10" max="10" width="3.7109375" style="0" customWidth="1"/>
    <col min="11" max="11" width="18.7109375" style="37" customWidth="1"/>
    <col min="12" max="12" width="3.7109375" style="0" customWidth="1"/>
    <col min="13" max="13" width="18.7109375" style="37" customWidth="1"/>
    <col min="14" max="14" width="3.7109375" style="0" customWidth="1"/>
    <col min="15" max="16" width="11.421875" style="0" customWidth="1"/>
  </cols>
  <sheetData>
    <row r="1" spans="1:16" ht="15">
      <c r="A1" s="137"/>
      <c r="B1" s="13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s="82" customFormat="1" ht="51.75" customHeight="1">
      <c r="A2" s="137">
        <v>2018</v>
      </c>
      <c r="B2" s="139"/>
      <c r="C2" s="190" t="s">
        <v>215</v>
      </c>
      <c r="D2" s="190"/>
      <c r="E2" s="190" t="s">
        <v>216</v>
      </c>
      <c r="F2" s="190"/>
      <c r="G2" s="190" t="s">
        <v>217</v>
      </c>
      <c r="H2" s="190"/>
      <c r="I2" s="190" t="s">
        <v>218</v>
      </c>
      <c r="J2" s="190"/>
      <c r="K2" s="190" t="s">
        <v>219</v>
      </c>
      <c r="L2" s="190"/>
      <c r="M2" s="190" t="s">
        <v>220</v>
      </c>
      <c r="N2" s="190"/>
      <c r="O2" s="190" t="s">
        <v>221</v>
      </c>
      <c r="P2" s="190"/>
      <c r="R2" s="114" t="s">
        <v>222</v>
      </c>
    </row>
    <row r="3" spans="1:18" ht="15">
      <c r="A3" s="185" t="s">
        <v>177</v>
      </c>
      <c r="B3" s="115" t="s">
        <v>178</v>
      </c>
      <c r="C3" s="102">
        <v>2.46</v>
      </c>
      <c r="D3" s="103"/>
      <c r="E3" s="104">
        <v>3096.849</v>
      </c>
      <c r="F3" s="103"/>
      <c r="G3" s="104">
        <v>3630.3601</v>
      </c>
      <c r="H3" s="103"/>
      <c r="I3" s="104">
        <v>0</v>
      </c>
      <c r="J3" s="103"/>
      <c r="K3" s="104">
        <v>0.01</v>
      </c>
      <c r="L3" s="103"/>
      <c r="M3" s="104">
        <v>0</v>
      </c>
      <c r="N3" s="103"/>
      <c r="O3" s="159">
        <v>6729.6791</v>
      </c>
      <c r="P3" s="105"/>
      <c r="R3" s="37">
        <f>C3+E3+G3+I3+K3+M3</f>
        <v>6729.6791</v>
      </c>
    </row>
    <row r="4" spans="1:18" ht="15">
      <c r="A4" s="185"/>
      <c r="B4" s="115" t="s">
        <v>179</v>
      </c>
      <c r="C4" s="109">
        <v>0</v>
      </c>
      <c r="D4" s="107"/>
      <c r="E4" s="116">
        <v>0</v>
      </c>
      <c r="F4" s="107"/>
      <c r="G4" s="116">
        <v>0</v>
      </c>
      <c r="H4" s="107"/>
      <c r="I4" s="116">
        <v>0</v>
      </c>
      <c r="J4" s="107"/>
      <c r="K4" s="116">
        <v>0</v>
      </c>
      <c r="L4" s="107"/>
      <c r="M4" s="116">
        <v>0</v>
      </c>
      <c r="N4" s="107"/>
      <c r="O4" s="158">
        <v>0</v>
      </c>
      <c r="P4" s="108"/>
      <c r="R4" s="37">
        <f aca="true" t="shared" si="0" ref="R4:R67">C4+E4+G4+I4+K4+M4</f>
        <v>0</v>
      </c>
    </row>
    <row r="5" spans="1:18" ht="15">
      <c r="A5" s="185"/>
      <c r="B5" s="115" t="s">
        <v>113</v>
      </c>
      <c r="C5" s="109">
        <v>2.46</v>
      </c>
      <c r="D5" s="107"/>
      <c r="E5" s="116">
        <v>3096.849</v>
      </c>
      <c r="F5" s="107"/>
      <c r="G5" s="116">
        <v>3630.3601</v>
      </c>
      <c r="H5" s="107"/>
      <c r="I5" s="116">
        <v>0</v>
      </c>
      <c r="J5" s="107"/>
      <c r="K5" s="116">
        <v>0.01</v>
      </c>
      <c r="L5" s="107"/>
      <c r="M5" s="116">
        <v>0</v>
      </c>
      <c r="N5" s="107"/>
      <c r="O5" s="158">
        <v>6729.6791</v>
      </c>
      <c r="P5" s="108"/>
      <c r="R5" s="37">
        <f t="shared" si="0"/>
        <v>6729.6791</v>
      </c>
    </row>
    <row r="6" spans="1:18" ht="15">
      <c r="A6" s="185" t="s">
        <v>180</v>
      </c>
      <c r="B6" s="115" t="s">
        <v>178</v>
      </c>
      <c r="C6" s="109">
        <v>0</v>
      </c>
      <c r="D6" s="103"/>
      <c r="E6" s="104">
        <v>6600.6632</v>
      </c>
      <c r="F6" s="103"/>
      <c r="G6" s="104">
        <v>92594.0548</v>
      </c>
      <c r="H6" s="103"/>
      <c r="I6" s="104">
        <v>0</v>
      </c>
      <c r="J6" s="103"/>
      <c r="K6" s="104">
        <v>672.221</v>
      </c>
      <c r="L6" s="103"/>
      <c r="M6" s="116">
        <v>0</v>
      </c>
      <c r="N6" s="103"/>
      <c r="O6" s="158">
        <v>99866.939</v>
      </c>
      <c r="P6" s="108"/>
      <c r="R6" s="37">
        <f t="shared" si="0"/>
        <v>99866.939</v>
      </c>
    </row>
    <row r="7" spans="1:18" ht="15">
      <c r="A7" s="185"/>
      <c r="B7" s="115" t="s">
        <v>179</v>
      </c>
      <c r="C7" s="109">
        <v>1.03</v>
      </c>
      <c r="D7" s="103"/>
      <c r="E7" s="104">
        <v>43.741</v>
      </c>
      <c r="F7" s="103"/>
      <c r="G7" s="104">
        <v>3395.5604</v>
      </c>
      <c r="H7" s="103"/>
      <c r="I7" s="104">
        <v>0</v>
      </c>
      <c r="J7" s="103"/>
      <c r="K7" s="104">
        <v>124.34</v>
      </c>
      <c r="L7" s="103"/>
      <c r="M7" s="116">
        <v>0</v>
      </c>
      <c r="N7" s="103"/>
      <c r="O7" s="158">
        <v>3564.6714</v>
      </c>
      <c r="P7" s="108"/>
      <c r="R7" s="37">
        <f t="shared" si="0"/>
        <v>3564.6714</v>
      </c>
    </row>
    <row r="8" spans="1:18" ht="15">
      <c r="A8" s="185"/>
      <c r="B8" s="115" t="s">
        <v>113</v>
      </c>
      <c r="C8" s="109">
        <v>1.03</v>
      </c>
      <c r="D8" s="107"/>
      <c r="E8" s="116">
        <v>6644.4042</v>
      </c>
      <c r="F8" s="107"/>
      <c r="G8" s="116">
        <v>95989.6152</v>
      </c>
      <c r="H8" s="107"/>
      <c r="I8" s="116">
        <v>0</v>
      </c>
      <c r="J8" s="107"/>
      <c r="K8" s="116">
        <v>796.561</v>
      </c>
      <c r="L8" s="107"/>
      <c r="M8" s="116">
        <v>0</v>
      </c>
      <c r="N8" s="107"/>
      <c r="O8" s="158">
        <v>103431.6104</v>
      </c>
      <c r="P8" s="108"/>
      <c r="R8" s="37">
        <f t="shared" si="0"/>
        <v>103431.6104</v>
      </c>
    </row>
    <row r="9" spans="1:18" ht="15">
      <c r="A9" s="185" t="s">
        <v>181</v>
      </c>
      <c r="B9" s="115" t="s">
        <v>178</v>
      </c>
      <c r="C9" s="109">
        <v>50.09</v>
      </c>
      <c r="D9" s="103"/>
      <c r="E9" s="104">
        <v>2446.497</v>
      </c>
      <c r="F9" s="103"/>
      <c r="G9" s="104">
        <v>113944.2247</v>
      </c>
      <c r="H9" s="103"/>
      <c r="I9" s="104">
        <v>0</v>
      </c>
      <c r="J9" s="103"/>
      <c r="K9" s="104">
        <v>0</v>
      </c>
      <c r="L9" s="103"/>
      <c r="M9" s="116">
        <v>0</v>
      </c>
      <c r="N9" s="103"/>
      <c r="O9" s="158">
        <v>116440.8117</v>
      </c>
      <c r="P9" s="108"/>
      <c r="R9" s="37">
        <f t="shared" si="0"/>
        <v>116440.8117</v>
      </c>
    </row>
    <row r="10" spans="1:18" ht="15">
      <c r="A10" s="185"/>
      <c r="B10" s="115" t="s">
        <v>179</v>
      </c>
      <c r="C10" s="109">
        <v>0</v>
      </c>
      <c r="D10" s="107"/>
      <c r="E10" s="116">
        <v>0</v>
      </c>
      <c r="F10" s="107"/>
      <c r="G10" s="116">
        <v>0</v>
      </c>
      <c r="H10" s="107"/>
      <c r="I10" s="116">
        <v>0</v>
      </c>
      <c r="J10" s="107"/>
      <c r="K10" s="116">
        <v>0</v>
      </c>
      <c r="L10" s="107"/>
      <c r="M10" s="116">
        <v>0</v>
      </c>
      <c r="N10" s="107"/>
      <c r="O10" s="158">
        <v>0</v>
      </c>
      <c r="P10" s="108"/>
      <c r="R10" s="37">
        <f t="shared" si="0"/>
        <v>0</v>
      </c>
    </row>
    <row r="11" spans="1:18" ht="15">
      <c r="A11" s="185"/>
      <c r="B11" s="115" t="s">
        <v>113</v>
      </c>
      <c r="C11" s="109">
        <v>50.09</v>
      </c>
      <c r="D11" s="107"/>
      <c r="E11" s="116">
        <v>2446.497</v>
      </c>
      <c r="F11" s="107"/>
      <c r="G11" s="116">
        <v>113944.2247</v>
      </c>
      <c r="H11" s="107"/>
      <c r="I11" s="116">
        <v>0</v>
      </c>
      <c r="J11" s="107"/>
      <c r="K11" s="116">
        <v>0</v>
      </c>
      <c r="L11" s="107"/>
      <c r="M11" s="116">
        <v>0</v>
      </c>
      <c r="N11" s="107"/>
      <c r="O11" s="158">
        <v>116440.8117</v>
      </c>
      <c r="P11" s="108"/>
      <c r="R11" s="37">
        <f t="shared" si="0"/>
        <v>116440.8117</v>
      </c>
    </row>
    <row r="12" spans="1:18" ht="15">
      <c r="A12" s="185" t="s">
        <v>182</v>
      </c>
      <c r="B12" s="115" t="s">
        <v>178</v>
      </c>
      <c r="C12" s="109">
        <v>3917.2885</v>
      </c>
      <c r="D12" s="103"/>
      <c r="E12" s="104">
        <v>42371.7701</v>
      </c>
      <c r="F12" s="103"/>
      <c r="G12" s="104">
        <v>113270.9265</v>
      </c>
      <c r="H12" s="103"/>
      <c r="I12" s="104">
        <v>0</v>
      </c>
      <c r="J12" s="103"/>
      <c r="K12" s="104">
        <v>2443.893</v>
      </c>
      <c r="L12" s="103"/>
      <c r="M12" s="116">
        <v>167.248</v>
      </c>
      <c r="N12" s="103"/>
      <c r="O12" s="158">
        <v>162171.1261</v>
      </c>
      <c r="P12" s="108"/>
      <c r="R12" s="37">
        <f t="shared" si="0"/>
        <v>162171.1261</v>
      </c>
    </row>
    <row r="13" spans="1:18" ht="15">
      <c r="A13" s="185"/>
      <c r="B13" s="115" t="s">
        <v>179</v>
      </c>
      <c r="C13" s="109">
        <v>945.0822</v>
      </c>
      <c r="D13" s="103"/>
      <c r="E13" s="104">
        <v>3833.6788</v>
      </c>
      <c r="F13" s="103"/>
      <c r="G13" s="104">
        <v>38062.9802</v>
      </c>
      <c r="H13" s="103"/>
      <c r="I13" s="104">
        <v>0</v>
      </c>
      <c r="J13" s="103"/>
      <c r="K13" s="104">
        <v>33362.615</v>
      </c>
      <c r="L13" s="103"/>
      <c r="M13" s="116">
        <v>0</v>
      </c>
      <c r="N13" s="103"/>
      <c r="O13" s="158">
        <v>76204.3562</v>
      </c>
      <c r="P13" s="108"/>
      <c r="R13" s="37">
        <f t="shared" si="0"/>
        <v>76204.3562</v>
      </c>
    </row>
    <row r="14" spans="1:18" ht="15">
      <c r="A14" s="185"/>
      <c r="B14" s="115" t="s">
        <v>113</v>
      </c>
      <c r="C14" s="109">
        <v>4862.3707</v>
      </c>
      <c r="D14" s="107"/>
      <c r="E14" s="116">
        <v>46205.4489</v>
      </c>
      <c r="F14" s="107"/>
      <c r="G14" s="116">
        <v>151333.9067</v>
      </c>
      <c r="H14" s="107"/>
      <c r="I14" s="116">
        <v>0</v>
      </c>
      <c r="J14" s="107"/>
      <c r="K14" s="116">
        <v>35806.508</v>
      </c>
      <c r="L14" s="107"/>
      <c r="M14" s="116">
        <v>167.248</v>
      </c>
      <c r="N14" s="107"/>
      <c r="O14" s="158">
        <v>238375.48229999997</v>
      </c>
      <c r="P14" s="108"/>
      <c r="R14" s="37">
        <f t="shared" si="0"/>
        <v>238375.48229999997</v>
      </c>
    </row>
    <row r="15" spans="1:18" ht="15">
      <c r="A15" s="185" t="s">
        <v>183</v>
      </c>
      <c r="B15" s="115" t="s">
        <v>178</v>
      </c>
      <c r="C15" s="109">
        <v>0</v>
      </c>
      <c r="D15" s="103">
        <v>0</v>
      </c>
      <c r="E15" s="104">
        <v>3374.70516</v>
      </c>
      <c r="F15" s="103">
        <v>0</v>
      </c>
      <c r="G15" s="104">
        <v>332894.92725</v>
      </c>
      <c r="H15" s="103">
        <v>0</v>
      </c>
      <c r="I15" s="104">
        <v>0</v>
      </c>
      <c r="J15" s="103">
        <v>0</v>
      </c>
      <c r="K15" s="104">
        <v>25627.30029</v>
      </c>
      <c r="L15" s="103"/>
      <c r="M15" s="116">
        <v>0</v>
      </c>
      <c r="N15" s="103"/>
      <c r="O15" s="158">
        <v>361896.9327</v>
      </c>
      <c r="P15" s="108"/>
      <c r="R15" s="37">
        <f t="shared" si="0"/>
        <v>361896.9327</v>
      </c>
    </row>
    <row r="16" spans="1:18" ht="15">
      <c r="A16" s="185"/>
      <c r="B16" s="115" t="s">
        <v>179</v>
      </c>
      <c r="C16" s="109">
        <v>200.85516</v>
      </c>
      <c r="D16" s="103">
        <v>0</v>
      </c>
      <c r="E16" s="104">
        <v>2305.8796500000003</v>
      </c>
      <c r="F16" s="103">
        <v>0</v>
      </c>
      <c r="G16" s="104">
        <v>153172.74892500002</v>
      </c>
      <c r="H16" s="103">
        <v>0</v>
      </c>
      <c r="I16" s="104">
        <v>277.1415</v>
      </c>
      <c r="J16" s="103">
        <v>0</v>
      </c>
      <c r="K16" s="104">
        <v>9537.248880000001</v>
      </c>
      <c r="L16" s="103"/>
      <c r="M16" s="116">
        <v>0</v>
      </c>
      <c r="N16" s="103"/>
      <c r="O16" s="158">
        <v>165493.874115</v>
      </c>
      <c r="P16" s="108"/>
      <c r="R16" s="37">
        <f t="shared" si="0"/>
        <v>165493.874115</v>
      </c>
    </row>
    <row r="17" spans="1:18" ht="15">
      <c r="A17" s="185"/>
      <c r="B17" s="115" t="s">
        <v>113</v>
      </c>
      <c r="C17" s="109">
        <v>200.85516</v>
      </c>
      <c r="D17" s="107">
        <v>0</v>
      </c>
      <c r="E17" s="116">
        <v>5680.58481</v>
      </c>
      <c r="F17" s="107">
        <v>0</v>
      </c>
      <c r="G17" s="116">
        <v>486067.67617500003</v>
      </c>
      <c r="H17" s="107">
        <v>0</v>
      </c>
      <c r="I17" s="116">
        <v>277.1415</v>
      </c>
      <c r="J17" s="107">
        <v>0</v>
      </c>
      <c r="K17" s="116">
        <v>35164.54917</v>
      </c>
      <c r="L17" s="107"/>
      <c r="M17" s="116">
        <v>0</v>
      </c>
      <c r="N17" s="107"/>
      <c r="O17" s="158">
        <v>527390.806815</v>
      </c>
      <c r="P17" s="108"/>
      <c r="R17" s="37">
        <f t="shared" si="0"/>
        <v>527390.806815</v>
      </c>
    </row>
    <row r="18" spans="1:18" ht="15">
      <c r="A18" s="185" t="s">
        <v>184</v>
      </c>
      <c r="B18" s="115" t="s">
        <v>178</v>
      </c>
      <c r="C18" s="109">
        <v>0</v>
      </c>
      <c r="D18" s="103">
        <v>0</v>
      </c>
      <c r="E18" s="104">
        <v>227.15586000000002</v>
      </c>
      <c r="F18" s="103">
        <v>0</v>
      </c>
      <c r="G18" s="104">
        <v>4547.46015</v>
      </c>
      <c r="H18" s="103">
        <v>0</v>
      </c>
      <c r="I18" s="104">
        <v>0</v>
      </c>
      <c r="J18" s="103">
        <v>0</v>
      </c>
      <c r="K18" s="104">
        <v>125.55000000000001</v>
      </c>
      <c r="L18" s="103"/>
      <c r="M18" s="116">
        <v>0</v>
      </c>
      <c r="N18" s="103"/>
      <c r="O18" s="158">
        <v>4900.16601</v>
      </c>
      <c r="P18" s="108"/>
      <c r="R18" s="37">
        <f t="shared" si="0"/>
        <v>4900.16601</v>
      </c>
    </row>
    <row r="19" spans="1:18" ht="15">
      <c r="A19" s="185"/>
      <c r="B19" s="115" t="s">
        <v>179</v>
      </c>
      <c r="C19" s="109">
        <v>6.971400000000001</v>
      </c>
      <c r="D19" s="103">
        <v>0</v>
      </c>
      <c r="E19" s="104">
        <v>26.841780000000004</v>
      </c>
      <c r="F19" s="103">
        <v>0</v>
      </c>
      <c r="G19" s="104">
        <v>81280.95201000001</v>
      </c>
      <c r="H19" s="103">
        <v>0</v>
      </c>
      <c r="I19" s="104">
        <v>0</v>
      </c>
      <c r="J19" s="103">
        <v>0</v>
      </c>
      <c r="K19" s="104">
        <v>948.0207600000001</v>
      </c>
      <c r="L19" s="103"/>
      <c r="M19" s="116">
        <v>0</v>
      </c>
      <c r="N19" s="103"/>
      <c r="O19" s="158">
        <v>82262.78595</v>
      </c>
      <c r="P19" s="108"/>
      <c r="R19" s="37">
        <f t="shared" si="0"/>
        <v>82262.78595</v>
      </c>
    </row>
    <row r="20" spans="1:18" ht="15">
      <c r="A20" s="185"/>
      <c r="B20" s="115" t="s">
        <v>113</v>
      </c>
      <c r="C20" s="109">
        <v>6.971400000000001</v>
      </c>
      <c r="D20" s="107">
        <v>0</v>
      </c>
      <c r="E20" s="116">
        <v>253.99764000000002</v>
      </c>
      <c r="F20" s="107">
        <v>0</v>
      </c>
      <c r="G20" s="116">
        <v>85828.41215999999</v>
      </c>
      <c r="H20" s="107">
        <v>0</v>
      </c>
      <c r="I20" s="116">
        <v>0</v>
      </c>
      <c r="J20" s="107">
        <v>0</v>
      </c>
      <c r="K20" s="116">
        <v>1073.57076</v>
      </c>
      <c r="L20" s="107"/>
      <c r="M20" s="116">
        <v>0</v>
      </c>
      <c r="N20" s="107"/>
      <c r="O20" s="158">
        <v>87162.95195999999</v>
      </c>
      <c r="P20" s="108"/>
      <c r="R20" s="37">
        <f t="shared" si="0"/>
        <v>87162.95195999999</v>
      </c>
    </row>
    <row r="21" spans="1:18" ht="15">
      <c r="A21" s="185" t="s">
        <v>185</v>
      </c>
      <c r="B21" s="115" t="s">
        <v>178</v>
      </c>
      <c r="C21" s="109">
        <v>0.014</v>
      </c>
      <c r="D21" s="103"/>
      <c r="E21" s="104">
        <v>60774.2657</v>
      </c>
      <c r="F21" s="103"/>
      <c r="G21" s="104">
        <v>0.014</v>
      </c>
      <c r="H21" s="103"/>
      <c r="I21" s="104">
        <v>0</v>
      </c>
      <c r="J21" s="103"/>
      <c r="K21" s="104">
        <v>0</v>
      </c>
      <c r="L21" s="103"/>
      <c r="M21" s="116">
        <v>0</v>
      </c>
      <c r="N21" s="103"/>
      <c r="O21" s="158">
        <v>60774.29370000001</v>
      </c>
      <c r="P21" s="108"/>
      <c r="R21" s="37">
        <f t="shared" si="0"/>
        <v>60774.29370000001</v>
      </c>
    </row>
    <row r="22" spans="1:18" ht="15">
      <c r="A22" s="185"/>
      <c r="B22" s="115" t="s">
        <v>179</v>
      </c>
      <c r="C22" s="109">
        <v>221.807</v>
      </c>
      <c r="D22" s="103"/>
      <c r="E22" s="104">
        <v>5426.8462</v>
      </c>
      <c r="F22" s="103"/>
      <c r="G22" s="104">
        <v>970.461</v>
      </c>
      <c r="H22" s="103"/>
      <c r="I22" s="104">
        <v>0</v>
      </c>
      <c r="J22" s="103"/>
      <c r="K22" s="104">
        <v>123.87</v>
      </c>
      <c r="L22" s="103"/>
      <c r="M22" s="116">
        <v>0</v>
      </c>
      <c r="N22" s="103"/>
      <c r="O22" s="158">
        <v>6742.9842</v>
      </c>
      <c r="P22" s="108"/>
      <c r="R22" s="37">
        <f t="shared" si="0"/>
        <v>6742.9842</v>
      </c>
    </row>
    <row r="23" spans="1:18" ht="15">
      <c r="A23" s="185"/>
      <c r="B23" s="115" t="s">
        <v>113</v>
      </c>
      <c r="C23" s="109">
        <v>221.821</v>
      </c>
      <c r="D23" s="107"/>
      <c r="E23" s="116">
        <v>66201.1119</v>
      </c>
      <c r="F23" s="107"/>
      <c r="G23" s="116">
        <v>970.475</v>
      </c>
      <c r="H23" s="107"/>
      <c r="I23" s="116">
        <v>0</v>
      </c>
      <c r="J23" s="107"/>
      <c r="K23" s="116">
        <v>123.87</v>
      </c>
      <c r="L23" s="107"/>
      <c r="M23" s="116">
        <v>0</v>
      </c>
      <c r="N23" s="107"/>
      <c r="O23" s="158">
        <v>67517.2779</v>
      </c>
      <c r="P23" s="108"/>
      <c r="R23" s="37">
        <f t="shared" si="0"/>
        <v>67517.2779</v>
      </c>
    </row>
    <row r="24" spans="1:18" ht="15">
      <c r="A24" s="185" t="s">
        <v>186</v>
      </c>
      <c r="B24" s="115" t="s">
        <v>178</v>
      </c>
      <c r="C24" s="109">
        <v>0</v>
      </c>
      <c r="D24" s="107"/>
      <c r="E24" s="116">
        <v>0</v>
      </c>
      <c r="F24" s="107"/>
      <c r="G24" s="116">
        <v>0</v>
      </c>
      <c r="H24" s="107"/>
      <c r="I24" s="116">
        <v>0</v>
      </c>
      <c r="J24" s="107"/>
      <c r="K24" s="116">
        <v>0</v>
      </c>
      <c r="L24" s="107"/>
      <c r="M24" s="116">
        <v>0</v>
      </c>
      <c r="N24" s="107"/>
      <c r="O24" s="158">
        <v>0</v>
      </c>
      <c r="P24" s="108"/>
      <c r="R24" s="37">
        <f t="shared" si="0"/>
        <v>0</v>
      </c>
    </row>
    <row r="25" spans="1:18" ht="15">
      <c r="A25" s="185"/>
      <c r="B25" s="115" t="s">
        <v>179</v>
      </c>
      <c r="C25" s="109">
        <v>2.884</v>
      </c>
      <c r="D25" s="103"/>
      <c r="E25" s="104">
        <v>0</v>
      </c>
      <c r="F25" s="103"/>
      <c r="G25" s="104">
        <v>6778451.4259</v>
      </c>
      <c r="H25" s="103"/>
      <c r="I25" s="104">
        <v>8049.507</v>
      </c>
      <c r="J25" s="103"/>
      <c r="K25" s="104">
        <v>315.078</v>
      </c>
      <c r="L25" s="103"/>
      <c r="M25" s="116">
        <v>0</v>
      </c>
      <c r="N25" s="103"/>
      <c r="O25" s="158">
        <v>6786818.8949</v>
      </c>
      <c r="P25" s="108"/>
      <c r="R25" s="37">
        <f t="shared" si="0"/>
        <v>6786818.8949</v>
      </c>
    </row>
    <row r="26" spans="1:18" ht="15">
      <c r="A26" s="185"/>
      <c r="B26" s="115" t="s">
        <v>113</v>
      </c>
      <c r="C26" s="109">
        <v>2.884</v>
      </c>
      <c r="D26" s="107"/>
      <c r="E26" s="116">
        <v>0</v>
      </c>
      <c r="F26" s="107"/>
      <c r="G26" s="116">
        <v>6778451.4259</v>
      </c>
      <c r="H26" s="107"/>
      <c r="I26" s="116">
        <v>8049.507</v>
      </c>
      <c r="J26" s="107"/>
      <c r="K26" s="116">
        <v>315.078</v>
      </c>
      <c r="L26" s="107"/>
      <c r="M26" s="116">
        <v>0</v>
      </c>
      <c r="N26" s="107"/>
      <c r="O26" s="158">
        <v>6786818.8949</v>
      </c>
      <c r="P26" s="108"/>
      <c r="R26" s="37">
        <f t="shared" si="0"/>
        <v>6786818.8949</v>
      </c>
    </row>
    <row r="27" spans="1:18" ht="15">
      <c r="A27" s="185" t="s">
        <v>187</v>
      </c>
      <c r="B27" s="115" t="s">
        <v>178</v>
      </c>
      <c r="C27" s="109">
        <v>0</v>
      </c>
      <c r="D27" s="107"/>
      <c r="E27" s="116">
        <v>0</v>
      </c>
      <c r="F27" s="107"/>
      <c r="G27" s="116">
        <v>0</v>
      </c>
      <c r="H27" s="107"/>
      <c r="I27" s="116">
        <v>0</v>
      </c>
      <c r="J27" s="107"/>
      <c r="K27" s="116">
        <v>0</v>
      </c>
      <c r="L27" s="107"/>
      <c r="M27" s="116">
        <v>0</v>
      </c>
      <c r="N27" s="107"/>
      <c r="O27" s="158">
        <v>0</v>
      </c>
      <c r="P27" s="108"/>
      <c r="R27" s="37">
        <f t="shared" si="0"/>
        <v>0</v>
      </c>
    </row>
    <row r="28" spans="1:18" ht="15">
      <c r="A28" s="185"/>
      <c r="B28" s="115" t="s">
        <v>179</v>
      </c>
      <c r="C28" s="109">
        <v>0</v>
      </c>
      <c r="D28" s="103"/>
      <c r="E28" s="104">
        <v>0</v>
      </c>
      <c r="F28" s="103"/>
      <c r="G28" s="104">
        <v>611393.9997</v>
      </c>
      <c r="H28" s="103"/>
      <c r="I28" s="104">
        <v>0</v>
      </c>
      <c r="J28" s="103"/>
      <c r="K28" s="104">
        <v>139.125</v>
      </c>
      <c r="L28" s="103"/>
      <c r="M28" s="116">
        <v>0</v>
      </c>
      <c r="N28" s="103"/>
      <c r="O28" s="158">
        <v>611533.1247</v>
      </c>
      <c r="P28" s="108"/>
      <c r="R28" s="37">
        <f t="shared" si="0"/>
        <v>611533.1247</v>
      </c>
    </row>
    <row r="29" spans="1:18" ht="15">
      <c r="A29" s="185"/>
      <c r="B29" s="115" t="s">
        <v>113</v>
      </c>
      <c r="C29" s="109">
        <v>0</v>
      </c>
      <c r="D29" s="107"/>
      <c r="E29" s="116">
        <v>0</v>
      </c>
      <c r="F29" s="107"/>
      <c r="G29" s="116">
        <v>611393.9997</v>
      </c>
      <c r="H29" s="107"/>
      <c r="I29" s="116">
        <v>0</v>
      </c>
      <c r="J29" s="107"/>
      <c r="K29" s="116">
        <v>139.125</v>
      </c>
      <c r="L29" s="107"/>
      <c r="M29" s="116">
        <v>0</v>
      </c>
      <c r="N29" s="107"/>
      <c r="O29" s="158">
        <v>611533.1247</v>
      </c>
      <c r="P29" s="108"/>
      <c r="R29" s="37">
        <f t="shared" si="0"/>
        <v>611533.1247</v>
      </c>
    </row>
    <row r="30" spans="1:18" ht="15">
      <c r="A30" s="185" t="s">
        <v>188</v>
      </c>
      <c r="B30" s="115" t="s">
        <v>178</v>
      </c>
      <c r="C30" s="109">
        <v>0</v>
      </c>
      <c r="D30" s="107"/>
      <c r="E30" s="116">
        <v>0</v>
      </c>
      <c r="F30" s="107"/>
      <c r="G30" s="116">
        <v>0</v>
      </c>
      <c r="H30" s="107"/>
      <c r="I30" s="116">
        <v>0</v>
      </c>
      <c r="J30" s="107"/>
      <c r="K30" s="116">
        <v>0</v>
      </c>
      <c r="L30" s="107"/>
      <c r="M30" s="116">
        <v>0</v>
      </c>
      <c r="N30" s="107"/>
      <c r="O30" s="158">
        <v>0</v>
      </c>
      <c r="P30" s="108"/>
      <c r="R30" s="37">
        <f t="shared" si="0"/>
        <v>0</v>
      </c>
    </row>
    <row r="31" spans="1:18" ht="15">
      <c r="A31" s="185"/>
      <c r="B31" s="115" t="s">
        <v>179</v>
      </c>
      <c r="C31" s="109">
        <v>0</v>
      </c>
      <c r="D31" s="103"/>
      <c r="E31" s="104">
        <v>0</v>
      </c>
      <c r="F31" s="103"/>
      <c r="G31" s="104">
        <v>167504.836</v>
      </c>
      <c r="H31" s="103"/>
      <c r="I31" s="104">
        <v>0</v>
      </c>
      <c r="J31" s="103"/>
      <c r="K31" s="104">
        <v>0</v>
      </c>
      <c r="L31" s="103"/>
      <c r="M31" s="116">
        <v>0</v>
      </c>
      <c r="N31" s="103"/>
      <c r="O31" s="158">
        <v>167504.836</v>
      </c>
      <c r="P31" s="108"/>
      <c r="R31" s="37">
        <f t="shared" si="0"/>
        <v>167504.836</v>
      </c>
    </row>
    <row r="32" spans="1:18" ht="15">
      <c r="A32" s="185"/>
      <c r="B32" s="115" t="s">
        <v>113</v>
      </c>
      <c r="C32" s="109">
        <v>0</v>
      </c>
      <c r="D32" s="107"/>
      <c r="E32" s="116">
        <v>0</v>
      </c>
      <c r="F32" s="107"/>
      <c r="G32" s="116">
        <v>167504.836</v>
      </c>
      <c r="H32" s="107"/>
      <c r="I32" s="116">
        <v>0</v>
      </c>
      <c r="J32" s="107"/>
      <c r="K32" s="116">
        <v>0</v>
      </c>
      <c r="L32" s="107"/>
      <c r="M32" s="116">
        <v>0</v>
      </c>
      <c r="N32" s="107"/>
      <c r="O32" s="158">
        <v>167504.836</v>
      </c>
      <c r="P32" s="108"/>
      <c r="R32" s="37">
        <f t="shared" si="0"/>
        <v>167504.836</v>
      </c>
    </row>
    <row r="33" spans="1:18" ht="15">
      <c r="A33" s="185" t="s">
        <v>189</v>
      </c>
      <c r="B33" s="115" t="s">
        <v>178</v>
      </c>
      <c r="C33" s="109">
        <v>0</v>
      </c>
      <c r="D33" s="103"/>
      <c r="E33" s="104">
        <v>0</v>
      </c>
      <c r="F33" s="103"/>
      <c r="G33" s="104">
        <v>0</v>
      </c>
      <c r="H33" s="103"/>
      <c r="I33" s="104">
        <v>0</v>
      </c>
      <c r="J33" s="103"/>
      <c r="K33" s="104">
        <v>0</v>
      </c>
      <c r="L33" s="103"/>
      <c r="M33" s="116">
        <v>0</v>
      </c>
      <c r="N33" s="103"/>
      <c r="O33" s="158">
        <v>0</v>
      </c>
      <c r="P33" s="108"/>
      <c r="R33" s="37">
        <f t="shared" si="0"/>
        <v>0</v>
      </c>
    </row>
    <row r="34" spans="1:18" ht="15">
      <c r="A34" s="185"/>
      <c r="B34" s="115" t="s">
        <v>179</v>
      </c>
      <c r="C34" s="109">
        <v>0</v>
      </c>
      <c r="D34" s="103"/>
      <c r="E34" s="104">
        <v>0</v>
      </c>
      <c r="F34" s="103"/>
      <c r="G34" s="104">
        <v>1162785.994</v>
      </c>
      <c r="H34" s="103"/>
      <c r="I34" s="104">
        <v>0</v>
      </c>
      <c r="J34" s="103"/>
      <c r="K34" s="104">
        <v>2006.531</v>
      </c>
      <c r="L34" s="103"/>
      <c r="M34" s="116">
        <v>0</v>
      </c>
      <c r="N34" s="103"/>
      <c r="O34" s="158">
        <v>1164792.525</v>
      </c>
      <c r="P34" s="108"/>
      <c r="R34" s="37">
        <f t="shared" si="0"/>
        <v>1164792.525</v>
      </c>
    </row>
    <row r="35" spans="1:18" ht="15">
      <c r="A35" s="185"/>
      <c r="B35" s="115" t="s">
        <v>113</v>
      </c>
      <c r="C35" s="109">
        <v>0</v>
      </c>
      <c r="D35" s="107"/>
      <c r="E35" s="116">
        <v>0</v>
      </c>
      <c r="F35" s="107"/>
      <c r="G35" s="116">
        <v>1162785.994</v>
      </c>
      <c r="H35" s="107"/>
      <c r="I35" s="116">
        <v>0</v>
      </c>
      <c r="J35" s="107"/>
      <c r="K35" s="116">
        <v>2006.531</v>
      </c>
      <c r="L35" s="107"/>
      <c r="M35" s="116">
        <v>0</v>
      </c>
      <c r="N35" s="107"/>
      <c r="O35" s="158">
        <v>1165056.6076</v>
      </c>
      <c r="P35" s="108"/>
      <c r="R35" s="37">
        <f t="shared" si="0"/>
        <v>1164792.525</v>
      </c>
    </row>
    <row r="36" spans="1:18" ht="15">
      <c r="A36" s="185" t="s">
        <v>190</v>
      </c>
      <c r="B36" s="115" t="s">
        <v>178</v>
      </c>
      <c r="C36" s="109">
        <v>0</v>
      </c>
      <c r="D36" s="107"/>
      <c r="E36" s="116">
        <v>0</v>
      </c>
      <c r="F36" s="107"/>
      <c r="G36" s="116">
        <v>0</v>
      </c>
      <c r="H36" s="107"/>
      <c r="I36" s="116">
        <v>0</v>
      </c>
      <c r="J36" s="107"/>
      <c r="K36" s="116">
        <v>0</v>
      </c>
      <c r="L36" s="107"/>
      <c r="M36" s="116">
        <v>0</v>
      </c>
      <c r="N36" s="107"/>
      <c r="O36" s="158">
        <v>0</v>
      </c>
      <c r="P36" s="108"/>
      <c r="R36" s="37">
        <f t="shared" si="0"/>
        <v>0</v>
      </c>
    </row>
    <row r="37" spans="1:18" ht="15">
      <c r="A37" s="185"/>
      <c r="B37" s="115" t="s">
        <v>179</v>
      </c>
      <c r="C37" s="109">
        <v>805.8739</v>
      </c>
      <c r="D37" s="103"/>
      <c r="E37" s="104">
        <v>48.1694</v>
      </c>
      <c r="F37" s="103"/>
      <c r="G37" s="104">
        <v>1323625.0289</v>
      </c>
      <c r="H37" s="103"/>
      <c r="I37" s="104">
        <v>0</v>
      </c>
      <c r="J37" s="103"/>
      <c r="K37" s="104">
        <v>0</v>
      </c>
      <c r="L37" s="103"/>
      <c r="M37" s="116">
        <v>0</v>
      </c>
      <c r="N37" s="103"/>
      <c r="O37" s="158">
        <v>1324479.0722</v>
      </c>
      <c r="P37" s="108"/>
      <c r="R37" s="37">
        <f t="shared" si="0"/>
        <v>1324479.0722</v>
      </c>
    </row>
    <row r="38" spans="1:18" ht="15">
      <c r="A38" s="185"/>
      <c r="B38" s="115" t="s">
        <v>113</v>
      </c>
      <c r="C38" s="109">
        <v>805.8739</v>
      </c>
      <c r="D38" s="107"/>
      <c r="E38" s="116">
        <v>48.1694</v>
      </c>
      <c r="F38" s="107"/>
      <c r="G38" s="116">
        <v>1323625.0289</v>
      </c>
      <c r="H38" s="107"/>
      <c r="I38" s="116">
        <v>0</v>
      </c>
      <c r="J38" s="107"/>
      <c r="K38" s="116">
        <v>0</v>
      </c>
      <c r="L38" s="107"/>
      <c r="M38" s="116">
        <v>0</v>
      </c>
      <c r="N38" s="107"/>
      <c r="O38" s="158">
        <v>1324479.0722</v>
      </c>
      <c r="P38" s="108"/>
      <c r="R38" s="37">
        <f t="shared" si="0"/>
        <v>1324479.0722</v>
      </c>
    </row>
    <row r="39" spans="1:18" ht="15">
      <c r="A39" s="185" t="s">
        <v>191</v>
      </c>
      <c r="B39" s="115" t="s">
        <v>178</v>
      </c>
      <c r="C39" s="109">
        <v>0</v>
      </c>
      <c r="D39" s="107"/>
      <c r="E39" s="116">
        <v>0</v>
      </c>
      <c r="F39" s="107"/>
      <c r="G39" s="116">
        <v>0</v>
      </c>
      <c r="H39" s="107"/>
      <c r="I39" s="116">
        <v>0</v>
      </c>
      <c r="J39" s="107"/>
      <c r="K39" s="116">
        <v>0</v>
      </c>
      <c r="L39" s="107"/>
      <c r="M39" s="116">
        <v>0</v>
      </c>
      <c r="N39" s="107"/>
      <c r="O39" s="158">
        <v>0</v>
      </c>
      <c r="P39" s="108"/>
      <c r="R39" s="37">
        <f t="shared" si="0"/>
        <v>0</v>
      </c>
    </row>
    <row r="40" spans="1:18" ht="15">
      <c r="A40" s="185"/>
      <c r="B40" s="115" t="s">
        <v>179</v>
      </c>
      <c r="C40" s="109">
        <v>112158.534</v>
      </c>
      <c r="D40" s="103"/>
      <c r="E40" s="104">
        <v>0.94</v>
      </c>
      <c r="F40" s="103"/>
      <c r="G40" s="104">
        <v>298352.413</v>
      </c>
      <c r="H40" s="103"/>
      <c r="I40" s="104">
        <v>0</v>
      </c>
      <c r="J40" s="103"/>
      <c r="K40" s="104">
        <v>5425.988</v>
      </c>
      <c r="L40" s="103"/>
      <c r="M40" s="116">
        <v>0</v>
      </c>
      <c r="N40" s="103"/>
      <c r="O40" s="158">
        <v>415937.875</v>
      </c>
      <c r="P40" s="108"/>
      <c r="R40" s="37">
        <f t="shared" si="0"/>
        <v>415937.875</v>
      </c>
    </row>
    <row r="41" spans="1:18" ht="15">
      <c r="A41" s="185"/>
      <c r="B41" s="115" t="s">
        <v>113</v>
      </c>
      <c r="C41" s="109">
        <v>112158.534</v>
      </c>
      <c r="D41" s="107"/>
      <c r="E41" s="116">
        <v>0.94</v>
      </c>
      <c r="F41" s="107"/>
      <c r="G41" s="116">
        <v>298352.413</v>
      </c>
      <c r="H41" s="107"/>
      <c r="I41" s="116">
        <v>0</v>
      </c>
      <c r="J41" s="107"/>
      <c r="K41" s="116">
        <v>5425.988</v>
      </c>
      <c r="L41" s="107"/>
      <c r="M41" s="116">
        <v>0</v>
      </c>
      <c r="N41" s="107"/>
      <c r="O41" s="158">
        <v>415937.875</v>
      </c>
      <c r="P41" s="108"/>
      <c r="R41" s="37">
        <f t="shared" si="0"/>
        <v>415937.875</v>
      </c>
    </row>
    <row r="42" spans="1:18" ht="15">
      <c r="A42" s="185" t="s">
        <v>192</v>
      </c>
      <c r="B42" s="115" t="s">
        <v>178</v>
      </c>
      <c r="C42" s="109">
        <v>0</v>
      </c>
      <c r="D42" s="107"/>
      <c r="E42" s="116">
        <v>0</v>
      </c>
      <c r="F42" s="107"/>
      <c r="G42" s="116">
        <v>0</v>
      </c>
      <c r="H42" s="107"/>
      <c r="I42" s="116">
        <v>0</v>
      </c>
      <c r="J42" s="107"/>
      <c r="K42" s="116">
        <v>0</v>
      </c>
      <c r="L42" s="107"/>
      <c r="M42" s="116">
        <v>0</v>
      </c>
      <c r="N42" s="107"/>
      <c r="O42" s="158">
        <v>0</v>
      </c>
      <c r="P42" s="108"/>
      <c r="R42" s="37">
        <f t="shared" si="0"/>
        <v>0</v>
      </c>
    </row>
    <row r="43" spans="1:18" ht="15">
      <c r="A43" s="185"/>
      <c r="B43" s="115" t="s">
        <v>179</v>
      </c>
      <c r="C43" s="109">
        <v>72776.431</v>
      </c>
      <c r="D43" s="103"/>
      <c r="E43" s="104">
        <v>205.4543</v>
      </c>
      <c r="F43" s="103"/>
      <c r="G43" s="104">
        <v>853097.9185</v>
      </c>
      <c r="H43" s="103"/>
      <c r="I43" s="104">
        <v>0</v>
      </c>
      <c r="J43" s="103"/>
      <c r="K43" s="104">
        <v>21273.122</v>
      </c>
      <c r="L43" s="103"/>
      <c r="M43" s="116">
        <v>0</v>
      </c>
      <c r="N43" s="103"/>
      <c r="O43" s="158">
        <v>947352.9258</v>
      </c>
      <c r="P43" s="108"/>
      <c r="R43" s="37">
        <f t="shared" si="0"/>
        <v>947352.9258</v>
      </c>
    </row>
    <row r="44" spans="1:18" ht="15">
      <c r="A44" s="185"/>
      <c r="B44" s="115" t="s">
        <v>113</v>
      </c>
      <c r="C44" s="109">
        <v>72776.431</v>
      </c>
      <c r="D44" s="107"/>
      <c r="E44" s="116">
        <v>205.4543</v>
      </c>
      <c r="F44" s="107"/>
      <c r="G44" s="116">
        <v>853097.9185</v>
      </c>
      <c r="H44" s="107"/>
      <c r="I44" s="116">
        <v>0</v>
      </c>
      <c r="J44" s="107"/>
      <c r="K44" s="116">
        <v>21273.122</v>
      </c>
      <c r="L44" s="107"/>
      <c r="M44" s="116">
        <v>0</v>
      </c>
      <c r="N44" s="107"/>
      <c r="O44" s="158">
        <v>947352.9258</v>
      </c>
      <c r="P44" s="108"/>
      <c r="R44" s="37">
        <f t="shared" si="0"/>
        <v>947352.9258</v>
      </c>
    </row>
    <row r="45" spans="1:18" ht="15">
      <c r="A45" s="185" t="s">
        <v>193</v>
      </c>
      <c r="B45" s="115" t="s">
        <v>178</v>
      </c>
      <c r="C45" s="109">
        <v>0</v>
      </c>
      <c r="D45" s="103"/>
      <c r="E45" s="104">
        <v>57.11</v>
      </c>
      <c r="F45" s="103"/>
      <c r="G45" s="104">
        <v>1.27</v>
      </c>
      <c r="H45" s="103"/>
      <c r="I45" s="104">
        <v>0</v>
      </c>
      <c r="J45" s="103"/>
      <c r="K45" s="104">
        <v>0.76</v>
      </c>
      <c r="L45" s="103"/>
      <c r="M45" s="116">
        <v>0</v>
      </c>
      <c r="N45" s="103"/>
      <c r="O45" s="158">
        <v>59.14</v>
      </c>
      <c r="P45" s="108"/>
      <c r="R45" s="37">
        <f t="shared" si="0"/>
        <v>59.14</v>
      </c>
    </row>
    <row r="46" spans="1:18" ht="15">
      <c r="A46" s="185"/>
      <c r="B46" s="115" t="s">
        <v>179</v>
      </c>
      <c r="C46" s="109">
        <v>821694.721</v>
      </c>
      <c r="D46" s="103"/>
      <c r="E46" s="104">
        <v>497.474</v>
      </c>
      <c r="F46" s="103"/>
      <c r="G46" s="104">
        <v>2760446.3803</v>
      </c>
      <c r="H46" s="103"/>
      <c r="I46" s="104">
        <v>0</v>
      </c>
      <c r="J46" s="103"/>
      <c r="K46" s="104">
        <v>255.793</v>
      </c>
      <c r="L46" s="103"/>
      <c r="M46" s="116">
        <v>0</v>
      </c>
      <c r="N46" s="103"/>
      <c r="O46" s="158">
        <v>3582894.3682999997</v>
      </c>
      <c r="P46" s="108"/>
      <c r="R46" s="37">
        <f t="shared" si="0"/>
        <v>3582894.3682999997</v>
      </c>
    </row>
    <row r="47" spans="1:18" ht="15">
      <c r="A47" s="185"/>
      <c r="B47" s="115" t="s">
        <v>113</v>
      </c>
      <c r="C47" s="109">
        <v>821694.721</v>
      </c>
      <c r="D47" s="107"/>
      <c r="E47" s="116">
        <v>554.584</v>
      </c>
      <c r="F47" s="107"/>
      <c r="G47" s="116">
        <v>2760447.6503</v>
      </c>
      <c r="H47" s="107"/>
      <c r="I47" s="116">
        <v>0</v>
      </c>
      <c r="J47" s="107"/>
      <c r="K47" s="116">
        <v>256.553</v>
      </c>
      <c r="L47" s="107"/>
      <c r="M47" s="116">
        <v>0</v>
      </c>
      <c r="N47" s="107"/>
      <c r="O47" s="158">
        <v>3582953.5083</v>
      </c>
      <c r="P47" s="108"/>
      <c r="R47" s="37">
        <f t="shared" si="0"/>
        <v>3582953.5083</v>
      </c>
    </row>
    <row r="48" spans="1:18" ht="15">
      <c r="A48" s="185" t="s">
        <v>194</v>
      </c>
      <c r="B48" s="115" t="s">
        <v>178</v>
      </c>
      <c r="C48" s="109">
        <v>0</v>
      </c>
      <c r="D48" s="107"/>
      <c r="E48" s="116">
        <v>0</v>
      </c>
      <c r="F48" s="107"/>
      <c r="G48" s="116">
        <v>0</v>
      </c>
      <c r="H48" s="107"/>
      <c r="I48" s="116">
        <v>0</v>
      </c>
      <c r="J48" s="107"/>
      <c r="K48" s="116">
        <v>0</v>
      </c>
      <c r="L48" s="107"/>
      <c r="M48" s="116">
        <v>0</v>
      </c>
      <c r="N48" s="107"/>
      <c r="O48" s="158">
        <v>0</v>
      </c>
      <c r="P48" s="108"/>
      <c r="R48" s="37">
        <f t="shared" si="0"/>
        <v>0</v>
      </c>
    </row>
    <row r="49" spans="1:18" ht="15">
      <c r="A49" s="185"/>
      <c r="B49" s="115" t="s">
        <v>179</v>
      </c>
      <c r="C49" s="109">
        <v>40.04</v>
      </c>
      <c r="D49" s="103"/>
      <c r="E49" s="104">
        <v>25.854</v>
      </c>
      <c r="F49" s="103"/>
      <c r="G49" s="104">
        <v>20089.3399</v>
      </c>
      <c r="H49" s="103"/>
      <c r="I49" s="104">
        <v>0</v>
      </c>
      <c r="J49" s="103"/>
      <c r="K49" s="104">
        <v>24085.428</v>
      </c>
      <c r="L49" s="103"/>
      <c r="M49" s="116">
        <v>0</v>
      </c>
      <c r="N49" s="103"/>
      <c r="O49" s="158">
        <v>44240.6619</v>
      </c>
      <c r="P49" s="108"/>
      <c r="R49" s="37">
        <f t="shared" si="0"/>
        <v>44240.6619</v>
      </c>
    </row>
    <row r="50" spans="1:18" ht="15">
      <c r="A50" s="185"/>
      <c r="B50" s="115" t="s">
        <v>113</v>
      </c>
      <c r="C50" s="109">
        <v>40.04</v>
      </c>
      <c r="D50" s="107"/>
      <c r="E50" s="116">
        <v>25.854</v>
      </c>
      <c r="F50" s="107"/>
      <c r="G50" s="116">
        <v>20089.3399</v>
      </c>
      <c r="H50" s="107"/>
      <c r="I50" s="116">
        <v>0</v>
      </c>
      <c r="J50" s="107"/>
      <c r="K50" s="116">
        <v>24085.428</v>
      </c>
      <c r="L50" s="107"/>
      <c r="M50" s="116">
        <v>0</v>
      </c>
      <c r="N50" s="107"/>
      <c r="O50" s="158">
        <v>44240.6619</v>
      </c>
      <c r="P50" s="108"/>
      <c r="R50" s="37">
        <f t="shared" si="0"/>
        <v>44240.6619</v>
      </c>
    </row>
    <row r="51" spans="1:18" ht="15">
      <c r="A51" s="185" t="s">
        <v>195</v>
      </c>
      <c r="B51" s="115" t="s">
        <v>178</v>
      </c>
      <c r="C51" s="109">
        <v>0</v>
      </c>
      <c r="D51" s="103"/>
      <c r="E51" s="104">
        <v>35.81</v>
      </c>
      <c r="F51" s="103"/>
      <c r="G51" s="104">
        <v>0</v>
      </c>
      <c r="H51" s="103"/>
      <c r="I51" s="104">
        <v>0</v>
      </c>
      <c r="J51" s="103"/>
      <c r="K51" s="104">
        <v>0</v>
      </c>
      <c r="L51" s="103"/>
      <c r="M51" s="116">
        <v>0</v>
      </c>
      <c r="N51" s="103"/>
      <c r="O51" s="158">
        <v>35.81</v>
      </c>
      <c r="P51" s="108"/>
      <c r="R51" s="37">
        <f t="shared" si="0"/>
        <v>35.81</v>
      </c>
    </row>
    <row r="52" spans="1:18" ht="15">
      <c r="A52" s="185"/>
      <c r="B52" s="115" t="s">
        <v>179</v>
      </c>
      <c r="C52" s="109">
        <v>0</v>
      </c>
      <c r="D52" s="107"/>
      <c r="E52" s="116">
        <v>0</v>
      </c>
      <c r="F52" s="107"/>
      <c r="G52" s="116">
        <v>0</v>
      </c>
      <c r="H52" s="107"/>
      <c r="I52" s="116">
        <v>0</v>
      </c>
      <c r="J52" s="107"/>
      <c r="K52" s="116">
        <v>0</v>
      </c>
      <c r="L52" s="107"/>
      <c r="M52" s="116">
        <v>0</v>
      </c>
      <c r="N52" s="107"/>
      <c r="O52" s="158">
        <v>0</v>
      </c>
      <c r="P52" s="108"/>
      <c r="R52" s="37">
        <f t="shared" si="0"/>
        <v>0</v>
      </c>
    </row>
    <row r="53" spans="1:18" ht="15">
      <c r="A53" s="185"/>
      <c r="B53" s="115" t="s">
        <v>113</v>
      </c>
      <c r="C53" s="109">
        <v>0</v>
      </c>
      <c r="D53" s="107"/>
      <c r="E53" s="116">
        <v>35.81</v>
      </c>
      <c r="F53" s="107"/>
      <c r="G53" s="116">
        <v>0.9</v>
      </c>
      <c r="H53" s="107"/>
      <c r="I53" s="116">
        <v>0</v>
      </c>
      <c r="J53" s="107"/>
      <c r="K53" s="116">
        <v>0</v>
      </c>
      <c r="L53" s="107"/>
      <c r="M53" s="116">
        <v>0</v>
      </c>
      <c r="N53" s="107"/>
      <c r="O53" s="158">
        <v>36.71</v>
      </c>
      <c r="P53" s="108"/>
      <c r="R53" s="37">
        <f t="shared" si="0"/>
        <v>36.71</v>
      </c>
    </row>
    <row r="54" spans="1:18" ht="15">
      <c r="A54" s="185" t="s">
        <v>223</v>
      </c>
      <c r="B54" s="115" t="s">
        <v>178</v>
      </c>
      <c r="C54" s="109">
        <v>0.024</v>
      </c>
      <c r="D54" s="103"/>
      <c r="E54" s="104">
        <v>118.6366</v>
      </c>
      <c r="F54" s="103"/>
      <c r="G54" s="104">
        <v>6335.1532</v>
      </c>
      <c r="H54" s="103"/>
      <c r="I54" s="104">
        <v>0</v>
      </c>
      <c r="J54" s="103"/>
      <c r="K54" s="104">
        <v>7.255</v>
      </c>
      <c r="L54" s="103"/>
      <c r="M54" s="116">
        <v>0</v>
      </c>
      <c r="N54" s="103"/>
      <c r="O54" s="158">
        <v>6461.0688</v>
      </c>
      <c r="P54" s="108"/>
      <c r="R54" s="37">
        <f t="shared" si="0"/>
        <v>6461.0688</v>
      </c>
    </row>
    <row r="55" spans="1:18" ht="15">
      <c r="A55" s="185"/>
      <c r="B55" s="115" t="s">
        <v>179</v>
      </c>
      <c r="C55" s="109">
        <v>39.133</v>
      </c>
      <c r="D55" s="103"/>
      <c r="E55" s="104">
        <v>15.7304</v>
      </c>
      <c r="F55" s="103"/>
      <c r="G55" s="104">
        <v>74989.8045</v>
      </c>
      <c r="H55" s="103"/>
      <c r="I55" s="104">
        <v>0</v>
      </c>
      <c r="J55" s="103"/>
      <c r="K55" s="104">
        <v>143.372</v>
      </c>
      <c r="L55" s="103"/>
      <c r="M55" s="116">
        <v>0</v>
      </c>
      <c r="N55" s="103"/>
      <c r="O55" s="158">
        <v>75188.0399</v>
      </c>
      <c r="P55" s="108"/>
      <c r="R55" s="37">
        <f t="shared" si="0"/>
        <v>75188.0399</v>
      </c>
    </row>
    <row r="56" spans="1:18" ht="15">
      <c r="A56" s="185"/>
      <c r="B56" s="115" t="s">
        <v>113</v>
      </c>
      <c r="C56" s="109">
        <v>39.157</v>
      </c>
      <c r="D56" s="107"/>
      <c r="E56" s="116">
        <v>134.367</v>
      </c>
      <c r="F56" s="107"/>
      <c r="G56" s="116">
        <v>81324.9577</v>
      </c>
      <c r="H56" s="107"/>
      <c r="I56" s="116">
        <v>0</v>
      </c>
      <c r="J56" s="107"/>
      <c r="K56" s="116">
        <v>150.627</v>
      </c>
      <c r="L56" s="107"/>
      <c r="M56" s="116">
        <v>0</v>
      </c>
      <c r="N56" s="107"/>
      <c r="O56" s="158">
        <v>81649.1087</v>
      </c>
      <c r="P56" s="108"/>
      <c r="R56" s="37">
        <f t="shared" si="0"/>
        <v>81649.1087</v>
      </c>
    </row>
    <row r="57" spans="1:18" ht="15">
      <c r="A57" s="185" t="s">
        <v>197</v>
      </c>
      <c r="B57" s="115" t="s">
        <v>178</v>
      </c>
      <c r="C57" s="109">
        <v>0</v>
      </c>
      <c r="D57" s="103"/>
      <c r="E57" s="104">
        <v>0</v>
      </c>
      <c r="F57" s="103"/>
      <c r="G57" s="104">
        <v>20064.219</v>
      </c>
      <c r="H57" s="103"/>
      <c r="I57" s="104">
        <v>0</v>
      </c>
      <c r="J57" s="103"/>
      <c r="K57" s="104">
        <v>0</v>
      </c>
      <c r="L57" s="103"/>
      <c r="M57" s="116">
        <v>0</v>
      </c>
      <c r="N57" s="103"/>
      <c r="O57" s="158">
        <v>20064.219</v>
      </c>
      <c r="P57" s="108"/>
      <c r="R57" s="37">
        <f t="shared" si="0"/>
        <v>20064.219</v>
      </c>
    </row>
    <row r="58" spans="1:18" ht="15">
      <c r="A58" s="185"/>
      <c r="B58" s="115" t="s">
        <v>179</v>
      </c>
      <c r="C58" s="109">
        <v>0</v>
      </c>
      <c r="D58" s="103"/>
      <c r="E58" s="104">
        <v>0</v>
      </c>
      <c r="F58" s="103"/>
      <c r="G58" s="104">
        <v>1077.862</v>
      </c>
      <c r="H58" s="103"/>
      <c r="I58" s="104">
        <v>0</v>
      </c>
      <c r="J58" s="103"/>
      <c r="K58" s="104">
        <v>0</v>
      </c>
      <c r="L58" s="103"/>
      <c r="M58" s="116">
        <v>0</v>
      </c>
      <c r="N58" s="103"/>
      <c r="O58" s="158">
        <v>1077.862</v>
      </c>
      <c r="P58" s="108"/>
      <c r="R58" s="37">
        <f t="shared" si="0"/>
        <v>1077.862</v>
      </c>
    </row>
    <row r="59" spans="1:18" ht="15">
      <c r="A59" s="185"/>
      <c r="B59" s="115" t="s">
        <v>113</v>
      </c>
      <c r="C59" s="109">
        <v>0</v>
      </c>
      <c r="D59" s="107"/>
      <c r="E59" s="116">
        <v>0</v>
      </c>
      <c r="F59" s="107"/>
      <c r="G59" s="116">
        <v>21142.081</v>
      </c>
      <c r="H59" s="107"/>
      <c r="I59" s="116">
        <v>0</v>
      </c>
      <c r="J59" s="107"/>
      <c r="K59" s="116">
        <v>0</v>
      </c>
      <c r="L59" s="107"/>
      <c r="M59" s="116">
        <v>0</v>
      </c>
      <c r="N59" s="107"/>
      <c r="O59" s="158">
        <v>21142.081</v>
      </c>
      <c r="P59" s="108"/>
      <c r="R59" s="37">
        <f t="shared" si="0"/>
        <v>21142.081</v>
      </c>
    </row>
    <row r="60" spans="1:18" ht="15">
      <c r="A60" s="185" t="s">
        <v>198</v>
      </c>
      <c r="B60" s="115" t="s">
        <v>178</v>
      </c>
      <c r="C60" s="109">
        <v>0</v>
      </c>
      <c r="D60" s="103"/>
      <c r="E60" s="104">
        <v>0</v>
      </c>
      <c r="F60" s="103"/>
      <c r="G60" s="104">
        <v>120991.026</v>
      </c>
      <c r="H60" s="103"/>
      <c r="I60" s="104">
        <v>0</v>
      </c>
      <c r="J60" s="103"/>
      <c r="K60" s="104">
        <v>0</v>
      </c>
      <c r="L60" s="103"/>
      <c r="M60" s="116">
        <v>0</v>
      </c>
      <c r="N60" s="103"/>
      <c r="O60" s="158">
        <v>120991.026</v>
      </c>
      <c r="P60" s="108"/>
      <c r="R60" s="37">
        <f t="shared" si="0"/>
        <v>120991.026</v>
      </c>
    </row>
    <row r="61" spans="1:18" ht="15">
      <c r="A61" s="185"/>
      <c r="B61" s="115" t="s">
        <v>179</v>
      </c>
      <c r="C61" s="109">
        <v>0</v>
      </c>
      <c r="D61" s="103"/>
      <c r="E61" s="104">
        <v>0</v>
      </c>
      <c r="F61" s="103"/>
      <c r="G61" s="104">
        <v>12591.764</v>
      </c>
      <c r="H61" s="103"/>
      <c r="I61" s="104">
        <v>0</v>
      </c>
      <c r="J61" s="103"/>
      <c r="K61" s="104">
        <v>0</v>
      </c>
      <c r="L61" s="103"/>
      <c r="M61" s="116">
        <v>0</v>
      </c>
      <c r="N61" s="103"/>
      <c r="O61" s="158">
        <v>12591.764</v>
      </c>
      <c r="P61" s="108"/>
      <c r="R61" s="37">
        <f t="shared" si="0"/>
        <v>12591.764</v>
      </c>
    </row>
    <row r="62" spans="1:18" ht="15">
      <c r="A62" s="185"/>
      <c r="B62" s="115" t="s">
        <v>113</v>
      </c>
      <c r="C62" s="109">
        <v>0</v>
      </c>
      <c r="D62" s="107"/>
      <c r="E62" s="116">
        <v>0</v>
      </c>
      <c r="F62" s="107"/>
      <c r="G62" s="116">
        <v>133582.79</v>
      </c>
      <c r="H62" s="107"/>
      <c r="I62" s="116">
        <v>0</v>
      </c>
      <c r="J62" s="107"/>
      <c r="K62" s="116">
        <v>0</v>
      </c>
      <c r="L62" s="107"/>
      <c r="M62" s="116">
        <v>0</v>
      </c>
      <c r="N62" s="107"/>
      <c r="O62" s="158">
        <v>133582.79</v>
      </c>
      <c r="P62" s="108"/>
      <c r="R62" s="37">
        <f t="shared" si="0"/>
        <v>133582.79</v>
      </c>
    </row>
    <row r="63" spans="1:18" ht="15">
      <c r="A63" s="185" t="s">
        <v>199</v>
      </c>
      <c r="B63" s="115" t="s">
        <v>178</v>
      </c>
      <c r="C63" s="109">
        <v>0</v>
      </c>
      <c r="D63" s="107"/>
      <c r="E63" s="116">
        <v>0</v>
      </c>
      <c r="F63" s="107"/>
      <c r="G63" s="116">
        <v>0</v>
      </c>
      <c r="H63" s="107"/>
      <c r="I63" s="116">
        <v>0</v>
      </c>
      <c r="J63" s="107"/>
      <c r="K63" s="116">
        <v>0</v>
      </c>
      <c r="L63" s="107"/>
      <c r="M63" s="116">
        <v>0</v>
      </c>
      <c r="N63" s="107"/>
      <c r="O63" s="158">
        <v>0</v>
      </c>
      <c r="P63" s="108"/>
      <c r="R63" s="37">
        <f t="shared" si="0"/>
        <v>0</v>
      </c>
    </row>
    <row r="64" spans="1:18" ht="15">
      <c r="A64" s="185"/>
      <c r="B64" s="115" t="s">
        <v>179</v>
      </c>
      <c r="C64" s="109">
        <v>11410.336</v>
      </c>
      <c r="D64" s="103"/>
      <c r="E64" s="104">
        <v>46407.072</v>
      </c>
      <c r="F64" s="103"/>
      <c r="G64" s="104">
        <v>413240.4893</v>
      </c>
      <c r="H64" s="103"/>
      <c r="I64" s="104">
        <v>0</v>
      </c>
      <c r="J64" s="103"/>
      <c r="K64" s="104">
        <v>38.4</v>
      </c>
      <c r="L64" s="103"/>
      <c r="M64" s="116">
        <v>0</v>
      </c>
      <c r="N64" s="103"/>
      <c r="O64" s="158">
        <v>471096.29730000003</v>
      </c>
      <c r="P64" s="108"/>
      <c r="R64" s="37">
        <f t="shared" si="0"/>
        <v>471096.29730000003</v>
      </c>
    </row>
    <row r="65" spans="1:18" ht="15">
      <c r="A65" s="185"/>
      <c r="B65" s="115" t="s">
        <v>113</v>
      </c>
      <c r="C65" s="109">
        <v>11410.336</v>
      </c>
      <c r="D65" s="107"/>
      <c r="E65" s="116">
        <v>46407.072</v>
      </c>
      <c r="F65" s="107"/>
      <c r="G65" s="116">
        <v>413240.4893</v>
      </c>
      <c r="H65" s="107"/>
      <c r="I65" s="116">
        <v>0</v>
      </c>
      <c r="J65" s="107"/>
      <c r="K65" s="116">
        <v>38.4</v>
      </c>
      <c r="L65" s="107"/>
      <c r="M65" s="116">
        <v>0</v>
      </c>
      <c r="N65" s="107"/>
      <c r="O65" s="158">
        <v>471096.29730000003</v>
      </c>
      <c r="P65" s="108"/>
      <c r="R65" s="37">
        <f t="shared" si="0"/>
        <v>471096.29730000003</v>
      </c>
    </row>
    <row r="66" spans="1:18" ht="15">
      <c r="A66" s="185" t="s">
        <v>200</v>
      </c>
      <c r="B66" s="115" t="s">
        <v>178</v>
      </c>
      <c r="C66" s="109">
        <v>0</v>
      </c>
      <c r="D66" s="107"/>
      <c r="E66" s="116">
        <v>0</v>
      </c>
      <c r="F66" s="107"/>
      <c r="G66" s="116">
        <v>0</v>
      </c>
      <c r="H66" s="107"/>
      <c r="I66" s="116">
        <v>0</v>
      </c>
      <c r="J66" s="107"/>
      <c r="K66" s="116">
        <v>0</v>
      </c>
      <c r="L66" s="107"/>
      <c r="M66" s="116">
        <v>0</v>
      </c>
      <c r="N66" s="107"/>
      <c r="O66" s="158">
        <v>0</v>
      </c>
      <c r="P66" s="108"/>
      <c r="R66" s="37">
        <f t="shared" si="0"/>
        <v>0</v>
      </c>
    </row>
    <row r="67" spans="1:18" ht="15">
      <c r="A67" s="185"/>
      <c r="B67" s="115" t="s">
        <v>179</v>
      </c>
      <c r="C67" s="109">
        <v>21037.381</v>
      </c>
      <c r="D67" s="103"/>
      <c r="E67" s="104">
        <v>120.938</v>
      </c>
      <c r="F67" s="103"/>
      <c r="G67" s="104">
        <v>1750331.361</v>
      </c>
      <c r="H67" s="103"/>
      <c r="I67" s="104">
        <v>0</v>
      </c>
      <c r="J67" s="103"/>
      <c r="K67" s="104">
        <v>1653.24</v>
      </c>
      <c r="L67" s="103"/>
      <c r="M67" s="116">
        <v>0</v>
      </c>
      <c r="N67" s="103"/>
      <c r="O67" s="158">
        <v>1773142.92</v>
      </c>
      <c r="P67" s="108"/>
      <c r="R67" s="37">
        <f t="shared" si="0"/>
        <v>1773142.92</v>
      </c>
    </row>
    <row r="68" spans="1:18" ht="15">
      <c r="A68" s="185"/>
      <c r="B68" s="115" t="s">
        <v>113</v>
      </c>
      <c r="C68" s="109">
        <v>21037.381</v>
      </c>
      <c r="D68" s="107"/>
      <c r="E68" s="116">
        <v>120.938</v>
      </c>
      <c r="F68" s="107"/>
      <c r="G68" s="116">
        <v>1750331.361</v>
      </c>
      <c r="H68" s="107"/>
      <c r="I68" s="116">
        <v>0</v>
      </c>
      <c r="J68" s="107"/>
      <c r="K68" s="116">
        <v>1653.24</v>
      </c>
      <c r="L68" s="107"/>
      <c r="M68" s="116">
        <v>0</v>
      </c>
      <c r="N68" s="107"/>
      <c r="O68" s="158">
        <v>1773142.92</v>
      </c>
      <c r="P68" s="108"/>
      <c r="R68" s="37">
        <f aca="true" t="shared" si="1" ref="R68:R108">C68+E68+G68+I68+K68+M68</f>
        <v>1773142.92</v>
      </c>
    </row>
    <row r="69" spans="1:18" ht="15">
      <c r="A69" s="185" t="s">
        <v>201</v>
      </c>
      <c r="B69" s="115" t="s">
        <v>178</v>
      </c>
      <c r="C69" s="109">
        <v>0</v>
      </c>
      <c r="D69" s="107"/>
      <c r="E69" s="116">
        <v>0</v>
      </c>
      <c r="F69" s="107"/>
      <c r="G69" s="116">
        <v>0</v>
      </c>
      <c r="H69" s="107"/>
      <c r="I69" s="116">
        <v>0</v>
      </c>
      <c r="J69" s="107"/>
      <c r="K69" s="116">
        <v>0</v>
      </c>
      <c r="L69" s="107"/>
      <c r="M69" s="116">
        <v>0</v>
      </c>
      <c r="N69" s="107"/>
      <c r="O69" s="158">
        <v>0</v>
      </c>
      <c r="P69" s="108"/>
      <c r="R69" s="37">
        <f t="shared" si="1"/>
        <v>0</v>
      </c>
    </row>
    <row r="70" spans="1:18" ht="15">
      <c r="A70" s="185"/>
      <c r="B70" s="115" t="s">
        <v>179</v>
      </c>
      <c r="C70" s="109">
        <v>21778.298</v>
      </c>
      <c r="D70" s="103"/>
      <c r="E70" s="104">
        <v>0</v>
      </c>
      <c r="F70" s="103"/>
      <c r="G70" s="104">
        <v>423056.085</v>
      </c>
      <c r="H70" s="103"/>
      <c r="I70" s="104">
        <v>0</v>
      </c>
      <c r="J70" s="103"/>
      <c r="K70" s="104">
        <v>0</v>
      </c>
      <c r="L70" s="103"/>
      <c r="M70" s="116">
        <v>0</v>
      </c>
      <c r="N70" s="103"/>
      <c r="O70" s="158">
        <v>444834.38300000003</v>
      </c>
      <c r="P70" s="108"/>
      <c r="R70" s="37">
        <f t="shared" si="1"/>
        <v>444834.38300000003</v>
      </c>
    </row>
    <row r="71" spans="1:18" ht="15">
      <c r="A71" s="185"/>
      <c r="B71" s="115" t="s">
        <v>113</v>
      </c>
      <c r="C71" s="109">
        <v>21778.298</v>
      </c>
      <c r="D71" s="107"/>
      <c r="E71" s="116">
        <v>0</v>
      </c>
      <c r="F71" s="107"/>
      <c r="G71" s="116">
        <v>423056.085</v>
      </c>
      <c r="H71" s="107"/>
      <c r="I71" s="116">
        <v>0</v>
      </c>
      <c r="J71" s="107"/>
      <c r="K71" s="116">
        <v>0</v>
      </c>
      <c r="L71" s="107"/>
      <c r="M71" s="116">
        <v>0</v>
      </c>
      <c r="N71" s="107"/>
      <c r="O71" s="158">
        <v>444834.38300000003</v>
      </c>
      <c r="P71" s="108"/>
      <c r="R71" s="37">
        <f t="shared" si="1"/>
        <v>444834.38300000003</v>
      </c>
    </row>
    <row r="72" spans="1:18" ht="15">
      <c r="A72" s="185" t="s">
        <v>202</v>
      </c>
      <c r="B72" s="115" t="s">
        <v>178</v>
      </c>
      <c r="C72" s="109">
        <v>0</v>
      </c>
      <c r="D72" s="107"/>
      <c r="E72" s="116">
        <v>0</v>
      </c>
      <c r="F72" s="107"/>
      <c r="G72" s="116">
        <v>0</v>
      </c>
      <c r="H72" s="107"/>
      <c r="I72" s="116">
        <v>0</v>
      </c>
      <c r="J72" s="107"/>
      <c r="K72" s="116">
        <v>0</v>
      </c>
      <c r="L72" s="107"/>
      <c r="M72" s="116">
        <v>0</v>
      </c>
      <c r="N72" s="107"/>
      <c r="O72" s="158">
        <v>0</v>
      </c>
      <c r="P72" s="108"/>
      <c r="R72" s="37">
        <f t="shared" si="1"/>
        <v>0</v>
      </c>
    </row>
    <row r="73" spans="1:18" ht="15">
      <c r="A73" s="185"/>
      <c r="B73" s="115" t="s">
        <v>179</v>
      </c>
      <c r="C73" s="109">
        <v>2582427.58</v>
      </c>
      <c r="D73" s="103"/>
      <c r="E73" s="104">
        <v>155851.02</v>
      </c>
      <c r="F73" s="103"/>
      <c r="G73" s="104">
        <v>1168440.65</v>
      </c>
      <c r="H73" s="103"/>
      <c r="I73" s="104">
        <v>0</v>
      </c>
      <c r="J73" s="103"/>
      <c r="K73" s="104">
        <v>4970749.48</v>
      </c>
      <c r="L73" s="103"/>
      <c r="M73" s="116">
        <v>0</v>
      </c>
      <c r="N73" s="103"/>
      <c r="O73" s="158">
        <v>8877468.73</v>
      </c>
      <c r="P73" s="108"/>
      <c r="Q73" s="37">
        <f>SUM(C73:K73)</f>
        <v>8877468.73</v>
      </c>
      <c r="R73" s="37">
        <f t="shared" si="1"/>
        <v>8877468.73</v>
      </c>
    </row>
    <row r="74" spans="1:18" ht="15">
      <c r="A74" s="185"/>
      <c r="B74" s="115" t="s">
        <v>113</v>
      </c>
      <c r="C74" s="109">
        <v>2582427.58</v>
      </c>
      <c r="D74" s="107"/>
      <c r="E74" s="116">
        <v>155851.02</v>
      </c>
      <c r="F74" s="107"/>
      <c r="G74" s="116">
        <v>1168440.65</v>
      </c>
      <c r="H74" s="107"/>
      <c r="I74" s="116">
        <v>0</v>
      </c>
      <c r="J74" s="107"/>
      <c r="K74" s="116">
        <v>4970749.48</v>
      </c>
      <c r="L74" s="107"/>
      <c r="M74" s="116">
        <v>0</v>
      </c>
      <c r="N74" s="107"/>
      <c r="O74" s="158">
        <v>8877468.73</v>
      </c>
      <c r="P74" s="108"/>
      <c r="R74" s="37">
        <f t="shared" si="1"/>
        <v>8877468.73</v>
      </c>
    </row>
    <row r="75" spans="1:18" ht="15">
      <c r="A75" s="185" t="s">
        <v>203</v>
      </c>
      <c r="B75" s="115" t="s">
        <v>178</v>
      </c>
      <c r="C75" s="109">
        <v>305.4</v>
      </c>
      <c r="D75" s="103"/>
      <c r="E75" s="104">
        <v>2123.9034</v>
      </c>
      <c r="F75" s="103"/>
      <c r="G75" s="104">
        <v>15076.528</v>
      </c>
      <c r="H75" s="103"/>
      <c r="I75" s="104">
        <v>0</v>
      </c>
      <c r="J75" s="103"/>
      <c r="K75" s="104">
        <v>3.257</v>
      </c>
      <c r="L75" s="103"/>
      <c r="M75" s="116">
        <v>0</v>
      </c>
      <c r="N75" s="103"/>
      <c r="O75" s="158">
        <v>17509.0884</v>
      </c>
      <c r="P75" s="108"/>
      <c r="R75" s="37">
        <f t="shared" si="1"/>
        <v>17509.0884</v>
      </c>
    </row>
    <row r="76" spans="1:18" ht="15">
      <c r="A76" s="185"/>
      <c r="B76" s="115" t="s">
        <v>179</v>
      </c>
      <c r="C76" s="109">
        <v>61531.8235</v>
      </c>
      <c r="D76" s="103"/>
      <c r="E76" s="104">
        <v>6277.267</v>
      </c>
      <c r="F76" s="103"/>
      <c r="G76" s="104">
        <v>2416540.7899</v>
      </c>
      <c r="H76" s="103"/>
      <c r="I76" s="104">
        <v>32338.373</v>
      </c>
      <c r="J76" s="103"/>
      <c r="K76" s="104">
        <v>1841103.0826</v>
      </c>
      <c r="L76" s="103"/>
      <c r="M76" s="116">
        <v>9.62</v>
      </c>
      <c r="N76" s="103"/>
      <c r="O76" s="158">
        <v>4357800.956</v>
      </c>
      <c r="P76" s="108"/>
      <c r="R76" s="37">
        <f t="shared" si="1"/>
        <v>4357800.956</v>
      </c>
    </row>
    <row r="77" spans="1:18" ht="15">
      <c r="A77" s="185"/>
      <c r="B77" s="115" t="s">
        <v>113</v>
      </c>
      <c r="C77" s="109">
        <v>61837.2235</v>
      </c>
      <c r="D77" s="107"/>
      <c r="E77" s="116">
        <v>8401.1704</v>
      </c>
      <c r="F77" s="107"/>
      <c r="G77" s="116">
        <v>2431617.3179</v>
      </c>
      <c r="H77" s="107"/>
      <c r="I77" s="116">
        <v>32338.373</v>
      </c>
      <c r="J77" s="107"/>
      <c r="K77" s="116">
        <v>1841106.3396</v>
      </c>
      <c r="L77" s="107"/>
      <c r="M77" s="116">
        <v>9.62</v>
      </c>
      <c r="N77" s="107"/>
      <c r="O77" s="158">
        <v>4375310.0444</v>
      </c>
      <c r="P77" s="108"/>
      <c r="R77" s="37">
        <f t="shared" si="1"/>
        <v>4375310.0444</v>
      </c>
    </row>
    <row r="78" spans="1:18" ht="15">
      <c r="A78" s="185" t="s">
        <v>204</v>
      </c>
      <c r="B78" s="115" t="s">
        <v>178</v>
      </c>
      <c r="C78" s="109">
        <v>0</v>
      </c>
      <c r="D78" s="103"/>
      <c r="E78" s="104">
        <v>72585.335</v>
      </c>
      <c r="F78" s="103"/>
      <c r="G78" s="104">
        <v>29912.409</v>
      </c>
      <c r="H78" s="103"/>
      <c r="I78" s="104">
        <v>0</v>
      </c>
      <c r="J78" s="103"/>
      <c r="K78" s="104">
        <v>0</v>
      </c>
      <c r="L78" s="103"/>
      <c r="M78" s="116">
        <v>0</v>
      </c>
      <c r="N78" s="103"/>
      <c r="O78" s="158">
        <v>102497.744</v>
      </c>
      <c r="P78" s="108"/>
      <c r="R78" s="37">
        <f t="shared" si="1"/>
        <v>102497.744</v>
      </c>
    </row>
    <row r="79" spans="1:18" ht="15">
      <c r="A79" s="185"/>
      <c r="B79" s="115" t="s">
        <v>179</v>
      </c>
      <c r="C79" s="109">
        <v>1923033.64</v>
      </c>
      <c r="D79" s="103"/>
      <c r="E79" s="104">
        <v>137335.812</v>
      </c>
      <c r="F79" s="103"/>
      <c r="G79" s="104">
        <v>3869417.875</v>
      </c>
      <c r="H79" s="103"/>
      <c r="I79" s="104">
        <v>0</v>
      </c>
      <c r="J79" s="103"/>
      <c r="K79" s="104">
        <v>1598595.983</v>
      </c>
      <c r="L79" s="103"/>
      <c r="M79" s="116">
        <v>0</v>
      </c>
      <c r="N79" s="103"/>
      <c r="O79" s="158">
        <v>7528383.31</v>
      </c>
      <c r="P79" s="108"/>
      <c r="R79" s="37">
        <f t="shared" si="1"/>
        <v>7528383.31</v>
      </c>
    </row>
    <row r="80" spans="1:18" ht="15">
      <c r="A80" s="185"/>
      <c r="B80" s="115" t="s">
        <v>113</v>
      </c>
      <c r="C80" s="109">
        <v>1923033.64</v>
      </c>
      <c r="D80" s="107"/>
      <c r="E80" s="116">
        <v>209921.147</v>
      </c>
      <c r="F80" s="107"/>
      <c r="G80" s="116">
        <v>3899330.284</v>
      </c>
      <c r="H80" s="107"/>
      <c r="I80" s="116">
        <v>0</v>
      </c>
      <c r="J80" s="107"/>
      <c r="K80" s="116">
        <v>1598595.983</v>
      </c>
      <c r="L80" s="107"/>
      <c r="M80" s="116">
        <v>0</v>
      </c>
      <c r="N80" s="107"/>
      <c r="O80" s="158">
        <v>7630881.0540000005</v>
      </c>
      <c r="P80" s="108"/>
      <c r="R80" s="37">
        <f t="shared" si="1"/>
        <v>7630881.0540000005</v>
      </c>
    </row>
    <row r="81" spans="1:18" ht="15">
      <c r="A81" s="185" t="s">
        <v>205</v>
      </c>
      <c r="B81" s="115" t="s">
        <v>178</v>
      </c>
      <c r="C81" s="109">
        <v>0</v>
      </c>
      <c r="D81" s="107">
        <v>0</v>
      </c>
      <c r="E81" s="116">
        <v>0</v>
      </c>
      <c r="F81" s="107">
        <v>0</v>
      </c>
      <c r="G81" s="116">
        <v>0</v>
      </c>
      <c r="H81" s="107">
        <v>0</v>
      </c>
      <c r="I81" s="116">
        <v>0</v>
      </c>
      <c r="J81" s="107">
        <v>0</v>
      </c>
      <c r="K81" s="116">
        <v>0</v>
      </c>
      <c r="L81" s="107"/>
      <c r="M81" s="116">
        <v>0</v>
      </c>
      <c r="N81" s="107"/>
      <c r="O81" s="158">
        <v>0</v>
      </c>
      <c r="P81" s="108"/>
      <c r="R81" s="37">
        <f t="shared" si="1"/>
        <v>0</v>
      </c>
    </row>
    <row r="82" spans="1:18" ht="15">
      <c r="A82" s="185"/>
      <c r="B82" s="115" t="s">
        <v>179</v>
      </c>
      <c r="C82" s="109">
        <v>4756.6140000000005</v>
      </c>
      <c r="D82" s="103">
        <v>0</v>
      </c>
      <c r="E82" s="104">
        <v>74344.364</v>
      </c>
      <c r="F82" s="103">
        <v>0</v>
      </c>
      <c r="G82" s="104">
        <v>387160.00802000007</v>
      </c>
      <c r="H82" s="103">
        <v>0</v>
      </c>
      <c r="I82" s="104">
        <v>0</v>
      </c>
      <c r="J82" s="103">
        <v>0</v>
      </c>
      <c r="K82" s="104">
        <v>4660.1488</v>
      </c>
      <c r="L82" s="103"/>
      <c r="M82" s="116">
        <v>0</v>
      </c>
      <c r="N82" s="103"/>
      <c r="O82" s="158">
        <v>470921.1348200001</v>
      </c>
      <c r="P82" s="108"/>
      <c r="R82" s="37">
        <f t="shared" si="1"/>
        <v>470921.1348200001</v>
      </c>
    </row>
    <row r="83" spans="1:18" ht="15">
      <c r="A83" s="185"/>
      <c r="B83" s="115" t="s">
        <v>113</v>
      </c>
      <c r="C83" s="109">
        <v>4756.6140000000005</v>
      </c>
      <c r="D83" s="107">
        <v>0</v>
      </c>
      <c r="E83" s="116">
        <v>74344.364</v>
      </c>
      <c r="F83" s="107">
        <v>0</v>
      </c>
      <c r="G83" s="116">
        <v>387160.00802000007</v>
      </c>
      <c r="H83" s="107">
        <v>0</v>
      </c>
      <c r="I83" s="116">
        <v>0</v>
      </c>
      <c r="J83" s="107">
        <v>0</v>
      </c>
      <c r="K83" s="116">
        <v>4660.1488</v>
      </c>
      <c r="L83" s="107"/>
      <c r="M83" s="116">
        <v>0</v>
      </c>
      <c r="N83" s="107"/>
      <c r="O83" s="158">
        <v>470921.1348200001</v>
      </c>
      <c r="P83" s="108"/>
      <c r="R83" s="37">
        <f t="shared" si="1"/>
        <v>470921.1348200001</v>
      </c>
    </row>
    <row r="84" spans="1:18" ht="15">
      <c r="A84" s="185" t="s">
        <v>206</v>
      </c>
      <c r="B84" s="115" t="s">
        <v>178</v>
      </c>
      <c r="C84" s="109">
        <v>0</v>
      </c>
      <c r="D84" s="103"/>
      <c r="E84" s="104">
        <v>759.067</v>
      </c>
      <c r="F84" s="103"/>
      <c r="G84" s="104">
        <v>10818.773</v>
      </c>
      <c r="H84" s="103"/>
      <c r="I84" s="104">
        <v>0</v>
      </c>
      <c r="J84" s="103"/>
      <c r="K84" s="104">
        <v>5298.26</v>
      </c>
      <c r="L84" s="103"/>
      <c r="M84" s="116">
        <v>0</v>
      </c>
      <c r="N84" s="103"/>
      <c r="O84" s="158">
        <v>16876.1</v>
      </c>
      <c r="P84" s="108"/>
      <c r="R84" s="37">
        <f t="shared" si="1"/>
        <v>16876.1</v>
      </c>
    </row>
    <row r="85" spans="1:18" ht="15">
      <c r="A85" s="185"/>
      <c r="B85" s="115" t="s">
        <v>179</v>
      </c>
      <c r="C85" s="109">
        <v>0</v>
      </c>
      <c r="D85" s="103"/>
      <c r="E85" s="104">
        <v>0</v>
      </c>
      <c r="F85" s="103"/>
      <c r="G85" s="104">
        <v>2500180.7527</v>
      </c>
      <c r="H85" s="103"/>
      <c r="I85" s="104">
        <v>1137535.071</v>
      </c>
      <c r="J85" s="103"/>
      <c r="K85" s="104">
        <v>699495.716</v>
      </c>
      <c r="L85" s="103"/>
      <c r="M85" s="116">
        <v>0</v>
      </c>
      <c r="N85" s="103"/>
      <c r="O85" s="158">
        <v>4337211.5397</v>
      </c>
      <c r="P85" s="108"/>
      <c r="R85" s="37">
        <f t="shared" si="1"/>
        <v>4337211.5397</v>
      </c>
    </row>
    <row r="86" spans="1:18" ht="15">
      <c r="A86" s="185"/>
      <c r="B86" s="115" t="s">
        <v>113</v>
      </c>
      <c r="C86" s="109">
        <v>0</v>
      </c>
      <c r="D86" s="107"/>
      <c r="E86" s="116">
        <v>759.067</v>
      </c>
      <c r="F86" s="107"/>
      <c r="G86" s="116">
        <v>2510999.5257</v>
      </c>
      <c r="H86" s="107"/>
      <c r="I86" s="116">
        <v>1137535.071</v>
      </c>
      <c r="J86" s="107"/>
      <c r="K86" s="116">
        <v>704793.976</v>
      </c>
      <c r="L86" s="107"/>
      <c r="M86" s="116">
        <v>0</v>
      </c>
      <c r="N86" s="107"/>
      <c r="O86" s="158">
        <v>4354087.6397</v>
      </c>
      <c r="P86" s="108"/>
      <c r="R86" s="37">
        <f t="shared" si="1"/>
        <v>4354087.6397</v>
      </c>
    </row>
    <row r="87" spans="1:18" ht="15">
      <c r="A87" s="185" t="s">
        <v>207</v>
      </c>
      <c r="B87" s="115" t="s">
        <v>178</v>
      </c>
      <c r="C87" s="109">
        <v>1.55</v>
      </c>
      <c r="D87" s="103"/>
      <c r="E87" s="104">
        <v>133.677</v>
      </c>
      <c r="F87" s="103"/>
      <c r="G87" s="104">
        <v>40749.945</v>
      </c>
      <c r="H87" s="103"/>
      <c r="I87" s="104">
        <v>0</v>
      </c>
      <c r="J87" s="103"/>
      <c r="K87" s="104">
        <v>186979.377</v>
      </c>
      <c r="L87" s="103"/>
      <c r="M87" s="116">
        <v>0</v>
      </c>
      <c r="N87" s="103"/>
      <c r="O87" s="158">
        <v>227864.549</v>
      </c>
      <c r="P87" s="108"/>
      <c r="R87" s="37">
        <f t="shared" si="1"/>
        <v>227864.549</v>
      </c>
    </row>
    <row r="88" spans="1:18" ht="15">
      <c r="A88" s="185"/>
      <c r="B88" s="115" t="s">
        <v>179</v>
      </c>
      <c r="C88" s="109">
        <v>0</v>
      </c>
      <c r="D88" s="103"/>
      <c r="E88" s="104">
        <v>0</v>
      </c>
      <c r="F88" s="103"/>
      <c r="G88" s="104">
        <v>32984253.319</v>
      </c>
      <c r="H88" s="103"/>
      <c r="I88" s="104">
        <v>19580146.28</v>
      </c>
      <c r="J88" s="103"/>
      <c r="K88" s="104">
        <v>22085388.616</v>
      </c>
      <c r="L88" s="103"/>
      <c r="M88" s="116">
        <v>0</v>
      </c>
      <c r="N88" s="103"/>
      <c r="O88" s="158">
        <v>74649788.215</v>
      </c>
      <c r="P88" s="108"/>
      <c r="R88" s="37">
        <f t="shared" si="1"/>
        <v>74649788.215</v>
      </c>
    </row>
    <row r="89" spans="1:18" ht="15">
      <c r="A89" s="185"/>
      <c r="B89" s="115" t="s">
        <v>113</v>
      </c>
      <c r="C89" s="109">
        <v>1.55</v>
      </c>
      <c r="D89" s="107"/>
      <c r="E89" s="116">
        <v>133.677</v>
      </c>
      <c r="F89" s="107"/>
      <c r="G89" s="116">
        <v>33025003.264</v>
      </c>
      <c r="H89" s="107"/>
      <c r="I89" s="116">
        <v>19580146.28</v>
      </c>
      <c r="J89" s="107"/>
      <c r="K89" s="116">
        <v>22272367.993</v>
      </c>
      <c r="L89" s="107"/>
      <c r="M89" s="116">
        <v>0</v>
      </c>
      <c r="N89" s="107"/>
      <c r="O89" s="158">
        <v>74877652.764</v>
      </c>
      <c r="P89" s="108"/>
      <c r="R89" s="37">
        <f t="shared" si="1"/>
        <v>74877652.764</v>
      </c>
    </row>
    <row r="90" spans="1:18" ht="15">
      <c r="A90" s="185" t="s">
        <v>208</v>
      </c>
      <c r="B90" s="115" t="s">
        <v>178</v>
      </c>
      <c r="C90" s="109">
        <v>0</v>
      </c>
      <c r="D90" s="103"/>
      <c r="E90" s="104">
        <v>0</v>
      </c>
      <c r="F90" s="103"/>
      <c r="G90" s="104">
        <v>266967.262</v>
      </c>
      <c r="H90" s="103"/>
      <c r="I90" s="104">
        <v>0</v>
      </c>
      <c r="J90" s="103"/>
      <c r="K90" s="104">
        <v>7255.548</v>
      </c>
      <c r="L90" s="103"/>
      <c r="M90" s="116">
        <v>0</v>
      </c>
      <c r="N90" s="103"/>
      <c r="O90" s="158">
        <v>274222.81</v>
      </c>
      <c r="P90" s="108"/>
      <c r="R90" s="37">
        <f t="shared" si="1"/>
        <v>274222.81</v>
      </c>
    </row>
    <row r="91" spans="1:18" ht="15">
      <c r="A91" s="185"/>
      <c r="B91" s="115" t="s">
        <v>179</v>
      </c>
      <c r="C91" s="109">
        <v>0</v>
      </c>
      <c r="D91" s="103"/>
      <c r="E91" s="104">
        <v>0</v>
      </c>
      <c r="F91" s="103"/>
      <c r="G91" s="104">
        <v>10429297.1662</v>
      </c>
      <c r="H91" s="103"/>
      <c r="I91" s="104">
        <v>2939454.6182</v>
      </c>
      <c r="J91" s="103"/>
      <c r="K91" s="104">
        <v>9553454.489</v>
      </c>
      <c r="L91" s="103"/>
      <c r="M91" s="116">
        <v>0</v>
      </c>
      <c r="N91" s="103"/>
      <c r="O91" s="158">
        <v>22922206.2734</v>
      </c>
      <c r="P91" s="108"/>
      <c r="R91" s="37">
        <f t="shared" si="1"/>
        <v>22922206.2734</v>
      </c>
    </row>
    <row r="92" spans="1:18" ht="15">
      <c r="A92" s="185"/>
      <c r="B92" s="115" t="s">
        <v>113</v>
      </c>
      <c r="C92" s="109">
        <v>0</v>
      </c>
      <c r="D92" s="107"/>
      <c r="E92" s="116">
        <v>0</v>
      </c>
      <c r="F92" s="107"/>
      <c r="G92" s="116">
        <v>10696264.4282</v>
      </c>
      <c r="H92" s="107"/>
      <c r="I92" s="116">
        <v>2939454.6182</v>
      </c>
      <c r="J92" s="107"/>
      <c r="K92" s="116">
        <v>9560710.037</v>
      </c>
      <c r="L92" s="107"/>
      <c r="M92" s="116">
        <v>0</v>
      </c>
      <c r="N92" s="107"/>
      <c r="O92" s="158">
        <v>23196429.083400004</v>
      </c>
      <c r="P92" s="108"/>
      <c r="R92" s="37">
        <f t="shared" si="1"/>
        <v>23196429.083400004</v>
      </c>
    </row>
    <row r="93" spans="1:18" ht="15">
      <c r="A93" s="185" t="s">
        <v>209</v>
      </c>
      <c r="B93" s="115" t="s">
        <v>178</v>
      </c>
      <c r="C93" s="109">
        <v>0.18</v>
      </c>
      <c r="D93" s="103"/>
      <c r="E93" s="104">
        <v>101.644</v>
      </c>
      <c r="F93" s="103"/>
      <c r="G93" s="104">
        <v>321717.193</v>
      </c>
      <c r="H93" s="103"/>
      <c r="I93" s="104">
        <v>0</v>
      </c>
      <c r="J93" s="103"/>
      <c r="K93" s="104">
        <v>5973.44</v>
      </c>
      <c r="L93" s="103"/>
      <c r="M93" s="116">
        <v>0</v>
      </c>
      <c r="N93" s="103"/>
      <c r="O93" s="158">
        <v>327792.45700000005</v>
      </c>
      <c r="P93" s="108"/>
      <c r="R93" s="37">
        <f t="shared" si="1"/>
        <v>327792.45700000005</v>
      </c>
    </row>
    <row r="94" spans="1:18" ht="15">
      <c r="A94" s="185"/>
      <c r="B94" s="115" t="s">
        <v>179</v>
      </c>
      <c r="C94" s="109">
        <v>0</v>
      </c>
      <c r="D94" s="103"/>
      <c r="E94" s="104">
        <v>0</v>
      </c>
      <c r="F94" s="103"/>
      <c r="G94" s="117">
        <v>4357083.996</v>
      </c>
      <c r="I94" s="104">
        <v>8000719.384</v>
      </c>
      <c r="J94" s="103"/>
      <c r="K94" s="104">
        <v>11.36</v>
      </c>
      <c r="L94" s="103"/>
      <c r="M94" s="116">
        <v>0</v>
      </c>
      <c r="N94" s="103"/>
      <c r="O94" s="158">
        <v>12357814.739999998</v>
      </c>
      <c r="P94" s="108"/>
      <c r="R94" s="37">
        <f t="shared" si="1"/>
        <v>12357814.739999998</v>
      </c>
    </row>
    <row r="95" spans="1:18" ht="15">
      <c r="A95" s="185"/>
      <c r="B95" s="115" t="s">
        <v>113</v>
      </c>
      <c r="C95" s="109">
        <v>0</v>
      </c>
      <c r="D95" s="107"/>
      <c r="E95" s="116">
        <v>101.644</v>
      </c>
      <c r="F95" s="107"/>
      <c r="G95" s="116">
        <v>4678801.189</v>
      </c>
      <c r="H95" s="107"/>
      <c r="I95" s="116">
        <v>8000719.384</v>
      </c>
      <c r="J95" s="107"/>
      <c r="K95" s="116">
        <v>5984.8</v>
      </c>
      <c r="L95" s="107"/>
      <c r="M95" s="116">
        <v>0</v>
      </c>
      <c r="N95" s="107"/>
      <c r="O95" s="158">
        <v>12685607.017</v>
      </c>
      <c r="P95" s="108"/>
      <c r="R95" s="37">
        <f t="shared" si="1"/>
        <v>12685607.017</v>
      </c>
    </row>
    <row r="96" spans="1:18" ht="15">
      <c r="A96" s="185" t="s">
        <v>210</v>
      </c>
      <c r="B96" s="115" t="s">
        <v>178</v>
      </c>
      <c r="C96" s="109">
        <v>0</v>
      </c>
      <c r="D96" s="103">
        <v>0</v>
      </c>
      <c r="E96" s="104">
        <v>0</v>
      </c>
      <c r="F96" s="103">
        <v>0</v>
      </c>
      <c r="G96" s="104">
        <v>12.05</v>
      </c>
      <c r="H96" s="103">
        <v>0</v>
      </c>
      <c r="I96" s="104">
        <v>0</v>
      </c>
      <c r="J96" s="103">
        <v>0</v>
      </c>
      <c r="K96" s="104">
        <v>0</v>
      </c>
      <c r="L96" s="103"/>
      <c r="M96" s="116">
        <v>0</v>
      </c>
      <c r="N96" s="103"/>
      <c r="O96" s="158">
        <v>12.05</v>
      </c>
      <c r="P96" s="108"/>
      <c r="R96" s="37">
        <f t="shared" si="1"/>
        <v>12.05</v>
      </c>
    </row>
    <row r="97" spans="1:18" ht="15">
      <c r="A97" s="185"/>
      <c r="B97" s="115" t="s">
        <v>179</v>
      </c>
      <c r="C97" s="109">
        <v>0</v>
      </c>
      <c r="D97" s="103">
        <v>0</v>
      </c>
      <c r="E97" s="104">
        <v>0</v>
      </c>
      <c r="F97" s="103">
        <v>0</v>
      </c>
      <c r="G97" s="104">
        <v>139684.955</v>
      </c>
      <c r="H97" s="103">
        <v>0</v>
      </c>
      <c r="I97" s="104">
        <v>0</v>
      </c>
      <c r="J97" s="103">
        <v>0</v>
      </c>
      <c r="K97" s="104">
        <v>356.415</v>
      </c>
      <c r="L97" s="103"/>
      <c r="M97" s="116">
        <v>0</v>
      </c>
      <c r="N97" s="103"/>
      <c r="O97" s="158">
        <v>140041.37</v>
      </c>
      <c r="P97" s="108"/>
      <c r="R97" s="37">
        <f t="shared" si="1"/>
        <v>140041.37</v>
      </c>
    </row>
    <row r="98" spans="1:18" ht="15">
      <c r="A98" s="185"/>
      <c r="B98" s="115" t="s">
        <v>113</v>
      </c>
      <c r="C98" s="109">
        <v>0</v>
      </c>
      <c r="D98" s="107">
        <v>0</v>
      </c>
      <c r="E98" s="116">
        <v>0</v>
      </c>
      <c r="F98" s="107">
        <v>0</v>
      </c>
      <c r="G98" s="116">
        <v>139697.005</v>
      </c>
      <c r="H98" s="107">
        <v>0</v>
      </c>
      <c r="I98" s="116">
        <v>0</v>
      </c>
      <c r="J98" s="107">
        <v>0</v>
      </c>
      <c r="K98" s="116">
        <v>356.415</v>
      </c>
      <c r="L98" s="107"/>
      <c r="M98" s="116">
        <v>0</v>
      </c>
      <c r="N98" s="107"/>
      <c r="O98" s="158">
        <v>140053.42</v>
      </c>
      <c r="P98" s="108"/>
      <c r="R98" s="37">
        <f t="shared" si="1"/>
        <v>140053.42</v>
      </c>
    </row>
    <row r="99" spans="1:18" ht="15">
      <c r="A99" s="185" t="s">
        <v>211</v>
      </c>
      <c r="B99" s="115" t="s">
        <v>178</v>
      </c>
      <c r="C99" s="109">
        <v>0</v>
      </c>
      <c r="D99" s="103"/>
      <c r="E99" s="104">
        <v>0</v>
      </c>
      <c r="F99" s="103"/>
      <c r="G99" s="104">
        <v>31465.71</v>
      </c>
      <c r="H99" s="103"/>
      <c r="I99" s="104">
        <v>0</v>
      </c>
      <c r="J99" s="103"/>
      <c r="K99" s="104">
        <v>21687.939</v>
      </c>
      <c r="L99" s="103"/>
      <c r="M99" s="116"/>
      <c r="N99" s="103"/>
      <c r="O99" s="158">
        <v>53153.649</v>
      </c>
      <c r="P99" s="108"/>
      <c r="R99" s="37">
        <f t="shared" si="1"/>
        <v>53153.649</v>
      </c>
    </row>
    <row r="100" spans="1:18" ht="15">
      <c r="A100" s="185"/>
      <c r="B100" s="115" t="s">
        <v>179</v>
      </c>
      <c r="C100" s="109">
        <v>0</v>
      </c>
      <c r="D100" s="103"/>
      <c r="E100" s="104">
        <v>0</v>
      </c>
      <c r="F100" s="103"/>
      <c r="G100" s="104">
        <v>543240.9589999999</v>
      </c>
      <c r="H100" s="103"/>
      <c r="I100" s="104">
        <v>273362.891</v>
      </c>
      <c r="J100" s="103"/>
      <c r="K100" s="104">
        <v>406428.62</v>
      </c>
      <c r="L100" s="103"/>
      <c r="M100" s="116"/>
      <c r="N100" s="103"/>
      <c r="O100" s="158">
        <v>1223032.4699999997</v>
      </c>
      <c r="P100" s="108"/>
      <c r="R100" s="37">
        <f t="shared" si="1"/>
        <v>1223032.4699999997</v>
      </c>
    </row>
    <row r="101" spans="1:18" ht="15">
      <c r="A101" s="185"/>
      <c r="B101" s="115" t="s">
        <v>113</v>
      </c>
      <c r="C101" s="118">
        <v>0</v>
      </c>
      <c r="D101" s="108"/>
      <c r="E101" s="119">
        <v>0</v>
      </c>
      <c r="F101" s="108"/>
      <c r="G101" s="119">
        <v>574706.669</v>
      </c>
      <c r="H101" s="108"/>
      <c r="I101" s="119">
        <v>273362.891</v>
      </c>
      <c r="J101" s="108"/>
      <c r="K101" s="119">
        <v>428116.559</v>
      </c>
      <c r="L101" s="108"/>
      <c r="M101" s="119"/>
      <c r="N101" s="108"/>
      <c r="O101" s="158">
        <v>1276186.119</v>
      </c>
      <c r="P101" s="108"/>
      <c r="R101" s="37">
        <f t="shared" si="1"/>
        <v>1276186.119</v>
      </c>
    </row>
    <row r="102" spans="1:18" ht="15">
      <c r="A102" s="185" t="s">
        <v>212</v>
      </c>
      <c r="B102" s="115" t="s">
        <v>178</v>
      </c>
      <c r="C102" s="118">
        <v>5639146.041660001</v>
      </c>
      <c r="D102" s="108"/>
      <c r="E102" s="119">
        <v>627574.17155</v>
      </c>
      <c r="F102" s="108">
        <v>0</v>
      </c>
      <c r="G102" s="119">
        <v>1524994.4057</v>
      </c>
      <c r="H102" s="108">
        <v>0</v>
      </c>
      <c r="I102" s="119">
        <v>0</v>
      </c>
      <c r="J102" s="108">
        <v>0</v>
      </c>
      <c r="K102" s="119">
        <v>256074.81029</v>
      </c>
      <c r="L102" s="108">
        <v>0</v>
      </c>
      <c r="M102" s="119">
        <v>167.248</v>
      </c>
      <c r="N102" s="108"/>
      <c r="O102" s="158">
        <v>8047956.677200001</v>
      </c>
      <c r="P102" s="108"/>
      <c r="R102" s="37">
        <f t="shared" si="1"/>
        <v>8047956.677200001</v>
      </c>
    </row>
    <row r="103" spans="1:18" ht="15">
      <c r="A103" s="185"/>
      <c r="B103" s="115" t="s">
        <v>179</v>
      </c>
      <c r="C103" s="118">
        <v>4277.0065</v>
      </c>
      <c r="D103" s="108"/>
      <c r="E103" s="119">
        <v>194807.08901999998</v>
      </c>
      <c r="F103" s="108">
        <v>0</v>
      </c>
      <c r="G103" s="119">
        <v>75685154.89515501</v>
      </c>
      <c r="H103" s="108">
        <v>0</v>
      </c>
      <c r="I103" s="119">
        <v>31971883.2657</v>
      </c>
      <c r="J103" s="108">
        <v>0</v>
      </c>
      <c r="K103" s="119">
        <v>41226313.467039995</v>
      </c>
      <c r="L103" s="108">
        <v>0</v>
      </c>
      <c r="M103" s="119">
        <v>9.62</v>
      </c>
      <c r="N103" s="108"/>
      <c r="O103" s="158">
        <v>149082445.34341502</v>
      </c>
      <c r="P103" s="108"/>
      <c r="R103" s="37">
        <f t="shared" si="1"/>
        <v>149082445.34341502</v>
      </c>
    </row>
    <row r="104" spans="1:18" ht="15">
      <c r="A104" s="185"/>
      <c r="B104" s="115" t="s">
        <v>113</v>
      </c>
      <c r="C104" s="118">
        <v>5634869.03516</v>
      </c>
      <c r="D104" s="108"/>
      <c r="E104" s="119">
        <v>432767.08252999996</v>
      </c>
      <c r="F104" s="108">
        <v>0</v>
      </c>
      <c r="G104" s="119">
        <v>77248212.28105499</v>
      </c>
      <c r="H104" s="108">
        <v>0</v>
      </c>
      <c r="I104" s="119">
        <v>31971883.2657</v>
      </c>
      <c r="J104" s="108">
        <v>0</v>
      </c>
      <c r="K104" s="119">
        <v>41515750.89233</v>
      </c>
      <c r="L104" s="108">
        <v>0</v>
      </c>
      <c r="M104" s="119">
        <v>176.868</v>
      </c>
      <c r="N104" s="108"/>
      <c r="O104" s="158">
        <v>156803659.42477497</v>
      </c>
      <c r="P104" s="108"/>
      <c r="R104" s="37">
        <f t="shared" si="1"/>
        <v>156803659.42477497</v>
      </c>
    </row>
    <row r="105" ht="15">
      <c r="R105" s="37">
        <f t="shared" si="1"/>
        <v>0</v>
      </c>
    </row>
    <row r="106" spans="1:20" ht="15">
      <c r="A106" s="100" t="s">
        <v>224</v>
      </c>
      <c r="C106" s="37">
        <f>C107+C108</f>
        <v>5639146.041660001</v>
      </c>
      <c r="D106" s="37"/>
      <c r="E106" s="37">
        <f>E107+E108</f>
        <v>627574.17155</v>
      </c>
      <c r="F106" s="37"/>
      <c r="G106" s="37">
        <f>G107+G108</f>
        <v>77248211.381055</v>
      </c>
      <c r="H106" s="37"/>
      <c r="I106" s="37">
        <f>I107+I108</f>
        <v>31971883.2657</v>
      </c>
      <c r="J106" s="37"/>
      <c r="K106" s="37">
        <f>K107+K108</f>
        <v>41515750.89233</v>
      </c>
      <c r="L106" s="37"/>
      <c r="M106" s="37">
        <f>M107+M108</f>
        <v>176.868</v>
      </c>
      <c r="O106" s="37">
        <f>O107+O108</f>
        <v>157002742.620295</v>
      </c>
      <c r="R106" s="37">
        <f t="shared" si="1"/>
        <v>157002742.620295</v>
      </c>
      <c r="T106" s="38"/>
    </row>
    <row r="107" spans="1:20" ht="15">
      <c r="A107" s="100" t="s">
        <v>225</v>
      </c>
      <c r="C107" s="37">
        <f>C3+C6+C9+C12+C15+C18+C21+C24+C27+C30+C33+C36+C39+C42+C45+C48+C51+C54+C57+C60+C63+C66+C69+C72+C75+C78+C81+C84+C87+C90+C93+C96+C99</f>
        <v>4277.0065</v>
      </c>
      <c r="D107" s="37"/>
      <c r="E107" s="37">
        <f>E3+E6+E9+E12+E15+E18+E21+E24+E27+E30+E33+E36+E39+E42+E45+E48+E51+E54+E57+E60+E63+E66+E69+E72+E75+E78+E81+E84+E87+E90+E93+E96+E99</f>
        <v>194807.08901999998</v>
      </c>
      <c r="F107" s="37"/>
      <c r="G107" s="37">
        <f>G3+G6+G9+G12+G15+G18+G21+G24+G27+G30+G33+G36+G39+G42+G45+G48+G51+G54+G57+G60+G63+G66+G69+G72+G75+G78+G81+G84+G87+G90+G93+G96+G99</f>
        <v>1524993.5056999999</v>
      </c>
      <c r="H107" s="37"/>
      <c r="I107" s="37">
        <f>I3+I6+I9+I12+I15+I18+I21+I24+I27+I30+I33+I36+I39+I42+I45+I48+I51+I54+I57+I60+I63+I66+I69+I72+I75+I78+I81+I84+I87+I90+I93+I96+I99</f>
        <v>0</v>
      </c>
      <c r="J107" s="37"/>
      <c r="K107" s="37">
        <f>K3+K6+K9+K12+K15+K18+K21+K24+K27+K30+K33+K36+K39+K42+K45+K48+K51+K54+K57+K60+K63+K66+K69+K72+K75+K78+K81+K84+K87+K90+K93+K96+K99</f>
        <v>256074.81029</v>
      </c>
      <c r="L107" s="37"/>
      <c r="M107" s="37">
        <f>M3+M6+M9+M12+M15+M18+M21+M24+M27+M30+M33+M36+M39+M42+M45+M48+M51+M54+M57+M60+M63+M66+M69+M72+M75+M78+M81+M84+M87+M90+M93+M96+M99</f>
        <v>167.248</v>
      </c>
      <c r="O107" s="37">
        <f>O3+O6+O9+O12+O15+O18+O21+O24+O27+O30+O33+O36+O39+O42+O45+O48+O51+O54+O57+O60+O63+O66+O69+O72+O75+O78+O81+O84+O87+O90+O93+O96+O99</f>
        <v>1980319.6595100001</v>
      </c>
      <c r="R107" s="37">
        <f t="shared" si="1"/>
        <v>1980319.6595099997</v>
      </c>
      <c r="T107" s="38"/>
    </row>
    <row r="108" spans="1:20" ht="15">
      <c r="A108" s="100" t="s">
        <v>226</v>
      </c>
      <c r="C108" s="37">
        <f>C4+C7+C10+C13+C16+C19+C22+C25+C28+C31+C34+C37+C40+C43+C46+C49+C52+C55+C58+C61+C64+C67+C70+C73+C76+C79+C82+C85+C88+C94+C97+C100+C91</f>
        <v>5634869.03516</v>
      </c>
      <c r="D108" s="37"/>
      <c r="E108" s="37">
        <f>E4+E7+E10+E13+E16+E19+E22+E25+E28+E31+E34+E37+E40+E43+E46+E49+E52+E55+E58+E61+E64+E67+E70+E73+E76+E79+E82+E85+E88+E94+E97+E100+E91</f>
        <v>432767.08252999996</v>
      </c>
      <c r="F108" s="37"/>
      <c r="G108" s="37">
        <f>G4+G7+G10+G13+G16+G19+G22+G25+G28+G31+G34+G37+G40+G43+G46+G49+G52+G55+G58+G61+G64+G67+G70+G73+G76+G79+G82+G85+G88+G94+G97+G100+G91</f>
        <v>75723217.87535499</v>
      </c>
      <c r="H108" s="37"/>
      <c r="I108" s="37">
        <f>I4+I7+I10+I13+I16+I19+I22+I25+I28+I31+I34+I37+I40+I43+I46+I49+I52+I55+I58+I61+I64+I67+I70+I73+I76+I79+I82+I85+I88+I94+I97+I100+I91</f>
        <v>31971883.2657</v>
      </c>
      <c r="J108" s="37"/>
      <c r="K108" s="37">
        <f>K4+K7+K10+K13+K16+K19+K22+K25+K28+K31+K34+K37+K40+K43+K46+K49+K52+K55+K58+K61+K64+K67+K70+K73+K76+K79+K82+K85+K88+K94+K97+K100+K91</f>
        <v>41259676.08204</v>
      </c>
      <c r="L108" s="37"/>
      <c r="M108" s="37">
        <f>M4+M7+M10+M13+M16+M19+M22+M25+M28+M31+M34+M37+M40+M43+M46+M49+M52+M55+M58+M61+M64+M67+M70+M73+M76+M79+M82+M85+M88+M94+M97+M100+M91</f>
        <v>9.62</v>
      </c>
      <c r="O108" s="37">
        <f>O4+O7+O10+O13+O16+O19+O22+O25+O28+O31+O34+O37+O40+O43+O46+O49+O52+O55+O58+O61+O64+O67+O70+O73+O76+O79+O82+O85+O88+O94+O97+O100+O91</f>
        <v>155022422.960785</v>
      </c>
      <c r="R108" s="37">
        <f t="shared" si="1"/>
        <v>155022422.96078497</v>
      </c>
      <c r="T108" s="38"/>
    </row>
    <row r="109" spans="4:18" ht="15">
      <c r="D109" s="37"/>
      <c r="F109" s="37"/>
      <c r="H109" s="37"/>
      <c r="J109" s="37"/>
      <c r="L109" s="37"/>
      <c r="R109" s="37"/>
    </row>
    <row r="110" spans="4:18" ht="15">
      <c r="D110" s="37"/>
      <c r="F110" s="37"/>
      <c r="H110" s="37"/>
      <c r="J110" s="37"/>
      <c r="L110" s="37"/>
      <c r="R110" s="37"/>
    </row>
    <row r="113" spans="4:12" ht="15">
      <c r="D113" s="37"/>
      <c r="F113" s="37"/>
      <c r="H113" s="37"/>
      <c r="J113" s="37"/>
      <c r="L113" s="37"/>
    </row>
  </sheetData>
  <mergeCells count="42">
    <mergeCell ref="A93:A95"/>
    <mergeCell ref="A96:A98"/>
    <mergeCell ref="A99:A101"/>
    <mergeCell ref="A102:A104"/>
    <mergeCell ref="A75:A77"/>
    <mergeCell ref="A78:A80"/>
    <mergeCell ref="A81:A83"/>
    <mergeCell ref="A84:A86"/>
    <mergeCell ref="A87:A89"/>
    <mergeCell ref="A90:A92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C1:P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workbookViewId="0" topLeftCell="A1">
      <pane xSplit="1" ySplit="2" topLeftCell="G24" activePane="bottomRight" state="frozen"/>
      <selection pane="topRight" activeCell="B1" sqref="B1"/>
      <selection pane="bottomLeft" activeCell="A3" sqref="A3"/>
      <selection pane="bottomRight" activeCell="O31" sqref="O31"/>
    </sheetView>
  </sheetViews>
  <sheetFormatPr defaultColWidth="11.421875" defaultRowHeight="15"/>
  <cols>
    <col min="1" max="1" width="39.28125" style="0" customWidth="1"/>
    <col min="3" max="3" width="18.7109375" style="0" customWidth="1"/>
    <col min="4" max="4" width="3.7109375" style="0" customWidth="1"/>
    <col min="5" max="5" width="18.7109375" style="0" customWidth="1"/>
    <col min="6" max="6" width="3.7109375" style="0" customWidth="1"/>
    <col min="7" max="7" width="18.7109375" style="0" customWidth="1"/>
    <col min="8" max="8" width="3.7109375" style="0" customWidth="1"/>
    <col min="9" max="9" width="18.7109375" style="0" customWidth="1"/>
    <col min="10" max="10" width="3.7109375" style="0" customWidth="1"/>
    <col min="11" max="11" width="18.7109375" style="0" customWidth="1"/>
    <col min="12" max="12" width="3.7109375" style="0" customWidth="1"/>
    <col min="13" max="13" width="18.7109375" style="0" customWidth="1"/>
    <col min="14" max="14" width="3.7109375" style="0" customWidth="1"/>
    <col min="15" max="17" width="11.421875" style="0" customWidth="1"/>
  </cols>
  <sheetData>
    <row r="1" spans="1:16" ht="15">
      <c r="A1" s="137"/>
      <c r="B1" s="13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s="82" customFormat="1" ht="51.75" customHeight="1">
      <c r="A2" s="137">
        <v>2016</v>
      </c>
      <c r="B2" s="139"/>
      <c r="C2" s="190" t="s">
        <v>215</v>
      </c>
      <c r="D2" s="190"/>
      <c r="E2" s="190" t="s">
        <v>216</v>
      </c>
      <c r="F2" s="190"/>
      <c r="G2" s="190" t="s">
        <v>217</v>
      </c>
      <c r="H2" s="190"/>
      <c r="I2" s="190" t="s">
        <v>218</v>
      </c>
      <c r="J2" s="190"/>
      <c r="K2" s="190" t="s">
        <v>219</v>
      </c>
      <c r="L2" s="190"/>
      <c r="M2" s="190" t="s">
        <v>220</v>
      </c>
      <c r="N2" s="190"/>
      <c r="O2" s="190" t="s">
        <v>221</v>
      </c>
      <c r="P2" s="190"/>
      <c r="R2" s="114" t="s">
        <v>222</v>
      </c>
    </row>
    <row r="3" spans="1:18" ht="15">
      <c r="A3" s="185" t="s">
        <v>177</v>
      </c>
      <c r="B3" s="115" t="s">
        <v>178</v>
      </c>
      <c r="C3" s="102">
        <v>230</v>
      </c>
      <c r="D3" s="103"/>
      <c r="E3" s="104">
        <v>3313</v>
      </c>
      <c r="F3" s="103"/>
      <c r="G3" s="104">
        <v>3010</v>
      </c>
      <c r="H3" s="103"/>
      <c r="I3" s="103">
        <v>0</v>
      </c>
      <c r="J3" s="103"/>
      <c r="K3" s="104">
        <v>0</v>
      </c>
      <c r="L3" s="103"/>
      <c r="M3" s="103">
        <v>0</v>
      </c>
      <c r="N3" s="103"/>
      <c r="O3">
        <v>6553</v>
      </c>
      <c r="P3" s="105"/>
      <c r="R3" s="37">
        <f>C3+E3+G3+I3+K3+M3</f>
        <v>6553</v>
      </c>
    </row>
    <row r="4" spans="1:18" ht="15">
      <c r="A4" s="185"/>
      <c r="B4" s="115" t="s">
        <v>179</v>
      </c>
      <c r="C4" s="109"/>
      <c r="D4" s="107"/>
      <c r="E4" s="116"/>
      <c r="F4" s="107"/>
      <c r="G4" s="116"/>
      <c r="H4" s="107"/>
      <c r="I4" s="107"/>
      <c r="J4" s="107"/>
      <c r="K4" s="116"/>
      <c r="L4" s="107"/>
      <c r="M4" s="107"/>
      <c r="N4" s="107"/>
      <c r="P4" s="108"/>
      <c r="R4" s="37">
        <f aca="true" t="shared" si="0" ref="R4:R67">C4+E4+G4+I4+K4+M4</f>
        <v>0</v>
      </c>
    </row>
    <row r="5" spans="1:18" ht="15">
      <c r="A5" s="185"/>
      <c r="B5" s="115" t="s">
        <v>113</v>
      </c>
      <c r="C5" s="109">
        <v>230</v>
      </c>
      <c r="D5" s="107"/>
      <c r="E5" s="116">
        <v>3313</v>
      </c>
      <c r="F5" s="107"/>
      <c r="G5" s="116">
        <v>3010</v>
      </c>
      <c r="H5" s="107"/>
      <c r="I5" s="107">
        <v>0</v>
      </c>
      <c r="J5" s="107"/>
      <c r="K5" s="116">
        <v>0</v>
      </c>
      <c r="L5" s="107"/>
      <c r="M5" s="107">
        <v>0</v>
      </c>
      <c r="N5" s="107"/>
      <c r="O5">
        <v>6553</v>
      </c>
      <c r="P5" s="108"/>
      <c r="R5" s="37">
        <f t="shared" si="0"/>
        <v>6553</v>
      </c>
    </row>
    <row r="6" spans="1:18" ht="15">
      <c r="A6" s="185" t="s">
        <v>180</v>
      </c>
      <c r="B6" s="115" t="s">
        <v>178</v>
      </c>
      <c r="C6" s="109">
        <v>0</v>
      </c>
      <c r="D6" s="103"/>
      <c r="E6" s="104">
        <v>5018</v>
      </c>
      <c r="F6" s="103"/>
      <c r="G6" s="104">
        <v>69027</v>
      </c>
      <c r="H6" s="103"/>
      <c r="I6" s="103">
        <v>0</v>
      </c>
      <c r="J6" s="103"/>
      <c r="K6" s="104">
        <v>35</v>
      </c>
      <c r="L6" s="103"/>
      <c r="M6" s="103">
        <v>0</v>
      </c>
      <c r="N6" s="103"/>
      <c r="O6">
        <v>74080</v>
      </c>
      <c r="P6" s="108"/>
      <c r="R6" s="37">
        <f t="shared" si="0"/>
        <v>74080</v>
      </c>
    </row>
    <row r="7" spans="1:18" ht="15">
      <c r="A7" s="185"/>
      <c r="B7" s="115" t="s">
        <v>179</v>
      </c>
      <c r="C7" s="109">
        <v>0</v>
      </c>
      <c r="D7" s="103"/>
      <c r="E7" s="104">
        <v>2</v>
      </c>
      <c r="F7" s="103"/>
      <c r="G7" s="104">
        <v>7162</v>
      </c>
      <c r="H7" s="103"/>
      <c r="I7" s="103">
        <v>0</v>
      </c>
      <c r="J7" s="103"/>
      <c r="K7" s="104">
        <v>247</v>
      </c>
      <c r="L7" s="103"/>
      <c r="M7" s="103">
        <v>0</v>
      </c>
      <c r="N7" s="103"/>
      <c r="O7">
        <v>7411</v>
      </c>
      <c r="P7" s="108"/>
      <c r="R7" s="37">
        <f t="shared" si="0"/>
        <v>7411</v>
      </c>
    </row>
    <row r="8" spans="1:18" ht="15">
      <c r="A8" s="185"/>
      <c r="B8" s="115" t="s">
        <v>113</v>
      </c>
      <c r="C8" s="109">
        <v>0</v>
      </c>
      <c r="D8" s="107"/>
      <c r="E8" s="116">
        <v>5020</v>
      </c>
      <c r="F8" s="107"/>
      <c r="G8" s="116">
        <v>76189</v>
      </c>
      <c r="H8" s="107"/>
      <c r="I8" s="107">
        <v>0</v>
      </c>
      <c r="J8" s="107"/>
      <c r="K8" s="116">
        <v>282</v>
      </c>
      <c r="L8" s="107"/>
      <c r="M8" s="107">
        <v>0</v>
      </c>
      <c r="N8" s="107"/>
      <c r="O8">
        <v>81491</v>
      </c>
      <c r="P8" s="108"/>
      <c r="R8" s="37">
        <f t="shared" si="0"/>
        <v>81491</v>
      </c>
    </row>
    <row r="9" spans="1:18" ht="15">
      <c r="A9" s="185" t="s">
        <v>181</v>
      </c>
      <c r="B9" s="115" t="s">
        <v>178</v>
      </c>
      <c r="C9" s="109">
        <v>122</v>
      </c>
      <c r="D9" s="103"/>
      <c r="E9" s="104">
        <v>1730</v>
      </c>
      <c r="F9" s="103"/>
      <c r="G9" s="104">
        <v>105409</v>
      </c>
      <c r="H9" s="103"/>
      <c r="I9" s="103">
        <v>0</v>
      </c>
      <c r="J9" s="103"/>
      <c r="K9" s="104">
        <v>0</v>
      </c>
      <c r="L9" s="103"/>
      <c r="M9" s="103">
        <v>0</v>
      </c>
      <c r="N9" s="103"/>
      <c r="O9">
        <v>107261</v>
      </c>
      <c r="P9" s="108"/>
      <c r="R9" s="37">
        <f t="shared" si="0"/>
        <v>107261</v>
      </c>
    </row>
    <row r="10" spans="1:18" ht="15">
      <c r="A10" s="185"/>
      <c r="B10" s="115" t="s">
        <v>179</v>
      </c>
      <c r="C10" s="109"/>
      <c r="D10" s="107"/>
      <c r="E10" s="116"/>
      <c r="F10" s="107"/>
      <c r="G10" s="116"/>
      <c r="H10" s="107"/>
      <c r="I10" s="107"/>
      <c r="J10" s="107"/>
      <c r="K10" s="116"/>
      <c r="L10" s="107"/>
      <c r="M10" s="107"/>
      <c r="N10" s="107"/>
      <c r="P10" s="108"/>
      <c r="R10" s="37">
        <f t="shared" si="0"/>
        <v>0</v>
      </c>
    </row>
    <row r="11" spans="1:18" ht="15">
      <c r="A11" s="185"/>
      <c r="B11" s="115" t="s">
        <v>113</v>
      </c>
      <c r="C11" s="109">
        <v>122</v>
      </c>
      <c r="D11" s="107"/>
      <c r="E11" s="116">
        <v>1730</v>
      </c>
      <c r="F11" s="107"/>
      <c r="G11" s="116">
        <v>105409</v>
      </c>
      <c r="H11" s="107"/>
      <c r="I11" s="107">
        <v>0</v>
      </c>
      <c r="J11" s="107"/>
      <c r="K11" s="116">
        <v>0</v>
      </c>
      <c r="L11" s="107"/>
      <c r="M11" s="107">
        <v>0</v>
      </c>
      <c r="N11" s="107"/>
      <c r="O11">
        <v>107261</v>
      </c>
      <c r="P11" s="108"/>
      <c r="R11" s="37">
        <f t="shared" si="0"/>
        <v>107261</v>
      </c>
    </row>
    <row r="12" spans="1:18" ht="15">
      <c r="A12" s="185" t="s">
        <v>182</v>
      </c>
      <c r="B12" s="115" t="s">
        <v>178</v>
      </c>
      <c r="C12" s="109">
        <v>2999</v>
      </c>
      <c r="D12" s="103"/>
      <c r="E12" s="104">
        <v>31369</v>
      </c>
      <c r="F12" s="103"/>
      <c r="G12" s="104">
        <v>78613</v>
      </c>
      <c r="H12" s="103"/>
      <c r="I12" s="103">
        <v>0</v>
      </c>
      <c r="J12" s="103"/>
      <c r="K12" s="104">
        <v>300</v>
      </c>
      <c r="L12" s="103"/>
      <c r="M12" s="103">
        <v>1614</v>
      </c>
      <c r="N12" s="103"/>
      <c r="O12">
        <v>114895</v>
      </c>
      <c r="P12" s="108"/>
      <c r="R12" s="37">
        <f t="shared" si="0"/>
        <v>114895</v>
      </c>
    </row>
    <row r="13" spans="1:18" ht="15">
      <c r="A13" s="185"/>
      <c r="B13" s="115" t="s">
        <v>179</v>
      </c>
      <c r="C13" s="109">
        <v>711</v>
      </c>
      <c r="D13" s="103"/>
      <c r="E13" s="104">
        <v>3384</v>
      </c>
      <c r="F13" s="103"/>
      <c r="G13" s="104">
        <v>36414</v>
      </c>
      <c r="H13" s="103"/>
      <c r="I13" s="103">
        <v>0</v>
      </c>
      <c r="J13" s="103"/>
      <c r="K13" s="104"/>
      <c r="L13" s="103"/>
      <c r="M13" s="103">
        <v>0</v>
      </c>
      <c r="N13" s="103"/>
      <c r="O13">
        <v>40509</v>
      </c>
      <c r="P13" s="108"/>
      <c r="R13" s="37">
        <f t="shared" si="0"/>
        <v>40509</v>
      </c>
    </row>
    <row r="14" spans="1:18" ht="15">
      <c r="A14" s="185"/>
      <c r="B14" s="115" t="s">
        <v>113</v>
      </c>
      <c r="C14" s="109">
        <v>3710</v>
      </c>
      <c r="D14" s="107"/>
      <c r="E14" s="116">
        <v>34753</v>
      </c>
      <c r="F14" s="107"/>
      <c r="G14" s="116">
        <v>115027</v>
      </c>
      <c r="H14" s="107"/>
      <c r="I14" s="107">
        <v>0</v>
      </c>
      <c r="J14" s="107"/>
      <c r="K14" s="116">
        <v>300</v>
      </c>
      <c r="L14" s="107"/>
      <c r="M14" s="107">
        <v>1614</v>
      </c>
      <c r="N14" s="107"/>
      <c r="O14">
        <v>155404</v>
      </c>
      <c r="P14" s="108"/>
      <c r="R14" s="37">
        <f t="shared" si="0"/>
        <v>155404</v>
      </c>
    </row>
    <row r="15" spans="1:18" ht="15">
      <c r="A15" s="185" t="s">
        <v>183</v>
      </c>
      <c r="B15" s="115" t="s">
        <v>178</v>
      </c>
      <c r="C15" s="109">
        <v>7</v>
      </c>
      <c r="D15" s="103"/>
      <c r="E15" s="104">
        <v>4386</v>
      </c>
      <c r="F15" s="103"/>
      <c r="G15" s="104">
        <v>25604</v>
      </c>
      <c r="H15" s="103"/>
      <c r="I15" s="103">
        <v>0</v>
      </c>
      <c r="J15" s="103"/>
      <c r="K15" s="104">
        <v>48018</v>
      </c>
      <c r="L15" s="103"/>
      <c r="M15" s="103">
        <v>62</v>
      </c>
      <c r="N15" s="103"/>
      <c r="O15">
        <v>78077</v>
      </c>
      <c r="P15" s="108"/>
      <c r="R15" s="37">
        <f t="shared" si="0"/>
        <v>78077</v>
      </c>
    </row>
    <row r="16" spans="1:18" ht="15">
      <c r="A16" s="185"/>
      <c r="B16" s="115" t="s">
        <v>179</v>
      </c>
      <c r="C16" s="109">
        <v>16932</v>
      </c>
      <c r="D16" s="103"/>
      <c r="E16" s="104">
        <v>2969</v>
      </c>
      <c r="F16" s="103"/>
      <c r="G16" s="104">
        <v>138960</v>
      </c>
      <c r="H16" s="103"/>
      <c r="I16" s="103">
        <v>8875</v>
      </c>
      <c r="J16" s="103"/>
      <c r="K16" s="104">
        <v>13755</v>
      </c>
      <c r="L16" s="103"/>
      <c r="M16" s="103">
        <v>0</v>
      </c>
      <c r="N16" s="103"/>
      <c r="O16">
        <v>181491</v>
      </c>
      <c r="P16" s="108"/>
      <c r="R16" s="37">
        <f t="shared" si="0"/>
        <v>181491</v>
      </c>
    </row>
    <row r="17" spans="1:18" ht="15">
      <c r="A17" s="185"/>
      <c r="B17" s="115" t="s">
        <v>113</v>
      </c>
      <c r="C17" s="109">
        <v>16939</v>
      </c>
      <c r="D17" s="107"/>
      <c r="E17" s="116">
        <v>7355</v>
      </c>
      <c r="F17" s="107"/>
      <c r="G17" s="116">
        <v>164564</v>
      </c>
      <c r="H17" s="107"/>
      <c r="I17" s="107">
        <v>8875</v>
      </c>
      <c r="J17" s="107"/>
      <c r="K17" s="116">
        <v>61773</v>
      </c>
      <c r="L17" s="107"/>
      <c r="M17" s="107">
        <v>62</v>
      </c>
      <c r="N17" s="107"/>
      <c r="O17">
        <v>259568</v>
      </c>
      <c r="P17" s="108"/>
      <c r="R17" s="37">
        <f t="shared" si="0"/>
        <v>259568</v>
      </c>
    </row>
    <row r="18" spans="1:18" ht="15">
      <c r="A18" s="185" t="s">
        <v>184</v>
      </c>
      <c r="B18" s="115" t="s">
        <v>178</v>
      </c>
      <c r="C18" s="109">
        <v>0</v>
      </c>
      <c r="D18" s="103"/>
      <c r="E18" s="104">
        <v>102</v>
      </c>
      <c r="F18" s="103"/>
      <c r="G18" s="104">
        <v>8007</v>
      </c>
      <c r="H18" s="103"/>
      <c r="I18" s="103">
        <v>0</v>
      </c>
      <c r="J18" s="103"/>
      <c r="K18" s="104">
        <v>122</v>
      </c>
      <c r="L18" s="103"/>
      <c r="M18" s="103">
        <v>0</v>
      </c>
      <c r="N18" s="103"/>
      <c r="O18">
        <v>8231</v>
      </c>
      <c r="P18" s="108"/>
      <c r="R18" s="37">
        <f t="shared" si="0"/>
        <v>8231</v>
      </c>
    </row>
    <row r="19" spans="1:18" ht="15">
      <c r="A19" s="185"/>
      <c r="B19" s="115" t="s">
        <v>179</v>
      </c>
      <c r="C19" s="109">
        <v>1</v>
      </c>
      <c r="D19" s="103"/>
      <c r="E19" s="104">
        <v>0</v>
      </c>
      <c r="F19" s="103"/>
      <c r="G19" s="104">
        <v>60659</v>
      </c>
      <c r="H19" s="103"/>
      <c r="I19" s="103">
        <v>0</v>
      </c>
      <c r="J19" s="103"/>
      <c r="K19" s="104">
        <v>518</v>
      </c>
      <c r="L19" s="103"/>
      <c r="M19" s="103">
        <v>0</v>
      </c>
      <c r="N19" s="103"/>
      <c r="O19">
        <v>61178</v>
      </c>
      <c r="P19" s="108"/>
      <c r="R19" s="37">
        <f t="shared" si="0"/>
        <v>61178</v>
      </c>
    </row>
    <row r="20" spans="1:18" ht="15">
      <c r="A20" s="185"/>
      <c r="B20" s="115" t="s">
        <v>113</v>
      </c>
      <c r="C20" s="109">
        <v>1</v>
      </c>
      <c r="D20" s="107"/>
      <c r="E20" s="116">
        <v>102</v>
      </c>
      <c r="F20" s="107"/>
      <c r="G20" s="116">
        <v>68666</v>
      </c>
      <c r="H20" s="107"/>
      <c r="I20" s="107">
        <v>0</v>
      </c>
      <c r="J20" s="107"/>
      <c r="K20" s="116">
        <v>640</v>
      </c>
      <c r="L20" s="107"/>
      <c r="M20" s="107">
        <v>0</v>
      </c>
      <c r="N20" s="107"/>
      <c r="O20">
        <v>69409</v>
      </c>
      <c r="P20" s="108"/>
      <c r="R20" s="37">
        <f t="shared" si="0"/>
        <v>69409</v>
      </c>
    </row>
    <row r="21" spans="1:18" ht="15">
      <c r="A21" s="185" t="s">
        <v>185</v>
      </c>
      <c r="B21" s="115" t="s">
        <v>178</v>
      </c>
      <c r="C21" s="109">
        <v>930</v>
      </c>
      <c r="D21" s="103"/>
      <c r="E21" s="104">
        <v>42721</v>
      </c>
      <c r="F21" s="103"/>
      <c r="G21" s="104">
        <v>0</v>
      </c>
      <c r="H21" s="103"/>
      <c r="I21" s="103">
        <v>0</v>
      </c>
      <c r="J21" s="103"/>
      <c r="K21" s="104">
        <v>0</v>
      </c>
      <c r="L21" s="103"/>
      <c r="M21" s="103">
        <v>0</v>
      </c>
      <c r="N21" s="103"/>
      <c r="O21">
        <v>43651</v>
      </c>
      <c r="P21" s="108"/>
      <c r="R21" s="37">
        <f t="shared" si="0"/>
        <v>43651</v>
      </c>
    </row>
    <row r="22" spans="1:18" ht="15">
      <c r="A22" s="185"/>
      <c r="B22" s="115" t="s">
        <v>179</v>
      </c>
      <c r="C22" s="109">
        <v>252</v>
      </c>
      <c r="D22" s="103"/>
      <c r="E22" s="104">
        <v>3606</v>
      </c>
      <c r="F22" s="103"/>
      <c r="G22" s="104">
        <v>482</v>
      </c>
      <c r="H22" s="103"/>
      <c r="I22" s="103">
        <v>0</v>
      </c>
      <c r="J22" s="103"/>
      <c r="K22" s="104">
        <v>0</v>
      </c>
      <c r="L22" s="103"/>
      <c r="M22" s="103">
        <v>0</v>
      </c>
      <c r="N22" s="103"/>
      <c r="O22">
        <v>4340</v>
      </c>
      <c r="P22" s="108"/>
      <c r="R22" s="37">
        <f t="shared" si="0"/>
        <v>4340</v>
      </c>
    </row>
    <row r="23" spans="1:18" ht="15">
      <c r="A23" s="185"/>
      <c r="B23" s="115" t="s">
        <v>113</v>
      </c>
      <c r="C23" s="109">
        <v>1182</v>
      </c>
      <c r="D23" s="107"/>
      <c r="E23" s="116">
        <v>46327</v>
      </c>
      <c r="F23" s="107"/>
      <c r="G23" s="116">
        <v>482</v>
      </c>
      <c r="H23" s="107"/>
      <c r="I23" s="107">
        <v>0</v>
      </c>
      <c r="J23" s="107"/>
      <c r="K23" s="116">
        <v>0</v>
      </c>
      <c r="L23" s="107"/>
      <c r="M23" s="107">
        <v>0</v>
      </c>
      <c r="N23" s="107"/>
      <c r="O23">
        <v>47991</v>
      </c>
      <c r="P23" s="108"/>
      <c r="R23" s="37">
        <f t="shared" si="0"/>
        <v>47991</v>
      </c>
    </row>
    <row r="24" spans="1:18" ht="15">
      <c r="A24" s="185" t="s">
        <v>186</v>
      </c>
      <c r="B24" s="115" t="s">
        <v>178</v>
      </c>
      <c r="C24" s="109"/>
      <c r="D24" s="107"/>
      <c r="E24" s="116"/>
      <c r="F24" s="107"/>
      <c r="G24" s="116"/>
      <c r="H24" s="107"/>
      <c r="I24" s="107"/>
      <c r="J24" s="107"/>
      <c r="K24" s="116"/>
      <c r="L24" s="107"/>
      <c r="M24" s="107"/>
      <c r="N24" s="107"/>
      <c r="P24" s="108"/>
      <c r="R24" s="37">
        <f t="shared" si="0"/>
        <v>0</v>
      </c>
    </row>
    <row r="25" spans="1:18" ht="15">
      <c r="A25" s="185"/>
      <c r="B25" s="115" t="s">
        <v>179</v>
      </c>
      <c r="C25" s="109">
        <v>0</v>
      </c>
      <c r="D25" s="103"/>
      <c r="E25" s="104">
        <v>0</v>
      </c>
      <c r="F25" s="103"/>
      <c r="G25" s="104">
        <v>5393022</v>
      </c>
      <c r="H25" s="103"/>
      <c r="I25" s="103">
        <v>8265</v>
      </c>
      <c r="J25" s="103"/>
      <c r="K25" s="104">
        <v>424</v>
      </c>
      <c r="L25" s="103"/>
      <c r="M25" s="103">
        <v>0</v>
      </c>
      <c r="N25" s="103"/>
      <c r="O25">
        <v>5401711</v>
      </c>
      <c r="P25" s="108"/>
      <c r="R25" s="37">
        <f t="shared" si="0"/>
        <v>5401711</v>
      </c>
    </row>
    <row r="26" spans="1:18" ht="15">
      <c r="A26" s="185"/>
      <c r="B26" s="115" t="s">
        <v>113</v>
      </c>
      <c r="C26" s="109">
        <v>0</v>
      </c>
      <c r="D26" s="107"/>
      <c r="E26" s="116">
        <v>0</v>
      </c>
      <c r="F26" s="107"/>
      <c r="G26" s="116">
        <v>5393022</v>
      </c>
      <c r="H26" s="107"/>
      <c r="I26" s="107">
        <v>8265</v>
      </c>
      <c r="J26" s="107"/>
      <c r="K26" s="116">
        <v>424</v>
      </c>
      <c r="L26" s="107"/>
      <c r="M26" s="107">
        <v>0</v>
      </c>
      <c r="N26" s="107"/>
      <c r="O26">
        <v>5401711</v>
      </c>
      <c r="P26" s="108"/>
      <c r="R26" s="37">
        <f t="shared" si="0"/>
        <v>5401711</v>
      </c>
    </row>
    <row r="27" spans="1:18" ht="15">
      <c r="A27" s="185" t="s">
        <v>187</v>
      </c>
      <c r="B27" s="115" t="s">
        <v>178</v>
      </c>
      <c r="C27" s="109"/>
      <c r="D27" s="107"/>
      <c r="E27" s="116"/>
      <c r="F27" s="107"/>
      <c r="G27" s="116"/>
      <c r="H27" s="107"/>
      <c r="I27" s="107"/>
      <c r="J27" s="107"/>
      <c r="K27" s="116"/>
      <c r="L27" s="107"/>
      <c r="M27" s="107"/>
      <c r="N27" s="107"/>
      <c r="P27" s="108"/>
      <c r="R27" s="37">
        <f t="shared" si="0"/>
        <v>0</v>
      </c>
    </row>
    <row r="28" spans="1:18" ht="15">
      <c r="A28" s="185"/>
      <c r="B28" s="115" t="s">
        <v>179</v>
      </c>
      <c r="C28" s="109">
        <v>0</v>
      </c>
      <c r="D28" s="103"/>
      <c r="E28" s="104">
        <v>0</v>
      </c>
      <c r="F28" s="103"/>
      <c r="G28" s="104">
        <v>546697</v>
      </c>
      <c r="H28" s="103"/>
      <c r="I28" s="103">
        <v>0</v>
      </c>
      <c r="J28" s="103"/>
      <c r="K28" s="104">
        <v>681</v>
      </c>
      <c r="L28" s="103"/>
      <c r="M28" s="103">
        <v>0</v>
      </c>
      <c r="N28" s="103"/>
      <c r="O28">
        <v>547378</v>
      </c>
      <c r="P28" s="108"/>
      <c r="R28" s="37">
        <f t="shared" si="0"/>
        <v>547378</v>
      </c>
    </row>
    <row r="29" spans="1:18" ht="15">
      <c r="A29" s="185"/>
      <c r="B29" s="115" t="s">
        <v>113</v>
      </c>
      <c r="C29" s="109">
        <v>0</v>
      </c>
      <c r="D29" s="107"/>
      <c r="E29" s="116">
        <v>0</v>
      </c>
      <c r="F29" s="107"/>
      <c r="G29" s="116">
        <v>546697</v>
      </c>
      <c r="H29" s="107"/>
      <c r="I29" s="107">
        <v>0</v>
      </c>
      <c r="J29" s="107"/>
      <c r="K29" s="116">
        <v>681</v>
      </c>
      <c r="L29" s="107"/>
      <c r="M29" s="107">
        <v>0</v>
      </c>
      <c r="N29" s="107"/>
      <c r="O29">
        <v>547378</v>
      </c>
      <c r="P29" s="108"/>
      <c r="R29" s="37">
        <f t="shared" si="0"/>
        <v>547378</v>
      </c>
    </row>
    <row r="30" spans="1:18" ht="15">
      <c r="A30" s="185" t="s">
        <v>188</v>
      </c>
      <c r="B30" s="115" t="s">
        <v>178</v>
      </c>
      <c r="C30" s="109"/>
      <c r="D30" s="107"/>
      <c r="E30" s="116"/>
      <c r="F30" s="107"/>
      <c r="G30" s="116"/>
      <c r="H30" s="107"/>
      <c r="I30" s="107"/>
      <c r="J30" s="107"/>
      <c r="K30" s="116"/>
      <c r="L30" s="107"/>
      <c r="M30" s="107"/>
      <c r="N30" s="107"/>
      <c r="P30" s="108"/>
      <c r="R30" s="37">
        <f t="shared" si="0"/>
        <v>0</v>
      </c>
    </row>
    <row r="31" spans="1:18" ht="15">
      <c r="A31" s="185"/>
      <c r="B31" s="115" t="s">
        <v>179</v>
      </c>
      <c r="C31" s="109">
        <v>0</v>
      </c>
      <c r="D31" s="103"/>
      <c r="E31" s="104">
        <v>0</v>
      </c>
      <c r="F31" s="103"/>
      <c r="G31" s="104">
        <v>79016</v>
      </c>
      <c r="H31" s="103"/>
      <c r="I31" s="103">
        <v>0</v>
      </c>
      <c r="J31" s="103"/>
      <c r="K31" s="104">
        <v>0</v>
      </c>
      <c r="L31" s="103"/>
      <c r="M31" s="103">
        <v>0</v>
      </c>
      <c r="N31" s="103"/>
      <c r="O31">
        <v>79016</v>
      </c>
      <c r="P31" s="108"/>
      <c r="R31" s="37">
        <f t="shared" si="0"/>
        <v>79016</v>
      </c>
    </row>
    <row r="32" spans="1:18" ht="15">
      <c r="A32" s="185"/>
      <c r="B32" s="115" t="s">
        <v>113</v>
      </c>
      <c r="C32" s="109">
        <v>0</v>
      </c>
      <c r="D32" s="107"/>
      <c r="E32" s="116">
        <v>0</v>
      </c>
      <c r="F32" s="107"/>
      <c r="G32" s="116">
        <v>79016</v>
      </c>
      <c r="H32" s="107"/>
      <c r="I32" s="107">
        <v>0</v>
      </c>
      <c r="J32" s="107"/>
      <c r="K32" s="116">
        <v>0</v>
      </c>
      <c r="L32" s="107"/>
      <c r="M32" s="107">
        <v>0</v>
      </c>
      <c r="N32" s="107"/>
      <c r="O32">
        <v>79016</v>
      </c>
      <c r="P32" s="108"/>
      <c r="R32" s="37">
        <f t="shared" si="0"/>
        <v>79016</v>
      </c>
    </row>
    <row r="33" spans="1:18" ht="15">
      <c r="A33" s="185" t="s">
        <v>189</v>
      </c>
      <c r="B33" s="115" t="s">
        <v>178</v>
      </c>
      <c r="C33" s="109">
        <v>0</v>
      </c>
      <c r="D33" s="103"/>
      <c r="E33" s="104">
        <v>0</v>
      </c>
      <c r="F33" s="103"/>
      <c r="G33" s="104">
        <v>0</v>
      </c>
      <c r="H33" s="103"/>
      <c r="I33" s="103">
        <v>0</v>
      </c>
      <c r="J33" s="103"/>
      <c r="K33" s="104">
        <v>0</v>
      </c>
      <c r="L33" s="103"/>
      <c r="M33" s="103">
        <v>0</v>
      </c>
      <c r="N33" s="103"/>
      <c r="O33">
        <v>0</v>
      </c>
      <c r="P33" s="108"/>
      <c r="R33" s="37">
        <f t="shared" si="0"/>
        <v>0</v>
      </c>
    </row>
    <row r="34" spans="1:18" ht="15">
      <c r="A34" s="185"/>
      <c r="B34" s="115" t="s">
        <v>179</v>
      </c>
      <c r="C34" s="109">
        <v>0</v>
      </c>
      <c r="D34" s="103"/>
      <c r="E34" s="104">
        <v>0</v>
      </c>
      <c r="F34" s="103"/>
      <c r="G34" s="104">
        <v>999451</v>
      </c>
      <c r="H34" s="103"/>
      <c r="I34" s="103">
        <v>0</v>
      </c>
      <c r="J34" s="103"/>
      <c r="K34" s="104">
        <v>1723</v>
      </c>
      <c r="L34" s="103"/>
      <c r="M34" s="103">
        <v>0</v>
      </c>
      <c r="N34" s="103"/>
      <c r="O34">
        <v>1001174</v>
      </c>
      <c r="P34" s="108"/>
      <c r="R34" s="37">
        <f t="shared" si="0"/>
        <v>1001174</v>
      </c>
    </row>
    <row r="35" spans="1:18" ht="15">
      <c r="A35" s="185"/>
      <c r="B35" s="115" t="s">
        <v>113</v>
      </c>
      <c r="C35" s="109">
        <v>0</v>
      </c>
      <c r="D35" s="107"/>
      <c r="E35" s="116">
        <v>0</v>
      </c>
      <c r="F35" s="107"/>
      <c r="G35" s="116">
        <v>999451</v>
      </c>
      <c r="H35" s="107"/>
      <c r="I35" s="107">
        <v>0</v>
      </c>
      <c r="J35" s="107"/>
      <c r="K35" s="116">
        <v>1723</v>
      </c>
      <c r="L35" s="107"/>
      <c r="M35" s="107">
        <v>0</v>
      </c>
      <c r="N35" s="107"/>
      <c r="O35">
        <v>1001174</v>
      </c>
      <c r="P35" s="108"/>
      <c r="R35" s="37">
        <f t="shared" si="0"/>
        <v>1001174</v>
      </c>
    </row>
    <row r="36" spans="1:18" ht="15">
      <c r="A36" s="185" t="s">
        <v>190</v>
      </c>
      <c r="B36" s="115" t="s">
        <v>178</v>
      </c>
      <c r="C36" s="109"/>
      <c r="D36" s="107"/>
      <c r="E36" s="116"/>
      <c r="F36" s="107"/>
      <c r="G36" s="116"/>
      <c r="H36" s="107"/>
      <c r="I36" s="107"/>
      <c r="J36" s="107"/>
      <c r="K36" s="116"/>
      <c r="L36" s="107"/>
      <c r="M36" s="107"/>
      <c r="N36" s="107"/>
      <c r="P36" s="108"/>
      <c r="R36" s="37">
        <f t="shared" si="0"/>
        <v>0</v>
      </c>
    </row>
    <row r="37" spans="1:18" ht="15">
      <c r="A37" s="185"/>
      <c r="B37" s="115" t="s">
        <v>179</v>
      </c>
      <c r="C37" s="109">
        <v>1599</v>
      </c>
      <c r="D37" s="103"/>
      <c r="E37" s="104">
        <v>204</v>
      </c>
      <c r="F37" s="103"/>
      <c r="G37" s="104">
        <v>1912603</v>
      </c>
      <c r="H37" s="103"/>
      <c r="I37" s="103">
        <v>0</v>
      </c>
      <c r="J37" s="103"/>
      <c r="K37" s="104">
        <v>1</v>
      </c>
      <c r="L37" s="103"/>
      <c r="M37" s="103">
        <v>0</v>
      </c>
      <c r="N37" s="103"/>
      <c r="O37">
        <v>1914407</v>
      </c>
      <c r="P37" s="108"/>
      <c r="R37" s="37">
        <f t="shared" si="0"/>
        <v>1914407</v>
      </c>
    </row>
    <row r="38" spans="1:18" ht="15">
      <c r="A38" s="185"/>
      <c r="B38" s="115" t="s">
        <v>113</v>
      </c>
      <c r="C38" s="109">
        <v>1599</v>
      </c>
      <c r="D38" s="107"/>
      <c r="E38" s="116">
        <v>204</v>
      </c>
      <c r="F38" s="107"/>
      <c r="G38" s="116">
        <v>1912603</v>
      </c>
      <c r="H38" s="107"/>
      <c r="I38" s="107">
        <v>0</v>
      </c>
      <c r="J38" s="107"/>
      <c r="K38" s="116">
        <v>1</v>
      </c>
      <c r="L38" s="107"/>
      <c r="M38" s="107">
        <v>0</v>
      </c>
      <c r="N38" s="107"/>
      <c r="O38">
        <v>1914407</v>
      </c>
      <c r="P38" s="108"/>
      <c r="R38" s="37">
        <f t="shared" si="0"/>
        <v>1914407</v>
      </c>
    </row>
    <row r="39" spans="1:18" ht="15">
      <c r="A39" s="185" t="s">
        <v>191</v>
      </c>
      <c r="B39" s="115" t="s">
        <v>178</v>
      </c>
      <c r="C39" s="109"/>
      <c r="D39" s="107"/>
      <c r="E39" s="116"/>
      <c r="F39" s="107"/>
      <c r="G39" s="116"/>
      <c r="H39" s="107"/>
      <c r="I39" s="107"/>
      <c r="J39" s="107"/>
      <c r="K39" s="116"/>
      <c r="L39" s="107"/>
      <c r="M39" s="107"/>
      <c r="N39" s="107"/>
      <c r="P39" s="108"/>
      <c r="R39" s="37">
        <f t="shared" si="0"/>
        <v>0</v>
      </c>
    </row>
    <row r="40" spans="1:18" ht="15">
      <c r="A40" s="185"/>
      <c r="B40" s="115" t="s">
        <v>179</v>
      </c>
      <c r="C40" s="109">
        <v>90477</v>
      </c>
      <c r="D40" s="103"/>
      <c r="E40" s="104">
        <v>0</v>
      </c>
      <c r="F40" s="103"/>
      <c r="G40" s="104">
        <v>156828</v>
      </c>
      <c r="H40" s="103"/>
      <c r="I40" s="103">
        <v>0</v>
      </c>
      <c r="J40" s="103"/>
      <c r="K40" s="104">
        <v>165</v>
      </c>
      <c r="L40" s="103"/>
      <c r="M40" s="103">
        <v>0</v>
      </c>
      <c r="N40" s="103"/>
      <c r="O40">
        <v>247470</v>
      </c>
      <c r="P40" s="108"/>
      <c r="R40" s="37">
        <f t="shared" si="0"/>
        <v>247470</v>
      </c>
    </row>
    <row r="41" spans="1:18" ht="15">
      <c r="A41" s="185"/>
      <c r="B41" s="115" t="s">
        <v>113</v>
      </c>
      <c r="C41" s="109">
        <v>90477</v>
      </c>
      <c r="D41" s="107"/>
      <c r="E41" s="116">
        <v>0</v>
      </c>
      <c r="F41" s="107"/>
      <c r="G41" s="116">
        <v>156828</v>
      </c>
      <c r="H41" s="107"/>
      <c r="I41" s="107">
        <v>0</v>
      </c>
      <c r="J41" s="107"/>
      <c r="K41" s="116">
        <v>165</v>
      </c>
      <c r="L41" s="107"/>
      <c r="M41" s="107">
        <v>0</v>
      </c>
      <c r="N41" s="107"/>
      <c r="O41">
        <v>247470</v>
      </c>
      <c r="P41" s="108"/>
      <c r="R41" s="37">
        <f t="shared" si="0"/>
        <v>247470</v>
      </c>
    </row>
    <row r="42" spans="1:18" ht="15">
      <c r="A42" s="185" t="s">
        <v>192</v>
      </c>
      <c r="B42" s="115" t="s">
        <v>178</v>
      </c>
      <c r="C42" s="109"/>
      <c r="D42" s="107"/>
      <c r="E42" s="116"/>
      <c r="F42" s="107"/>
      <c r="G42" s="116"/>
      <c r="H42" s="107"/>
      <c r="I42" s="107"/>
      <c r="J42" s="107"/>
      <c r="K42" s="116"/>
      <c r="L42" s="107"/>
      <c r="M42" s="107"/>
      <c r="N42" s="107"/>
      <c r="P42" s="108"/>
      <c r="R42" s="37">
        <f t="shared" si="0"/>
        <v>0</v>
      </c>
    </row>
    <row r="43" spans="1:18" ht="15">
      <c r="A43" s="185"/>
      <c r="B43" s="115" t="s">
        <v>179</v>
      </c>
      <c r="C43" s="109">
        <v>41821</v>
      </c>
      <c r="D43" s="103"/>
      <c r="E43" s="104">
        <v>774</v>
      </c>
      <c r="F43" s="103"/>
      <c r="G43" s="104">
        <v>642816</v>
      </c>
      <c r="H43" s="103"/>
      <c r="I43" s="103">
        <v>0</v>
      </c>
      <c r="J43" s="103"/>
      <c r="K43" s="104">
        <v>10740</v>
      </c>
      <c r="L43" s="103"/>
      <c r="M43" s="103">
        <v>0</v>
      </c>
      <c r="N43" s="103"/>
      <c r="O43">
        <v>696151</v>
      </c>
      <c r="P43" s="108"/>
      <c r="R43" s="37">
        <f t="shared" si="0"/>
        <v>696151</v>
      </c>
    </row>
    <row r="44" spans="1:18" ht="15">
      <c r="A44" s="185"/>
      <c r="B44" s="115" t="s">
        <v>113</v>
      </c>
      <c r="C44" s="109">
        <v>41821</v>
      </c>
      <c r="D44" s="107"/>
      <c r="E44" s="116">
        <v>774</v>
      </c>
      <c r="F44" s="107"/>
      <c r="G44" s="116">
        <v>642816</v>
      </c>
      <c r="H44" s="107"/>
      <c r="I44" s="107">
        <v>0</v>
      </c>
      <c r="J44" s="107"/>
      <c r="K44" s="116">
        <v>10740</v>
      </c>
      <c r="L44" s="107"/>
      <c r="M44" s="107">
        <v>0</v>
      </c>
      <c r="N44" s="107"/>
      <c r="O44">
        <v>696151</v>
      </c>
      <c r="P44" s="108"/>
      <c r="R44" s="37">
        <f t="shared" si="0"/>
        <v>696151</v>
      </c>
    </row>
    <row r="45" spans="1:18" ht="15">
      <c r="A45" s="185" t="s">
        <v>193</v>
      </c>
      <c r="B45" s="115" t="s">
        <v>178</v>
      </c>
      <c r="C45" s="109">
        <v>22</v>
      </c>
      <c r="D45" s="103"/>
      <c r="E45" s="104">
        <v>9</v>
      </c>
      <c r="F45" s="103"/>
      <c r="G45" s="104">
        <v>0</v>
      </c>
      <c r="H45" s="103"/>
      <c r="I45" s="103">
        <v>0</v>
      </c>
      <c r="J45" s="103"/>
      <c r="K45" s="104">
        <v>0</v>
      </c>
      <c r="L45" s="103"/>
      <c r="M45" s="103">
        <v>0</v>
      </c>
      <c r="N45" s="103"/>
      <c r="O45">
        <v>31</v>
      </c>
      <c r="P45" s="108"/>
      <c r="R45" s="37">
        <f t="shared" si="0"/>
        <v>31</v>
      </c>
    </row>
    <row r="46" spans="1:18" ht="15">
      <c r="A46" s="185"/>
      <c r="B46" s="115" t="s">
        <v>179</v>
      </c>
      <c r="C46" s="109">
        <v>1426384</v>
      </c>
      <c r="D46" s="103"/>
      <c r="E46" s="104">
        <v>227</v>
      </c>
      <c r="F46" s="103"/>
      <c r="G46" s="104">
        <v>2180638</v>
      </c>
      <c r="H46" s="103"/>
      <c r="I46" s="103">
        <v>0</v>
      </c>
      <c r="J46" s="103"/>
      <c r="K46" s="104">
        <v>32</v>
      </c>
      <c r="L46" s="103"/>
      <c r="M46" s="103">
        <v>0</v>
      </c>
      <c r="N46" s="103"/>
      <c r="O46">
        <v>3607281</v>
      </c>
      <c r="P46" s="108"/>
      <c r="R46" s="37">
        <f t="shared" si="0"/>
        <v>3607281</v>
      </c>
    </row>
    <row r="47" spans="1:18" ht="15">
      <c r="A47" s="185"/>
      <c r="B47" s="115" t="s">
        <v>113</v>
      </c>
      <c r="C47" s="109">
        <v>1426406</v>
      </c>
      <c r="D47" s="107"/>
      <c r="E47" s="116">
        <v>236</v>
      </c>
      <c r="F47" s="107"/>
      <c r="G47" s="116">
        <v>2180638</v>
      </c>
      <c r="H47" s="107"/>
      <c r="I47" s="107">
        <v>0</v>
      </c>
      <c r="J47" s="107"/>
      <c r="K47" s="116">
        <v>32</v>
      </c>
      <c r="L47" s="107"/>
      <c r="M47" s="107">
        <v>0</v>
      </c>
      <c r="N47" s="107"/>
      <c r="O47">
        <v>3607312</v>
      </c>
      <c r="P47" s="108"/>
      <c r="R47" s="37">
        <f t="shared" si="0"/>
        <v>3607312</v>
      </c>
    </row>
    <row r="48" spans="1:18" ht="15">
      <c r="A48" s="185" t="s">
        <v>194</v>
      </c>
      <c r="B48" s="115" t="s">
        <v>178</v>
      </c>
      <c r="C48" s="109"/>
      <c r="D48" s="107"/>
      <c r="E48" s="116"/>
      <c r="F48" s="107"/>
      <c r="G48" s="116"/>
      <c r="H48" s="107"/>
      <c r="I48" s="107"/>
      <c r="J48" s="107"/>
      <c r="K48" s="116"/>
      <c r="L48" s="107"/>
      <c r="M48" s="107"/>
      <c r="N48" s="107"/>
      <c r="P48" s="108"/>
      <c r="R48" s="37">
        <f t="shared" si="0"/>
        <v>0</v>
      </c>
    </row>
    <row r="49" spans="1:18" ht="15">
      <c r="A49" s="185"/>
      <c r="B49" s="115" t="s">
        <v>179</v>
      </c>
      <c r="C49" s="109">
        <v>1396</v>
      </c>
      <c r="D49" s="103"/>
      <c r="E49" s="104">
        <v>36</v>
      </c>
      <c r="F49" s="103"/>
      <c r="G49" s="104">
        <v>23522</v>
      </c>
      <c r="H49" s="103"/>
      <c r="I49" s="103">
        <v>0</v>
      </c>
      <c r="J49" s="103"/>
      <c r="K49" s="104">
        <v>12980</v>
      </c>
      <c r="L49" s="103"/>
      <c r="M49" s="103">
        <v>0</v>
      </c>
      <c r="N49" s="103"/>
      <c r="O49">
        <v>37934</v>
      </c>
      <c r="P49" s="108"/>
      <c r="R49" s="37">
        <f t="shared" si="0"/>
        <v>37934</v>
      </c>
    </row>
    <row r="50" spans="1:18" ht="15">
      <c r="A50" s="185"/>
      <c r="B50" s="115" t="s">
        <v>113</v>
      </c>
      <c r="C50" s="109">
        <v>1396</v>
      </c>
      <c r="D50" s="107"/>
      <c r="E50" s="116">
        <v>36</v>
      </c>
      <c r="F50" s="107"/>
      <c r="G50" s="116">
        <v>23522</v>
      </c>
      <c r="H50" s="107"/>
      <c r="I50" s="107">
        <v>0</v>
      </c>
      <c r="J50" s="107"/>
      <c r="K50" s="116">
        <v>12980</v>
      </c>
      <c r="L50" s="107"/>
      <c r="M50" s="107">
        <v>0</v>
      </c>
      <c r="N50" s="107"/>
      <c r="O50">
        <v>37934</v>
      </c>
      <c r="P50" s="108"/>
      <c r="R50" s="37">
        <f t="shared" si="0"/>
        <v>37934</v>
      </c>
    </row>
    <row r="51" spans="1:18" ht="15">
      <c r="A51" s="185" t="s">
        <v>195</v>
      </c>
      <c r="B51" s="115" t="s">
        <v>178</v>
      </c>
      <c r="C51" s="109">
        <v>0</v>
      </c>
      <c r="D51" s="103"/>
      <c r="E51" s="104">
        <v>39</v>
      </c>
      <c r="F51" s="103"/>
      <c r="G51" s="104">
        <v>50</v>
      </c>
      <c r="H51" s="103"/>
      <c r="I51" s="103">
        <v>0</v>
      </c>
      <c r="J51" s="103"/>
      <c r="K51" s="104">
        <v>0</v>
      </c>
      <c r="L51" s="103"/>
      <c r="M51" s="103">
        <v>0</v>
      </c>
      <c r="N51" s="103"/>
      <c r="O51">
        <v>89</v>
      </c>
      <c r="P51" s="108"/>
      <c r="R51" s="37">
        <f t="shared" si="0"/>
        <v>89</v>
      </c>
    </row>
    <row r="52" spans="1:18" ht="15">
      <c r="A52" s="185"/>
      <c r="B52" s="115" t="s">
        <v>179</v>
      </c>
      <c r="C52" s="109"/>
      <c r="D52" s="107"/>
      <c r="E52" s="116"/>
      <c r="F52" s="107"/>
      <c r="G52" s="116"/>
      <c r="H52" s="107"/>
      <c r="I52" s="107"/>
      <c r="J52" s="107"/>
      <c r="K52" s="116"/>
      <c r="L52" s="107"/>
      <c r="M52" s="107"/>
      <c r="N52" s="107"/>
      <c r="P52" s="108"/>
      <c r="R52" s="37">
        <f t="shared" si="0"/>
        <v>0</v>
      </c>
    </row>
    <row r="53" spans="1:18" ht="15">
      <c r="A53" s="185"/>
      <c r="B53" s="115" t="s">
        <v>113</v>
      </c>
      <c r="C53" s="109">
        <v>0</v>
      </c>
      <c r="D53" s="107"/>
      <c r="E53" s="116">
        <v>39</v>
      </c>
      <c r="F53" s="107"/>
      <c r="G53" s="116">
        <v>50</v>
      </c>
      <c r="H53" s="107"/>
      <c r="I53" s="107">
        <v>0</v>
      </c>
      <c r="J53" s="107"/>
      <c r="K53" s="116">
        <v>0</v>
      </c>
      <c r="L53" s="107"/>
      <c r="M53" s="107">
        <v>0</v>
      </c>
      <c r="N53" s="107"/>
      <c r="O53">
        <v>89</v>
      </c>
      <c r="P53" s="108"/>
      <c r="R53" s="37">
        <f t="shared" si="0"/>
        <v>89</v>
      </c>
    </row>
    <row r="54" spans="1:18" ht="15">
      <c r="A54" s="185" t="s">
        <v>223</v>
      </c>
      <c r="B54" s="115" t="s">
        <v>178</v>
      </c>
      <c r="C54" s="109">
        <v>0</v>
      </c>
      <c r="D54" s="103"/>
      <c r="E54" s="104">
        <v>0</v>
      </c>
      <c r="F54" s="103"/>
      <c r="G54" s="104">
        <v>0</v>
      </c>
      <c r="H54" s="103"/>
      <c r="I54" s="103">
        <v>0</v>
      </c>
      <c r="J54" s="103"/>
      <c r="K54" s="104">
        <v>0</v>
      </c>
      <c r="L54" s="103"/>
      <c r="M54" s="103">
        <v>0</v>
      </c>
      <c r="N54" s="103"/>
      <c r="O54">
        <v>0</v>
      </c>
      <c r="P54" s="108"/>
      <c r="R54" s="37">
        <f t="shared" si="0"/>
        <v>0</v>
      </c>
    </row>
    <row r="55" spans="1:18" ht="15">
      <c r="A55" s="185"/>
      <c r="B55" s="115" t="s">
        <v>179</v>
      </c>
      <c r="C55" s="109">
        <v>0</v>
      </c>
      <c r="D55" s="103"/>
      <c r="E55" s="104">
        <v>0</v>
      </c>
      <c r="F55" s="103"/>
      <c r="G55" s="104">
        <v>380905</v>
      </c>
      <c r="H55" s="103"/>
      <c r="I55" s="103">
        <v>0</v>
      </c>
      <c r="J55" s="103"/>
      <c r="K55" s="104">
        <v>0</v>
      </c>
      <c r="L55" s="103"/>
      <c r="M55" s="103">
        <v>0</v>
      </c>
      <c r="N55" s="103"/>
      <c r="O55">
        <v>380905</v>
      </c>
      <c r="P55" s="108"/>
      <c r="R55" s="37">
        <f t="shared" si="0"/>
        <v>380905</v>
      </c>
    </row>
    <row r="56" spans="1:18" ht="15">
      <c r="A56" s="185"/>
      <c r="B56" s="115" t="s">
        <v>113</v>
      </c>
      <c r="C56" s="109">
        <v>0</v>
      </c>
      <c r="D56" s="107"/>
      <c r="E56" s="116">
        <v>0</v>
      </c>
      <c r="F56" s="107"/>
      <c r="G56" s="116">
        <v>380905</v>
      </c>
      <c r="H56" s="107"/>
      <c r="I56" s="107">
        <v>0</v>
      </c>
      <c r="J56" s="107"/>
      <c r="K56" s="116">
        <v>0</v>
      </c>
      <c r="L56" s="107"/>
      <c r="M56" s="107">
        <v>0</v>
      </c>
      <c r="N56" s="107"/>
      <c r="O56">
        <v>380905</v>
      </c>
      <c r="P56" s="108"/>
      <c r="R56" s="37">
        <f t="shared" si="0"/>
        <v>380905</v>
      </c>
    </row>
    <row r="57" spans="1:18" ht="15">
      <c r="A57" s="185" t="s">
        <v>197</v>
      </c>
      <c r="B57" s="115" t="s">
        <v>178</v>
      </c>
      <c r="C57" s="109">
        <v>0</v>
      </c>
      <c r="D57" s="103"/>
      <c r="E57" s="104">
        <v>0</v>
      </c>
      <c r="F57" s="103"/>
      <c r="G57" s="104">
        <v>0</v>
      </c>
      <c r="H57" s="103"/>
      <c r="I57" s="103">
        <v>0</v>
      </c>
      <c r="J57" s="103"/>
      <c r="K57" s="104">
        <v>0</v>
      </c>
      <c r="L57" s="103"/>
      <c r="M57" s="103">
        <v>0</v>
      </c>
      <c r="N57" s="103"/>
      <c r="O57">
        <v>0</v>
      </c>
      <c r="P57" s="108"/>
      <c r="R57" s="37">
        <f t="shared" si="0"/>
        <v>0</v>
      </c>
    </row>
    <row r="58" spans="1:18" ht="15">
      <c r="A58" s="185"/>
      <c r="B58" s="115" t="s">
        <v>179</v>
      </c>
      <c r="C58" s="109">
        <v>0</v>
      </c>
      <c r="D58" s="103"/>
      <c r="E58" s="104">
        <v>0</v>
      </c>
      <c r="F58" s="103"/>
      <c r="G58" s="104">
        <v>385191</v>
      </c>
      <c r="H58" s="103"/>
      <c r="I58" s="103">
        <v>0</v>
      </c>
      <c r="J58" s="103"/>
      <c r="K58" s="104">
        <v>0</v>
      </c>
      <c r="L58" s="103"/>
      <c r="M58" s="103">
        <v>0</v>
      </c>
      <c r="N58" s="103"/>
      <c r="O58">
        <v>385191</v>
      </c>
      <c r="P58" s="108"/>
      <c r="R58" s="37">
        <f t="shared" si="0"/>
        <v>385191</v>
      </c>
    </row>
    <row r="59" spans="1:18" ht="15">
      <c r="A59" s="185"/>
      <c r="B59" s="115" t="s">
        <v>113</v>
      </c>
      <c r="C59" s="109">
        <v>0</v>
      </c>
      <c r="D59" s="107"/>
      <c r="E59" s="116">
        <v>0</v>
      </c>
      <c r="F59" s="107"/>
      <c r="G59" s="116">
        <v>385191</v>
      </c>
      <c r="H59" s="107"/>
      <c r="I59" s="107">
        <v>0</v>
      </c>
      <c r="J59" s="107"/>
      <c r="K59" s="116">
        <v>0</v>
      </c>
      <c r="L59" s="107"/>
      <c r="M59" s="107">
        <v>0</v>
      </c>
      <c r="N59" s="107"/>
      <c r="O59">
        <v>385191</v>
      </c>
      <c r="P59" s="108"/>
      <c r="R59" s="37">
        <f t="shared" si="0"/>
        <v>385191</v>
      </c>
    </row>
    <row r="60" spans="1:18" ht="15">
      <c r="A60" s="185" t="s">
        <v>198</v>
      </c>
      <c r="B60" s="115" t="s">
        <v>178</v>
      </c>
      <c r="C60" s="109">
        <v>0</v>
      </c>
      <c r="D60" s="103"/>
      <c r="E60" s="104">
        <v>0</v>
      </c>
      <c r="F60" s="103"/>
      <c r="G60" s="104">
        <v>66996</v>
      </c>
      <c r="H60" s="103"/>
      <c r="I60" s="103">
        <v>0</v>
      </c>
      <c r="J60" s="103"/>
      <c r="K60" s="104">
        <v>0</v>
      </c>
      <c r="L60" s="103"/>
      <c r="M60" s="103">
        <v>0</v>
      </c>
      <c r="N60" s="103"/>
      <c r="O60">
        <v>66996</v>
      </c>
      <c r="P60" s="108"/>
      <c r="R60" s="37">
        <f t="shared" si="0"/>
        <v>66996</v>
      </c>
    </row>
    <row r="61" spans="1:18" ht="15">
      <c r="A61" s="185"/>
      <c r="B61" s="115" t="s">
        <v>179</v>
      </c>
      <c r="C61" s="109">
        <v>0</v>
      </c>
      <c r="D61" s="103"/>
      <c r="E61" s="104">
        <v>0</v>
      </c>
      <c r="F61" s="103"/>
      <c r="G61" s="104">
        <v>0</v>
      </c>
      <c r="H61" s="103"/>
      <c r="I61" s="103">
        <v>0</v>
      </c>
      <c r="J61" s="103"/>
      <c r="K61" s="104">
        <v>0</v>
      </c>
      <c r="L61" s="103"/>
      <c r="M61" s="103">
        <v>0</v>
      </c>
      <c r="N61" s="103"/>
      <c r="O61">
        <v>0</v>
      </c>
      <c r="P61" s="108"/>
      <c r="R61" s="37">
        <f t="shared" si="0"/>
        <v>0</v>
      </c>
    </row>
    <row r="62" spans="1:18" ht="15">
      <c r="A62" s="185"/>
      <c r="B62" s="115" t="s">
        <v>113</v>
      </c>
      <c r="C62" s="109">
        <v>0</v>
      </c>
      <c r="D62" s="107"/>
      <c r="E62" s="116">
        <v>0</v>
      </c>
      <c r="F62" s="107"/>
      <c r="G62" s="116">
        <v>66996</v>
      </c>
      <c r="H62" s="107"/>
      <c r="I62" s="107">
        <v>0</v>
      </c>
      <c r="J62" s="107"/>
      <c r="K62" s="116">
        <v>0</v>
      </c>
      <c r="L62" s="107"/>
      <c r="M62" s="107">
        <v>0</v>
      </c>
      <c r="N62" s="107"/>
      <c r="O62">
        <v>66996</v>
      </c>
      <c r="P62" s="108"/>
      <c r="R62" s="37">
        <f t="shared" si="0"/>
        <v>66996</v>
      </c>
    </row>
    <row r="63" spans="1:18" ht="15">
      <c r="A63" s="185" t="s">
        <v>199</v>
      </c>
      <c r="B63" s="115" t="s">
        <v>178</v>
      </c>
      <c r="C63" s="109"/>
      <c r="D63" s="107"/>
      <c r="E63" s="116"/>
      <c r="F63" s="107"/>
      <c r="G63" s="116"/>
      <c r="H63" s="107"/>
      <c r="I63" s="107"/>
      <c r="J63" s="107"/>
      <c r="K63" s="116"/>
      <c r="L63" s="107"/>
      <c r="M63" s="107"/>
      <c r="N63" s="107"/>
      <c r="P63" s="108"/>
      <c r="R63" s="37">
        <f t="shared" si="0"/>
        <v>0</v>
      </c>
    </row>
    <row r="64" spans="1:18" ht="15">
      <c r="A64" s="185"/>
      <c r="B64" s="115" t="s">
        <v>179</v>
      </c>
      <c r="C64" s="109">
        <v>22624</v>
      </c>
      <c r="D64" s="103"/>
      <c r="E64" s="104">
        <v>52755</v>
      </c>
      <c r="F64" s="103"/>
      <c r="G64" s="104">
        <v>498692</v>
      </c>
      <c r="H64" s="103"/>
      <c r="I64" s="103">
        <v>0</v>
      </c>
      <c r="J64" s="103"/>
      <c r="K64" s="104">
        <v>208</v>
      </c>
      <c r="L64" s="103"/>
      <c r="M64" s="103">
        <v>667</v>
      </c>
      <c r="N64" s="103"/>
      <c r="O64">
        <v>574946</v>
      </c>
      <c r="P64" s="108"/>
      <c r="R64" s="37">
        <f t="shared" si="0"/>
        <v>574946</v>
      </c>
    </row>
    <row r="65" spans="1:18" ht="15">
      <c r="A65" s="185"/>
      <c r="B65" s="115" t="s">
        <v>113</v>
      </c>
      <c r="C65" s="109">
        <v>22624</v>
      </c>
      <c r="D65" s="107"/>
      <c r="E65" s="116">
        <v>52755</v>
      </c>
      <c r="F65" s="107"/>
      <c r="G65" s="116">
        <v>498692</v>
      </c>
      <c r="H65" s="107"/>
      <c r="I65" s="107">
        <v>0</v>
      </c>
      <c r="J65" s="107"/>
      <c r="K65" s="116">
        <v>208</v>
      </c>
      <c r="L65" s="107"/>
      <c r="M65" s="107">
        <v>667</v>
      </c>
      <c r="N65" s="107"/>
      <c r="O65">
        <v>574946</v>
      </c>
      <c r="P65" s="108"/>
      <c r="R65" s="37">
        <f t="shared" si="0"/>
        <v>574946</v>
      </c>
    </row>
    <row r="66" spans="1:18" ht="15">
      <c r="A66" s="185" t="s">
        <v>200</v>
      </c>
      <c r="B66" s="115" t="s">
        <v>178</v>
      </c>
      <c r="C66" s="109"/>
      <c r="D66" s="107"/>
      <c r="E66" s="116"/>
      <c r="F66" s="107"/>
      <c r="G66" s="116"/>
      <c r="H66" s="107"/>
      <c r="I66" s="107"/>
      <c r="J66" s="107"/>
      <c r="K66" s="116"/>
      <c r="L66" s="107"/>
      <c r="M66" s="107"/>
      <c r="N66" s="107"/>
      <c r="P66" s="108"/>
      <c r="R66" s="37">
        <f t="shared" si="0"/>
        <v>0</v>
      </c>
    </row>
    <row r="67" spans="1:18" ht="15">
      <c r="A67" s="185"/>
      <c r="B67" s="115" t="s">
        <v>179</v>
      </c>
      <c r="C67" s="109">
        <v>9877</v>
      </c>
      <c r="D67" s="103"/>
      <c r="E67" s="104">
        <v>83</v>
      </c>
      <c r="F67" s="103"/>
      <c r="G67" s="104">
        <v>1664852</v>
      </c>
      <c r="H67" s="103"/>
      <c r="I67" s="103">
        <v>0</v>
      </c>
      <c r="J67" s="103"/>
      <c r="K67" s="104">
        <v>1846</v>
      </c>
      <c r="L67" s="103"/>
      <c r="M67" s="103">
        <v>7</v>
      </c>
      <c r="N67" s="103"/>
      <c r="O67">
        <v>1676665</v>
      </c>
      <c r="P67" s="108"/>
      <c r="R67" s="37">
        <f t="shared" si="0"/>
        <v>1676665</v>
      </c>
    </row>
    <row r="68" spans="1:18" ht="15">
      <c r="A68" s="185"/>
      <c r="B68" s="115" t="s">
        <v>113</v>
      </c>
      <c r="C68" s="109">
        <v>9877</v>
      </c>
      <c r="D68" s="107"/>
      <c r="E68" s="116">
        <v>83</v>
      </c>
      <c r="F68" s="107"/>
      <c r="G68" s="116">
        <v>1664852</v>
      </c>
      <c r="H68" s="107"/>
      <c r="I68" s="107">
        <v>0</v>
      </c>
      <c r="J68" s="107"/>
      <c r="K68" s="116">
        <v>1846</v>
      </c>
      <c r="L68" s="107"/>
      <c r="M68" s="107">
        <v>7</v>
      </c>
      <c r="N68" s="107"/>
      <c r="O68">
        <v>1676665</v>
      </c>
      <c r="P68" s="108"/>
      <c r="R68" s="37">
        <f aca="true" t="shared" si="1" ref="R68:R108">C68+E68+G68+I68+K68+M68</f>
        <v>1676665</v>
      </c>
    </row>
    <row r="69" spans="1:18" ht="15">
      <c r="A69" s="185" t="s">
        <v>201</v>
      </c>
      <c r="B69" s="115" t="s">
        <v>178</v>
      </c>
      <c r="C69" s="109"/>
      <c r="D69" s="107"/>
      <c r="E69" s="116"/>
      <c r="F69" s="107"/>
      <c r="G69" s="116"/>
      <c r="H69" s="107"/>
      <c r="I69" s="107"/>
      <c r="J69" s="107"/>
      <c r="K69" s="116"/>
      <c r="L69" s="107"/>
      <c r="M69" s="107"/>
      <c r="N69" s="107"/>
      <c r="P69" s="108"/>
      <c r="R69" s="37">
        <f t="shared" si="1"/>
        <v>0</v>
      </c>
    </row>
    <row r="70" spans="1:18" ht="15">
      <c r="A70" s="185"/>
      <c r="B70" s="115" t="s">
        <v>179</v>
      </c>
      <c r="C70" s="109">
        <v>27196</v>
      </c>
      <c r="D70" s="103"/>
      <c r="E70" s="104">
        <v>0</v>
      </c>
      <c r="F70" s="103"/>
      <c r="G70" s="104">
        <v>495461</v>
      </c>
      <c r="H70" s="103"/>
      <c r="I70" s="103">
        <v>0</v>
      </c>
      <c r="J70" s="103"/>
      <c r="K70" s="104">
        <v>0</v>
      </c>
      <c r="L70" s="103"/>
      <c r="M70" s="103">
        <v>0</v>
      </c>
      <c r="N70" s="103"/>
      <c r="O70">
        <v>522657</v>
      </c>
      <c r="P70" s="108"/>
      <c r="R70" s="37">
        <f t="shared" si="1"/>
        <v>522657</v>
      </c>
    </row>
    <row r="71" spans="1:18" ht="15">
      <c r="A71" s="185"/>
      <c r="B71" s="115" t="s">
        <v>113</v>
      </c>
      <c r="C71" s="109">
        <v>27196</v>
      </c>
      <c r="D71" s="107"/>
      <c r="E71" s="116">
        <v>0</v>
      </c>
      <c r="F71" s="107"/>
      <c r="G71" s="116">
        <v>495461</v>
      </c>
      <c r="H71" s="107"/>
      <c r="I71" s="107">
        <v>0</v>
      </c>
      <c r="J71" s="107"/>
      <c r="K71" s="116">
        <v>0</v>
      </c>
      <c r="L71" s="107"/>
      <c r="M71" s="107">
        <v>0</v>
      </c>
      <c r="N71" s="107"/>
      <c r="O71">
        <v>522657</v>
      </c>
      <c r="P71" s="108"/>
      <c r="R71" s="37">
        <f t="shared" si="1"/>
        <v>522657</v>
      </c>
    </row>
    <row r="72" spans="1:18" ht="15">
      <c r="A72" s="185" t="s">
        <v>202</v>
      </c>
      <c r="B72" s="115" t="s">
        <v>178</v>
      </c>
      <c r="C72" s="109"/>
      <c r="D72" s="107"/>
      <c r="E72" s="116"/>
      <c r="F72" s="107"/>
      <c r="G72" s="116"/>
      <c r="H72" s="107"/>
      <c r="I72" s="107"/>
      <c r="J72" s="107"/>
      <c r="K72" s="116"/>
      <c r="L72" s="107"/>
      <c r="M72" s="107"/>
      <c r="N72" s="107"/>
      <c r="P72" s="108"/>
      <c r="R72" s="37">
        <f t="shared" si="1"/>
        <v>0</v>
      </c>
    </row>
    <row r="73" spans="1:18" ht="15">
      <c r="A73" s="185"/>
      <c r="B73" s="115" t="s">
        <v>179</v>
      </c>
      <c r="C73" s="109">
        <v>2114409</v>
      </c>
      <c r="D73" s="103"/>
      <c r="E73" s="104">
        <v>151772</v>
      </c>
      <c r="F73" s="103"/>
      <c r="G73" s="104">
        <v>4045615</v>
      </c>
      <c r="H73" s="103"/>
      <c r="I73" s="103">
        <v>0</v>
      </c>
      <c r="J73" s="103"/>
      <c r="K73" s="104">
        <v>5330746</v>
      </c>
      <c r="L73" s="103"/>
      <c r="M73" s="103">
        <v>0</v>
      </c>
      <c r="N73" s="103"/>
      <c r="O73">
        <v>11642542</v>
      </c>
      <c r="P73" s="108"/>
      <c r="R73" s="37">
        <f t="shared" si="1"/>
        <v>11642542</v>
      </c>
    </row>
    <row r="74" spans="1:18" ht="15">
      <c r="A74" s="185"/>
      <c r="B74" s="115" t="s">
        <v>113</v>
      </c>
      <c r="C74" s="109">
        <v>2114409</v>
      </c>
      <c r="D74" s="107"/>
      <c r="E74" s="116">
        <v>151772</v>
      </c>
      <c r="F74" s="107"/>
      <c r="G74" s="116">
        <v>4045615</v>
      </c>
      <c r="H74" s="107"/>
      <c r="I74" s="107">
        <v>0</v>
      </c>
      <c r="J74" s="107"/>
      <c r="K74" s="116">
        <v>5330746</v>
      </c>
      <c r="L74" s="107"/>
      <c r="M74" s="107">
        <v>0</v>
      </c>
      <c r="N74" s="107"/>
      <c r="O74">
        <v>11642542</v>
      </c>
      <c r="P74" s="108"/>
      <c r="R74" s="37">
        <f t="shared" si="1"/>
        <v>11642542</v>
      </c>
    </row>
    <row r="75" spans="1:18" ht="15">
      <c r="A75" s="185" t="s">
        <v>203</v>
      </c>
      <c r="B75" s="115" t="s">
        <v>178</v>
      </c>
      <c r="C75" s="109">
        <v>1098</v>
      </c>
      <c r="D75" s="103"/>
      <c r="E75" s="104">
        <v>2555</v>
      </c>
      <c r="F75" s="103"/>
      <c r="G75" s="104">
        <v>6430</v>
      </c>
      <c r="H75" s="103"/>
      <c r="I75" s="103">
        <v>0</v>
      </c>
      <c r="J75" s="103"/>
      <c r="K75" s="104">
        <v>0</v>
      </c>
      <c r="L75" s="103"/>
      <c r="M75" s="103">
        <v>0</v>
      </c>
      <c r="N75" s="103"/>
      <c r="O75">
        <v>10083</v>
      </c>
      <c r="P75" s="108"/>
      <c r="R75" s="37">
        <f t="shared" si="1"/>
        <v>10083</v>
      </c>
    </row>
    <row r="76" spans="1:18" ht="15">
      <c r="A76" s="185"/>
      <c r="B76" s="115" t="s">
        <v>179</v>
      </c>
      <c r="C76" s="109">
        <v>112896</v>
      </c>
      <c r="D76" s="103"/>
      <c r="E76" s="104">
        <v>5843</v>
      </c>
      <c r="F76" s="103"/>
      <c r="G76" s="104">
        <v>2825808</v>
      </c>
      <c r="H76" s="103"/>
      <c r="I76" s="103">
        <v>24306</v>
      </c>
      <c r="J76" s="103"/>
      <c r="K76" s="104">
        <v>1876142</v>
      </c>
      <c r="L76" s="103"/>
      <c r="M76" s="103">
        <v>1124</v>
      </c>
      <c r="N76" s="103"/>
      <c r="O76">
        <v>4846119</v>
      </c>
      <c r="P76" s="108"/>
      <c r="R76" s="37">
        <f t="shared" si="1"/>
        <v>4846119</v>
      </c>
    </row>
    <row r="77" spans="1:18" ht="15">
      <c r="A77" s="185"/>
      <c r="B77" s="115" t="s">
        <v>113</v>
      </c>
      <c r="C77" s="109">
        <v>113994</v>
      </c>
      <c r="D77" s="107"/>
      <c r="E77" s="116">
        <v>8398</v>
      </c>
      <c r="F77" s="107"/>
      <c r="G77" s="116">
        <v>2832238</v>
      </c>
      <c r="H77" s="107"/>
      <c r="I77" s="107">
        <v>24306</v>
      </c>
      <c r="J77" s="107"/>
      <c r="K77" s="116">
        <v>1876142</v>
      </c>
      <c r="L77" s="107"/>
      <c r="M77" s="107">
        <v>1124</v>
      </c>
      <c r="N77" s="107"/>
      <c r="O77">
        <v>4856202</v>
      </c>
      <c r="P77" s="108"/>
      <c r="R77" s="37">
        <f t="shared" si="1"/>
        <v>4856202</v>
      </c>
    </row>
    <row r="78" spans="1:18" ht="15">
      <c r="A78" s="185" t="s">
        <v>204</v>
      </c>
      <c r="B78" s="115" t="s">
        <v>178</v>
      </c>
      <c r="C78" s="109">
        <v>0</v>
      </c>
      <c r="D78" s="103"/>
      <c r="E78" s="104">
        <v>63271</v>
      </c>
      <c r="F78" s="103"/>
      <c r="G78" s="104">
        <v>34050</v>
      </c>
      <c r="H78" s="103"/>
      <c r="I78" s="103">
        <v>0</v>
      </c>
      <c r="J78" s="103"/>
      <c r="K78" s="104">
        <v>0</v>
      </c>
      <c r="L78" s="103"/>
      <c r="M78" s="103">
        <v>0</v>
      </c>
      <c r="N78" s="103"/>
      <c r="O78">
        <v>97321</v>
      </c>
      <c r="P78" s="108"/>
      <c r="R78" s="37">
        <f t="shared" si="1"/>
        <v>97321</v>
      </c>
    </row>
    <row r="79" spans="1:18" ht="15">
      <c r="A79" s="185"/>
      <c r="B79" s="115" t="s">
        <v>179</v>
      </c>
      <c r="C79" s="109">
        <v>1462203</v>
      </c>
      <c r="D79" s="103"/>
      <c r="E79" s="104">
        <v>109362</v>
      </c>
      <c r="F79" s="103"/>
      <c r="G79" s="104">
        <v>2137907</v>
      </c>
      <c r="H79" s="103"/>
      <c r="I79" s="103">
        <v>0</v>
      </c>
      <c r="J79" s="103"/>
      <c r="K79" s="104">
        <v>1995377</v>
      </c>
      <c r="L79" s="103"/>
      <c r="M79" s="103">
        <v>0</v>
      </c>
      <c r="N79" s="103"/>
      <c r="O79">
        <v>5704849</v>
      </c>
      <c r="P79" s="108"/>
      <c r="R79" s="37">
        <f t="shared" si="1"/>
        <v>5704849</v>
      </c>
    </row>
    <row r="80" spans="1:18" ht="15">
      <c r="A80" s="185"/>
      <c r="B80" s="115" t="s">
        <v>113</v>
      </c>
      <c r="C80" s="109">
        <v>1462203</v>
      </c>
      <c r="D80" s="107"/>
      <c r="E80" s="116">
        <v>172633</v>
      </c>
      <c r="F80" s="107"/>
      <c r="G80" s="116">
        <v>2171957</v>
      </c>
      <c r="H80" s="107"/>
      <c r="I80" s="107">
        <v>0</v>
      </c>
      <c r="J80" s="107"/>
      <c r="K80" s="116">
        <v>1995377</v>
      </c>
      <c r="L80" s="107"/>
      <c r="M80" s="107">
        <v>0</v>
      </c>
      <c r="N80" s="107"/>
      <c r="O80">
        <v>5802170</v>
      </c>
      <c r="P80" s="108"/>
      <c r="R80" s="37">
        <f t="shared" si="1"/>
        <v>5802170</v>
      </c>
    </row>
    <row r="81" spans="1:18" ht="15">
      <c r="A81" s="185" t="s">
        <v>205</v>
      </c>
      <c r="B81" s="115" t="s">
        <v>178</v>
      </c>
      <c r="C81" s="109"/>
      <c r="D81" s="107"/>
      <c r="E81" s="116"/>
      <c r="F81" s="107"/>
      <c r="G81" s="116"/>
      <c r="H81" s="107"/>
      <c r="I81" s="107"/>
      <c r="J81" s="107"/>
      <c r="K81" s="116"/>
      <c r="L81" s="107"/>
      <c r="M81" s="107"/>
      <c r="N81" s="107"/>
      <c r="P81" s="108"/>
      <c r="R81" s="37">
        <f t="shared" si="1"/>
        <v>0</v>
      </c>
    </row>
    <row r="82" spans="1:18" ht="15">
      <c r="A82" s="185"/>
      <c r="B82" s="115" t="s">
        <v>179</v>
      </c>
      <c r="C82" s="109">
        <v>13334</v>
      </c>
      <c r="D82" s="103"/>
      <c r="E82" s="104">
        <v>85414</v>
      </c>
      <c r="F82" s="103"/>
      <c r="G82" s="104">
        <v>440867</v>
      </c>
      <c r="H82" s="103"/>
      <c r="I82" s="103">
        <v>0</v>
      </c>
      <c r="J82" s="103"/>
      <c r="K82" s="104">
        <v>3806</v>
      </c>
      <c r="L82" s="103"/>
      <c r="M82" s="103">
        <v>4447</v>
      </c>
      <c r="N82" s="103"/>
      <c r="O82">
        <v>547868</v>
      </c>
      <c r="P82" s="108"/>
      <c r="R82" s="37">
        <f t="shared" si="1"/>
        <v>547868</v>
      </c>
    </row>
    <row r="83" spans="1:18" ht="15">
      <c r="A83" s="185"/>
      <c r="B83" s="115" t="s">
        <v>113</v>
      </c>
      <c r="C83" s="109">
        <v>13334</v>
      </c>
      <c r="D83" s="107"/>
      <c r="E83" s="116">
        <v>85414</v>
      </c>
      <c r="F83" s="107"/>
      <c r="G83" s="116">
        <v>440867</v>
      </c>
      <c r="H83" s="107"/>
      <c r="I83" s="107">
        <v>0</v>
      </c>
      <c r="J83" s="107"/>
      <c r="K83" s="116">
        <v>3806</v>
      </c>
      <c r="L83" s="107"/>
      <c r="M83" s="107">
        <v>4447</v>
      </c>
      <c r="N83" s="107"/>
      <c r="O83">
        <v>547868</v>
      </c>
      <c r="P83" s="108"/>
      <c r="R83" s="37">
        <f t="shared" si="1"/>
        <v>547868</v>
      </c>
    </row>
    <row r="84" spans="1:18" ht="15">
      <c r="A84" s="185" t="s">
        <v>206</v>
      </c>
      <c r="B84" s="115" t="s">
        <v>178</v>
      </c>
      <c r="C84" s="109">
        <v>0</v>
      </c>
      <c r="D84" s="103"/>
      <c r="E84" s="104">
        <v>600</v>
      </c>
      <c r="F84" s="103"/>
      <c r="G84" s="104">
        <v>20048</v>
      </c>
      <c r="H84" s="103"/>
      <c r="I84" s="103">
        <v>0</v>
      </c>
      <c r="J84" s="103"/>
      <c r="K84" s="104">
        <v>3</v>
      </c>
      <c r="L84" s="103"/>
      <c r="M84" s="103">
        <v>0</v>
      </c>
      <c r="N84" s="103"/>
      <c r="O84">
        <v>20651</v>
      </c>
      <c r="P84" s="108"/>
      <c r="R84" s="37">
        <f t="shared" si="1"/>
        <v>20651</v>
      </c>
    </row>
    <row r="85" spans="1:18" ht="15">
      <c r="A85" s="185"/>
      <c r="B85" s="115" t="s">
        <v>179</v>
      </c>
      <c r="C85" s="109">
        <v>4612</v>
      </c>
      <c r="D85" s="103"/>
      <c r="E85" s="104">
        <v>10</v>
      </c>
      <c r="F85" s="103"/>
      <c r="G85" s="104">
        <v>2572839</v>
      </c>
      <c r="H85" s="103"/>
      <c r="I85" s="103">
        <v>796862</v>
      </c>
      <c r="J85" s="103"/>
      <c r="K85" s="104">
        <v>335745</v>
      </c>
      <c r="L85" s="103"/>
      <c r="M85" s="103">
        <v>0</v>
      </c>
      <c r="N85" s="103"/>
      <c r="O85">
        <v>3710068</v>
      </c>
      <c r="P85" s="108"/>
      <c r="R85" s="37">
        <f t="shared" si="1"/>
        <v>3710068</v>
      </c>
    </row>
    <row r="86" spans="1:18" ht="15">
      <c r="A86" s="185"/>
      <c r="B86" s="115" t="s">
        <v>113</v>
      </c>
      <c r="C86" s="109">
        <v>4612</v>
      </c>
      <c r="D86" s="107"/>
      <c r="E86" s="116">
        <v>610</v>
      </c>
      <c r="F86" s="107"/>
      <c r="G86" s="116">
        <v>2592887</v>
      </c>
      <c r="H86" s="107"/>
      <c r="I86" s="107">
        <v>796862</v>
      </c>
      <c r="J86" s="107"/>
      <c r="K86" s="116">
        <v>335748</v>
      </c>
      <c r="L86" s="107"/>
      <c r="M86" s="107">
        <v>0</v>
      </c>
      <c r="N86" s="107"/>
      <c r="O86">
        <v>3730719</v>
      </c>
      <c r="P86" s="108"/>
      <c r="R86" s="37">
        <f t="shared" si="1"/>
        <v>3730719</v>
      </c>
    </row>
    <row r="87" spans="1:18" ht="15">
      <c r="A87" s="185" t="s">
        <v>207</v>
      </c>
      <c r="B87" s="115" t="s">
        <v>178</v>
      </c>
      <c r="C87" s="109">
        <v>0</v>
      </c>
      <c r="D87" s="103"/>
      <c r="E87" s="104">
        <v>98</v>
      </c>
      <c r="F87" s="103"/>
      <c r="G87" s="104">
        <v>38808</v>
      </c>
      <c r="H87" s="103"/>
      <c r="I87" s="103">
        <v>0</v>
      </c>
      <c r="J87" s="103"/>
      <c r="K87" s="104">
        <v>215093</v>
      </c>
      <c r="L87" s="103"/>
      <c r="M87" s="103">
        <v>0</v>
      </c>
      <c r="N87" s="103"/>
      <c r="O87">
        <v>253999</v>
      </c>
      <c r="P87" s="108"/>
      <c r="R87" s="37">
        <f t="shared" si="1"/>
        <v>253999</v>
      </c>
    </row>
    <row r="88" spans="1:18" ht="15">
      <c r="A88" s="185"/>
      <c r="B88" s="115" t="s">
        <v>179</v>
      </c>
      <c r="C88" s="109">
        <v>220</v>
      </c>
      <c r="D88" s="103"/>
      <c r="E88" s="104">
        <v>101</v>
      </c>
      <c r="F88" s="103"/>
      <c r="G88" s="104">
        <v>30747479</v>
      </c>
      <c r="H88" s="103"/>
      <c r="I88" s="103">
        <v>24146249</v>
      </c>
      <c r="J88" s="103"/>
      <c r="K88" s="104">
        <v>25338213</v>
      </c>
      <c r="L88" s="103"/>
      <c r="M88" s="103">
        <v>6505</v>
      </c>
      <c r="N88" s="103"/>
      <c r="O88">
        <v>80238767</v>
      </c>
      <c r="P88" s="108"/>
      <c r="R88" s="37">
        <f t="shared" si="1"/>
        <v>80238767</v>
      </c>
    </row>
    <row r="89" spans="1:18" ht="15">
      <c r="A89" s="185"/>
      <c r="B89" s="115" t="s">
        <v>113</v>
      </c>
      <c r="C89" s="109">
        <v>220</v>
      </c>
      <c r="D89" s="107"/>
      <c r="E89" s="116">
        <v>199</v>
      </c>
      <c r="F89" s="107"/>
      <c r="G89" s="116">
        <v>30786287</v>
      </c>
      <c r="H89" s="107"/>
      <c r="I89" s="107">
        <v>24146249</v>
      </c>
      <c r="J89" s="107"/>
      <c r="K89" s="116">
        <v>25553306</v>
      </c>
      <c r="L89" s="107"/>
      <c r="M89" s="107">
        <v>6505</v>
      </c>
      <c r="N89" s="107"/>
      <c r="O89">
        <v>80492766</v>
      </c>
      <c r="P89" s="108"/>
      <c r="R89" s="37">
        <f t="shared" si="1"/>
        <v>80492766</v>
      </c>
    </row>
    <row r="90" spans="1:18" ht="15">
      <c r="A90" s="185" t="s">
        <v>208</v>
      </c>
      <c r="B90" s="115" t="s">
        <v>178</v>
      </c>
      <c r="C90" s="109">
        <v>0</v>
      </c>
      <c r="D90" s="103"/>
      <c r="E90" s="104">
        <v>0</v>
      </c>
      <c r="F90" s="103"/>
      <c r="G90" s="104">
        <v>190755</v>
      </c>
      <c r="H90" s="103"/>
      <c r="I90" s="103">
        <v>0</v>
      </c>
      <c r="J90" s="103"/>
      <c r="K90" s="104">
        <v>12445</v>
      </c>
      <c r="L90" s="103"/>
      <c r="M90" s="103">
        <v>0</v>
      </c>
      <c r="N90" s="103"/>
      <c r="O90">
        <v>203200</v>
      </c>
      <c r="P90" s="108"/>
      <c r="R90" s="37">
        <f t="shared" si="1"/>
        <v>203200</v>
      </c>
    </row>
    <row r="91" spans="1:18" ht="15">
      <c r="A91" s="185"/>
      <c r="B91" s="115" t="s">
        <v>179</v>
      </c>
      <c r="C91" s="109">
        <v>49409</v>
      </c>
      <c r="D91" s="103"/>
      <c r="E91" s="104">
        <v>0</v>
      </c>
      <c r="F91" s="103"/>
      <c r="G91" s="104">
        <v>10922724</v>
      </c>
      <c r="H91" s="103"/>
      <c r="I91" s="103">
        <v>3773223</v>
      </c>
      <c r="J91" s="103"/>
      <c r="K91" s="104">
        <v>10078484</v>
      </c>
      <c r="L91" s="103"/>
      <c r="M91" s="103">
        <v>0</v>
      </c>
      <c r="N91" s="103"/>
      <c r="O91">
        <v>24823840</v>
      </c>
      <c r="P91" s="108"/>
      <c r="R91" s="37">
        <f t="shared" si="1"/>
        <v>24823840</v>
      </c>
    </row>
    <row r="92" spans="1:18" ht="15">
      <c r="A92" s="185"/>
      <c r="B92" s="115" t="s">
        <v>113</v>
      </c>
      <c r="C92" s="109">
        <v>49409</v>
      </c>
      <c r="D92" s="107"/>
      <c r="E92" s="116">
        <v>0</v>
      </c>
      <c r="F92" s="107"/>
      <c r="G92" s="116">
        <v>11113479</v>
      </c>
      <c r="H92" s="107"/>
      <c r="I92" s="107">
        <v>3773223</v>
      </c>
      <c r="J92" s="107"/>
      <c r="K92" s="116">
        <v>10090929</v>
      </c>
      <c r="L92" s="107"/>
      <c r="M92" s="107">
        <v>0</v>
      </c>
      <c r="N92" s="107"/>
      <c r="O92">
        <v>25027040</v>
      </c>
      <c r="P92" s="108"/>
      <c r="R92" s="37">
        <f t="shared" si="1"/>
        <v>25027040</v>
      </c>
    </row>
    <row r="93" spans="1:18" ht="15">
      <c r="A93" s="185" t="s">
        <v>209</v>
      </c>
      <c r="B93" s="115" t="s">
        <v>178</v>
      </c>
      <c r="C93" s="109">
        <v>0</v>
      </c>
      <c r="D93" s="103"/>
      <c r="E93" s="104">
        <v>501</v>
      </c>
      <c r="F93" s="103"/>
      <c r="G93" s="104">
        <v>266295</v>
      </c>
      <c r="H93" s="103"/>
      <c r="I93" s="103">
        <v>0</v>
      </c>
      <c r="J93" s="103"/>
      <c r="K93" s="104">
        <v>10618</v>
      </c>
      <c r="L93" s="103"/>
      <c r="M93" s="103">
        <v>0</v>
      </c>
      <c r="N93" s="103"/>
      <c r="O93">
        <v>277414</v>
      </c>
      <c r="P93" s="108"/>
      <c r="R93" s="37">
        <f t="shared" si="1"/>
        <v>277414</v>
      </c>
    </row>
    <row r="94" spans="1:18" ht="15">
      <c r="A94" s="185"/>
      <c r="B94" s="115" t="s">
        <v>179</v>
      </c>
      <c r="C94" s="109">
        <v>8</v>
      </c>
      <c r="D94" s="103"/>
      <c r="E94" s="104">
        <v>0</v>
      </c>
      <c r="F94" s="103"/>
      <c r="G94" s="117">
        <v>4423032</v>
      </c>
      <c r="I94" s="104">
        <v>7229753</v>
      </c>
      <c r="J94" s="103"/>
      <c r="K94" s="104">
        <v>7206</v>
      </c>
      <c r="L94" s="103"/>
      <c r="M94" s="103">
        <v>0</v>
      </c>
      <c r="N94" s="103"/>
      <c r="O94">
        <v>11659999</v>
      </c>
      <c r="P94" s="108"/>
      <c r="R94" s="37">
        <f t="shared" si="1"/>
        <v>11659999</v>
      </c>
    </row>
    <row r="95" spans="1:18" ht="15">
      <c r="A95" s="185"/>
      <c r="B95" s="115" t="s">
        <v>113</v>
      </c>
      <c r="C95" s="109">
        <v>8</v>
      </c>
      <c r="D95" s="107"/>
      <c r="E95" s="116">
        <v>501</v>
      </c>
      <c r="F95" s="107"/>
      <c r="G95" s="116">
        <v>4689327</v>
      </c>
      <c r="H95" s="107"/>
      <c r="I95" s="107">
        <v>7229753</v>
      </c>
      <c r="J95" s="107"/>
      <c r="K95" s="116">
        <v>17824</v>
      </c>
      <c r="L95" s="107"/>
      <c r="M95" s="107">
        <v>0</v>
      </c>
      <c r="N95" s="107"/>
      <c r="O95">
        <v>11937413</v>
      </c>
      <c r="P95" s="108"/>
      <c r="R95" s="37">
        <f t="shared" si="1"/>
        <v>11937413</v>
      </c>
    </row>
    <row r="96" spans="1:18" ht="15">
      <c r="A96" s="185" t="s">
        <v>210</v>
      </c>
      <c r="B96" s="115" t="s">
        <v>178</v>
      </c>
      <c r="C96" s="109">
        <v>0</v>
      </c>
      <c r="D96" s="103"/>
      <c r="E96" s="104">
        <v>0</v>
      </c>
      <c r="F96" s="103"/>
      <c r="G96" s="104">
        <v>4</v>
      </c>
      <c r="H96" s="103"/>
      <c r="I96" s="103">
        <v>0</v>
      </c>
      <c r="J96" s="103"/>
      <c r="K96" s="104">
        <v>0</v>
      </c>
      <c r="L96" s="103"/>
      <c r="M96" s="103">
        <v>0</v>
      </c>
      <c r="N96" s="103"/>
      <c r="O96">
        <v>4</v>
      </c>
      <c r="P96" s="108"/>
      <c r="R96" s="37">
        <f t="shared" si="1"/>
        <v>4</v>
      </c>
    </row>
    <row r="97" spans="1:18" ht="15">
      <c r="A97" s="185"/>
      <c r="B97" s="115" t="s">
        <v>179</v>
      </c>
      <c r="C97" s="109">
        <v>0</v>
      </c>
      <c r="D97" s="103"/>
      <c r="E97" s="104">
        <v>0</v>
      </c>
      <c r="F97" s="103"/>
      <c r="G97" s="104">
        <v>152362</v>
      </c>
      <c r="H97" s="103"/>
      <c r="I97" s="103">
        <v>0</v>
      </c>
      <c r="J97" s="103"/>
      <c r="K97" s="104">
        <v>0</v>
      </c>
      <c r="L97" s="103"/>
      <c r="M97" s="103">
        <v>0</v>
      </c>
      <c r="N97" s="103"/>
      <c r="O97">
        <v>152362</v>
      </c>
      <c r="P97" s="108"/>
      <c r="R97" s="37">
        <f t="shared" si="1"/>
        <v>152362</v>
      </c>
    </row>
    <row r="98" spans="1:18" ht="15">
      <c r="A98" s="185"/>
      <c r="B98" s="115" t="s">
        <v>113</v>
      </c>
      <c r="C98" s="109">
        <v>0</v>
      </c>
      <c r="D98" s="107"/>
      <c r="E98" s="116">
        <v>0</v>
      </c>
      <c r="F98" s="107"/>
      <c r="G98" s="116">
        <v>152366</v>
      </c>
      <c r="H98" s="107"/>
      <c r="I98" s="107">
        <v>0</v>
      </c>
      <c r="J98" s="107"/>
      <c r="K98" s="116">
        <v>0</v>
      </c>
      <c r="L98" s="107"/>
      <c r="M98" s="107">
        <v>0</v>
      </c>
      <c r="N98" s="107"/>
      <c r="O98">
        <v>152366</v>
      </c>
      <c r="P98" s="108"/>
      <c r="R98" s="37">
        <f t="shared" si="1"/>
        <v>152366</v>
      </c>
    </row>
    <row r="99" spans="1:18" ht="15">
      <c r="A99" s="185" t="s">
        <v>211</v>
      </c>
      <c r="B99" s="115" t="s">
        <v>178</v>
      </c>
      <c r="C99" s="109">
        <v>0</v>
      </c>
      <c r="D99" s="103"/>
      <c r="E99" s="104">
        <v>17</v>
      </c>
      <c r="F99" s="103"/>
      <c r="G99" s="104">
        <v>13297</v>
      </c>
      <c r="H99" s="103"/>
      <c r="I99" s="103">
        <v>0</v>
      </c>
      <c r="J99" s="103"/>
      <c r="K99" s="104">
        <v>15578</v>
      </c>
      <c r="L99" s="103"/>
      <c r="M99" s="103">
        <v>0</v>
      </c>
      <c r="N99" s="103"/>
      <c r="O99">
        <v>28892</v>
      </c>
      <c r="P99" s="108"/>
      <c r="R99" s="37">
        <f t="shared" si="1"/>
        <v>28892</v>
      </c>
    </row>
    <row r="100" spans="1:18" ht="15">
      <c r="A100" s="185"/>
      <c r="B100" s="115" t="s">
        <v>179</v>
      </c>
      <c r="C100" s="109">
        <v>10291</v>
      </c>
      <c r="D100" s="103"/>
      <c r="E100" s="104">
        <v>0</v>
      </c>
      <c r="F100" s="103"/>
      <c r="G100" s="104">
        <v>431096</v>
      </c>
      <c r="H100" s="103"/>
      <c r="I100" s="103">
        <v>166856</v>
      </c>
      <c r="J100" s="103"/>
      <c r="K100" s="104">
        <v>271845</v>
      </c>
      <c r="L100" s="103"/>
      <c r="M100" s="103">
        <v>0</v>
      </c>
      <c r="N100" s="103"/>
      <c r="O100">
        <v>880088</v>
      </c>
      <c r="P100" s="108"/>
      <c r="R100" s="37">
        <f t="shared" si="1"/>
        <v>880088</v>
      </c>
    </row>
    <row r="101" spans="1:18" ht="15">
      <c r="A101" s="185"/>
      <c r="B101" s="115" t="s">
        <v>113</v>
      </c>
      <c r="C101" s="118">
        <v>10291</v>
      </c>
      <c r="D101" s="108"/>
      <c r="E101" s="108">
        <v>17</v>
      </c>
      <c r="F101" s="108"/>
      <c r="G101" s="108">
        <v>444393</v>
      </c>
      <c r="H101" s="108"/>
      <c r="I101" s="108">
        <v>166856</v>
      </c>
      <c r="J101" s="108"/>
      <c r="K101" s="108">
        <v>287423</v>
      </c>
      <c r="L101" s="108"/>
      <c r="M101" s="108">
        <v>0</v>
      </c>
      <c r="N101" s="108"/>
      <c r="O101">
        <v>908980</v>
      </c>
      <c r="P101" s="108"/>
      <c r="R101" s="37">
        <f t="shared" si="1"/>
        <v>908980</v>
      </c>
    </row>
    <row r="102" spans="1:18" ht="15">
      <c r="A102" s="185" t="s">
        <v>212</v>
      </c>
      <c r="B102" s="115" t="s">
        <v>178</v>
      </c>
      <c r="C102" s="118">
        <v>5408</v>
      </c>
      <c r="D102" s="108"/>
      <c r="E102" s="108">
        <v>155729</v>
      </c>
      <c r="F102" s="108"/>
      <c r="G102" s="108">
        <v>926403</v>
      </c>
      <c r="H102" s="108"/>
      <c r="I102" s="108">
        <v>0</v>
      </c>
      <c r="J102" s="108"/>
      <c r="K102" s="108">
        <v>302212</v>
      </c>
      <c r="L102" s="108"/>
      <c r="M102" s="108">
        <v>1676</v>
      </c>
      <c r="N102" s="108"/>
      <c r="O102">
        <v>1391428</v>
      </c>
      <c r="P102" s="108"/>
      <c r="R102" s="37">
        <f t="shared" si="1"/>
        <v>1391428</v>
      </c>
    </row>
    <row r="103" spans="1:18" ht="15">
      <c r="A103" s="185"/>
      <c r="B103" s="115" t="s">
        <v>179</v>
      </c>
      <c r="C103" s="118">
        <v>5406652</v>
      </c>
      <c r="D103" s="108"/>
      <c r="E103" s="108">
        <v>416542</v>
      </c>
      <c r="F103" s="108"/>
      <c r="G103" s="108">
        <v>74303100</v>
      </c>
      <c r="H103" s="108"/>
      <c r="I103" s="108">
        <v>36154389</v>
      </c>
      <c r="J103" s="108"/>
      <c r="K103" s="108">
        <v>45280884</v>
      </c>
      <c r="L103" s="108"/>
      <c r="M103" s="108">
        <v>12750</v>
      </c>
      <c r="N103" s="108"/>
      <c r="O103">
        <v>161574317</v>
      </c>
      <c r="P103" s="108"/>
      <c r="R103" s="37">
        <f t="shared" si="1"/>
        <v>161574317</v>
      </c>
    </row>
    <row r="104" spans="1:18" ht="15">
      <c r="A104" s="185"/>
      <c r="B104" s="115" t="s">
        <v>113</v>
      </c>
      <c r="C104" s="118">
        <v>5412060</v>
      </c>
      <c r="D104" s="108"/>
      <c r="E104" s="108">
        <v>572271</v>
      </c>
      <c r="F104" s="108"/>
      <c r="G104" s="108">
        <v>75229503</v>
      </c>
      <c r="H104" s="108"/>
      <c r="I104" s="108">
        <v>36154389</v>
      </c>
      <c r="J104" s="108"/>
      <c r="K104" s="108">
        <v>45583096</v>
      </c>
      <c r="L104" s="108"/>
      <c r="M104" s="108">
        <v>14426</v>
      </c>
      <c r="N104" s="108"/>
      <c r="O104">
        <v>162965745</v>
      </c>
      <c r="P104" s="108"/>
      <c r="R104" s="37">
        <f t="shared" si="1"/>
        <v>162965745</v>
      </c>
    </row>
    <row r="105" ht="15">
      <c r="R105" s="37">
        <f t="shared" si="1"/>
        <v>0</v>
      </c>
    </row>
    <row r="106" spans="1:20" ht="15">
      <c r="A106" s="100" t="s">
        <v>224</v>
      </c>
      <c r="C106" s="37">
        <f>C107+C108</f>
        <v>5412060</v>
      </c>
      <c r="D106" s="37"/>
      <c r="E106" s="37">
        <f aca="true" t="shared" si="2" ref="E106:M106">E107+E108</f>
        <v>572271</v>
      </c>
      <c r="F106" s="37">
        <f t="shared" si="2"/>
        <v>0</v>
      </c>
      <c r="G106" s="37">
        <f t="shared" si="2"/>
        <v>75229503</v>
      </c>
      <c r="H106" s="37">
        <f t="shared" si="2"/>
        <v>0</v>
      </c>
      <c r="I106" s="37">
        <f t="shared" si="2"/>
        <v>36154389</v>
      </c>
      <c r="J106" s="37">
        <f t="shared" si="2"/>
        <v>0</v>
      </c>
      <c r="K106" s="37">
        <f t="shared" si="2"/>
        <v>45583096</v>
      </c>
      <c r="L106" s="37">
        <f t="shared" si="2"/>
        <v>0</v>
      </c>
      <c r="M106" s="37">
        <f t="shared" si="2"/>
        <v>14426</v>
      </c>
      <c r="O106" s="37">
        <f>O107+O108</f>
        <v>162965745</v>
      </c>
      <c r="R106" s="37">
        <f t="shared" si="1"/>
        <v>162965745</v>
      </c>
      <c r="T106" s="38"/>
    </row>
    <row r="107" spans="1:20" ht="15">
      <c r="A107" s="100" t="s">
        <v>225</v>
      </c>
      <c r="C107" s="37">
        <f>C3+C6+C9+C12+C15+C18+C21+C24+C27+C30+C33+C36+C39+C42+C45+C48+C51+C54+C57+C60+C63+C66+C69+C72+C75+C78+C81+C84+C87+C90+C93+C96+C99</f>
        <v>5408</v>
      </c>
      <c r="D107" s="37"/>
      <c r="E107" s="37">
        <f>E3+E6+E9+E12+E15+E18+E21+E24+E27+E30+E33+E36+E39+E42+E45+E48+E51+E54+E57+E60+E63+E66+E69+E72+E75+E78+E81+E84+E87+E90+E93+E96+E99</f>
        <v>155729</v>
      </c>
      <c r="F107" s="37"/>
      <c r="G107" s="37">
        <f>G3+G6+G9+G12+G15+G18+G21+G24+G27+G30+G33+G36+G39+G42+G45+G48+G51+G54+G57+G60+G63+G66+G69+G72+G75+G78+G81+G84+G87+G90+G93+G96+G99</f>
        <v>926403</v>
      </c>
      <c r="H107" s="37"/>
      <c r="I107" s="37">
        <f>I3+I6+I9+I12+I15+I18+I21+I24+I27+I30+I33+I36+I39+I42+I45+I48+I51+I54+I57+I60+I63+I66+I69+I72+I75+I78+I81+I84+I87+I90+I93+I96+I99</f>
        <v>0</v>
      </c>
      <c r="J107" s="37"/>
      <c r="K107" s="37">
        <f>K3+K6+K9+K12+K15+K18+K21+K24+K27+K30+K33+K36+K39+K42+K45+K48+K51+K54+K57+K60+K63+K66+K69+K72+K75+K78+K81+K84+K87+K90+K93+K96+K99</f>
        <v>302212</v>
      </c>
      <c r="L107" s="37"/>
      <c r="M107" s="37">
        <f>M3+M6+M9+M12+M15+M18+M21+M24+M27+M30+M33+M36+M39+M42+M45+M48+M51+M54+M57+M60+M63+M66+M69+M72+M75+M78+M81+M84+M87+M90+M93+M96+M99</f>
        <v>1676</v>
      </c>
      <c r="O107" s="37">
        <f>O3+O6+O9+O12+O15+O18+O21+O24+O27+O30+O33+O36+O39+O42+O45+O48+O51+O54+O57+O60+O63+O66+O69+O72+O75+O78+O81+O84+O87+O90+O93+O96+O99</f>
        <v>1391428</v>
      </c>
      <c r="R107" s="37">
        <f t="shared" si="1"/>
        <v>1391428</v>
      </c>
      <c r="T107" s="38"/>
    </row>
    <row r="108" spans="1:20" ht="15">
      <c r="A108" s="100" t="s">
        <v>226</v>
      </c>
      <c r="C108" s="37">
        <f>C4+C7+C10+C13+C16+C19+C22+C25+C28+C31+C34+C37+C40+C43+C46+C49+C52+C55+C58+C61+C64+C67+C70+C73+C76+C79+C82+C85+C88+C94+C97+C100+C91</f>
        <v>5406652</v>
      </c>
      <c r="D108" s="37"/>
      <c r="E108" s="37">
        <f>E4+E7+E10+E13+E16+E19+E22+E25+E28+E31+E34+E37+E40+E43+E46+E49+E52+E55+E58+E61+E64+E67+E70+E73+E76+E79+E82+E85+E88+E94+E97+E100+E91</f>
        <v>416542</v>
      </c>
      <c r="F108" s="37"/>
      <c r="G108" s="37">
        <f>G4+G7+G10+G13+G16+G19+G22+G25+G28+G31+G34+G37+G40+G43+G46+G49+G52+G55+G58+G61+G64+G67+G70+G73+G76+G79+G82+G85+G88+G94+G97+G100+G91</f>
        <v>74303100</v>
      </c>
      <c r="H108" s="37"/>
      <c r="I108" s="37">
        <f>I4+I7+I10+I13+I16+I19+I22+I25+I28+I31+I34+I37+I40+I43+I46+I49+I52+I55+I58+I61+I64+I67+I70+I73+I76+I79+I82+I85+I88+I94+I97+I100+I91</f>
        <v>36154389</v>
      </c>
      <c r="J108" s="37"/>
      <c r="K108" s="37">
        <f>K4+K7+K10+K13+K16+K19+K22+K25+K28+K31+K34+K37+K40+K43+K46+K49+K52+K55+K58+K61+K64+K67+K70+K73+K76+K79+K82+K85+K88+K94+K97+K100+K91</f>
        <v>45280884</v>
      </c>
      <c r="L108" s="37"/>
      <c r="M108" s="37">
        <f>M4+M7+M10+M13+M16+M19+M22+M25+M28+M31+M34+M37+M40+M43+M46+M49+M52+M55+M58+M61+M64+M67+M70+M73+M76+M79+M82+M85+M88+M94+M97+M100+M91</f>
        <v>12750</v>
      </c>
      <c r="O108" s="37">
        <f>O4+O7+O10+O13+O16+O19+O22+O25+O28+O31+O34+O37+O40+O43+O46+O49+O52+O55+O58+O61+O64+O67+O70+O73+O76+O79+O82+O85+O88+O94+O97+O100+O91</f>
        <v>161574317</v>
      </c>
      <c r="R108" s="37">
        <f t="shared" si="1"/>
        <v>161574317</v>
      </c>
      <c r="T108" s="38"/>
    </row>
    <row r="109" spans="3:18" ht="1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R109" s="37"/>
    </row>
    <row r="110" spans="3:18" ht="1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R110" s="37"/>
    </row>
  </sheetData>
  <mergeCells count="42">
    <mergeCell ref="A93:A95"/>
    <mergeCell ref="A96:A98"/>
    <mergeCell ref="A99:A101"/>
    <mergeCell ref="A102:A104"/>
    <mergeCell ref="A75:A77"/>
    <mergeCell ref="A78:A80"/>
    <mergeCell ref="A81:A83"/>
    <mergeCell ref="A84:A86"/>
    <mergeCell ref="A87:A89"/>
    <mergeCell ref="A90:A92"/>
    <mergeCell ref="A72:A74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C1:P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workbookViewId="0" topLeftCell="A1">
      <selection activeCell="G6" sqref="G6"/>
    </sheetView>
  </sheetViews>
  <sheetFormatPr defaultColWidth="11.421875" defaultRowHeight="15"/>
  <cols>
    <col min="1" max="3" width="11.421875" style="13" customWidth="1"/>
    <col min="4" max="4" width="13.140625" style="13" customWidth="1"/>
    <col min="5" max="6" width="11.421875" style="13" customWidth="1"/>
    <col min="7" max="7" width="13.00390625" style="13" customWidth="1"/>
    <col min="8" max="8" width="13.140625" style="13" customWidth="1"/>
    <col min="9" max="9" width="11.28125" style="13" customWidth="1"/>
    <col min="10" max="10" width="15.421875" style="13" customWidth="1"/>
    <col min="11" max="11" width="12.00390625" style="13" customWidth="1"/>
    <col min="12" max="12" width="13.00390625" style="13" customWidth="1"/>
    <col min="13" max="13" width="14.421875" style="13" customWidth="1"/>
    <col min="14" max="265" width="11.421875" style="13" customWidth="1"/>
    <col min="266" max="266" width="12.00390625" style="13" customWidth="1"/>
    <col min="267" max="521" width="11.421875" style="13" customWidth="1"/>
    <col min="522" max="522" width="12.00390625" style="13" customWidth="1"/>
    <col min="523" max="777" width="11.421875" style="13" customWidth="1"/>
    <col min="778" max="778" width="12.00390625" style="13" customWidth="1"/>
    <col min="779" max="1033" width="11.421875" style="13" customWidth="1"/>
    <col min="1034" max="1034" width="12.00390625" style="13" customWidth="1"/>
    <col min="1035" max="1289" width="11.421875" style="13" customWidth="1"/>
    <col min="1290" max="1290" width="12.00390625" style="13" customWidth="1"/>
    <col min="1291" max="1545" width="11.421875" style="13" customWidth="1"/>
    <col min="1546" max="1546" width="12.00390625" style="13" customWidth="1"/>
    <col min="1547" max="1801" width="11.421875" style="13" customWidth="1"/>
    <col min="1802" max="1802" width="12.00390625" style="13" customWidth="1"/>
    <col min="1803" max="2057" width="11.421875" style="13" customWidth="1"/>
    <col min="2058" max="2058" width="12.00390625" style="13" customWidth="1"/>
    <col min="2059" max="2313" width="11.421875" style="13" customWidth="1"/>
    <col min="2314" max="2314" width="12.00390625" style="13" customWidth="1"/>
    <col min="2315" max="2569" width="11.421875" style="13" customWidth="1"/>
    <col min="2570" max="2570" width="12.00390625" style="13" customWidth="1"/>
    <col min="2571" max="2825" width="11.421875" style="13" customWidth="1"/>
    <col min="2826" max="2826" width="12.00390625" style="13" customWidth="1"/>
    <col min="2827" max="3081" width="11.421875" style="13" customWidth="1"/>
    <col min="3082" max="3082" width="12.00390625" style="13" customWidth="1"/>
    <col min="3083" max="3337" width="11.421875" style="13" customWidth="1"/>
    <col min="3338" max="3338" width="12.00390625" style="13" customWidth="1"/>
    <col min="3339" max="3593" width="11.421875" style="13" customWidth="1"/>
    <col min="3594" max="3594" width="12.00390625" style="13" customWidth="1"/>
    <col min="3595" max="3849" width="11.421875" style="13" customWidth="1"/>
    <col min="3850" max="3850" width="12.00390625" style="13" customWidth="1"/>
    <col min="3851" max="4105" width="11.421875" style="13" customWidth="1"/>
    <col min="4106" max="4106" width="12.00390625" style="13" customWidth="1"/>
    <col min="4107" max="4361" width="11.421875" style="13" customWidth="1"/>
    <col min="4362" max="4362" width="12.00390625" style="13" customWidth="1"/>
    <col min="4363" max="4617" width="11.421875" style="13" customWidth="1"/>
    <col min="4618" max="4618" width="12.00390625" style="13" customWidth="1"/>
    <col min="4619" max="4873" width="11.421875" style="13" customWidth="1"/>
    <col min="4874" max="4874" width="12.00390625" style="13" customWidth="1"/>
    <col min="4875" max="5129" width="11.421875" style="13" customWidth="1"/>
    <col min="5130" max="5130" width="12.00390625" style="13" customWidth="1"/>
    <col min="5131" max="5385" width="11.421875" style="13" customWidth="1"/>
    <col min="5386" max="5386" width="12.00390625" style="13" customWidth="1"/>
    <col min="5387" max="5641" width="11.421875" style="13" customWidth="1"/>
    <col min="5642" max="5642" width="12.00390625" style="13" customWidth="1"/>
    <col min="5643" max="5897" width="11.421875" style="13" customWidth="1"/>
    <col min="5898" max="5898" width="12.00390625" style="13" customWidth="1"/>
    <col min="5899" max="6153" width="11.421875" style="13" customWidth="1"/>
    <col min="6154" max="6154" width="12.00390625" style="13" customWidth="1"/>
    <col min="6155" max="6409" width="11.421875" style="13" customWidth="1"/>
    <col min="6410" max="6410" width="12.00390625" style="13" customWidth="1"/>
    <col min="6411" max="6665" width="11.421875" style="13" customWidth="1"/>
    <col min="6666" max="6666" width="12.00390625" style="13" customWidth="1"/>
    <col min="6667" max="6921" width="11.421875" style="13" customWidth="1"/>
    <col min="6922" max="6922" width="12.00390625" style="13" customWidth="1"/>
    <col min="6923" max="7177" width="11.421875" style="13" customWidth="1"/>
    <col min="7178" max="7178" width="12.00390625" style="13" customWidth="1"/>
    <col min="7179" max="7433" width="11.421875" style="13" customWidth="1"/>
    <col min="7434" max="7434" width="12.00390625" style="13" customWidth="1"/>
    <col min="7435" max="7689" width="11.421875" style="13" customWidth="1"/>
    <col min="7690" max="7690" width="12.00390625" style="13" customWidth="1"/>
    <col min="7691" max="7945" width="11.421875" style="13" customWidth="1"/>
    <col min="7946" max="7946" width="12.00390625" style="13" customWidth="1"/>
    <col min="7947" max="8201" width="11.421875" style="13" customWidth="1"/>
    <col min="8202" max="8202" width="12.00390625" style="13" customWidth="1"/>
    <col min="8203" max="8457" width="11.421875" style="13" customWidth="1"/>
    <col min="8458" max="8458" width="12.00390625" style="13" customWidth="1"/>
    <col min="8459" max="8713" width="11.421875" style="13" customWidth="1"/>
    <col min="8714" max="8714" width="12.00390625" style="13" customWidth="1"/>
    <col min="8715" max="8969" width="11.421875" style="13" customWidth="1"/>
    <col min="8970" max="8970" width="12.00390625" style="13" customWidth="1"/>
    <col min="8971" max="9225" width="11.421875" style="13" customWidth="1"/>
    <col min="9226" max="9226" width="12.00390625" style="13" customWidth="1"/>
    <col min="9227" max="9481" width="11.421875" style="13" customWidth="1"/>
    <col min="9482" max="9482" width="12.00390625" style="13" customWidth="1"/>
    <col min="9483" max="9737" width="11.421875" style="13" customWidth="1"/>
    <col min="9738" max="9738" width="12.00390625" style="13" customWidth="1"/>
    <col min="9739" max="9993" width="11.421875" style="13" customWidth="1"/>
    <col min="9994" max="9994" width="12.00390625" style="13" customWidth="1"/>
    <col min="9995" max="10249" width="11.421875" style="13" customWidth="1"/>
    <col min="10250" max="10250" width="12.00390625" style="13" customWidth="1"/>
    <col min="10251" max="10505" width="11.421875" style="13" customWidth="1"/>
    <col min="10506" max="10506" width="12.00390625" style="13" customWidth="1"/>
    <col min="10507" max="10761" width="11.421875" style="13" customWidth="1"/>
    <col min="10762" max="10762" width="12.00390625" style="13" customWidth="1"/>
    <col min="10763" max="11017" width="11.421875" style="13" customWidth="1"/>
    <col min="11018" max="11018" width="12.00390625" style="13" customWidth="1"/>
    <col min="11019" max="11273" width="11.421875" style="13" customWidth="1"/>
    <col min="11274" max="11274" width="12.00390625" style="13" customWidth="1"/>
    <col min="11275" max="11529" width="11.421875" style="13" customWidth="1"/>
    <col min="11530" max="11530" width="12.00390625" style="13" customWidth="1"/>
    <col min="11531" max="11785" width="11.421875" style="13" customWidth="1"/>
    <col min="11786" max="11786" width="12.00390625" style="13" customWidth="1"/>
    <col min="11787" max="12041" width="11.421875" style="13" customWidth="1"/>
    <col min="12042" max="12042" width="12.00390625" style="13" customWidth="1"/>
    <col min="12043" max="12297" width="11.421875" style="13" customWidth="1"/>
    <col min="12298" max="12298" width="12.00390625" style="13" customWidth="1"/>
    <col min="12299" max="12553" width="11.421875" style="13" customWidth="1"/>
    <col min="12554" max="12554" width="12.00390625" style="13" customWidth="1"/>
    <col min="12555" max="12809" width="11.421875" style="13" customWidth="1"/>
    <col min="12810" max="12810" width="12.00390625" style="13" customWidth="1"/>
    <col min="12811" max="13065" width="11.421875" style="13" customWidth="1"/>
    <col min="13066" max="13066" width="12.00390625" style="13" customWidth="1"/>
    <col min="13067" max="13321" width="11.421875" style="13" customWidth="1"/>
    <col min="13322" max="13322" width="12.00390625" style="13" customWidth="1"/>
    <col min="13323" max="13577" width="11.421875" style="13" customWidth="1"/>
    <col min="13578" max="13578" width="12.00390625" style="13" customWidth="1"/>
    <col min="13579" max="13833" width="11.421875" style="13" customWidth="1"/>
    <col min="13834" max="13834" width="12.00390625" style="13" customWidth="1"/>
    <col min="13835" max="14089" width="11.421875" style="13" customWidth="1"/>
    <col min="14090" max="14090" width="12.00390625" style="13" customWidth="1"/>
    <col min="14091" max="14345" width="11.421875" style="13" customWidth="1"/>
    <col min="14346" max="14346" width="12.00390625" style="13" customWidth="1"/>
    <col min="14347" max="14601" width="11.421875" style="13" customWidth="1"/>
    <col min="14602" max="14602" width="12.00390625" style="13" customWidth="1"/>
    <col min="14603" max="14857" width="11.421875" style="13" customWidth="1"/>
    <col min="14858" max="14858" width="12.00390625" style="13" customWidth="1"/>
    <col min="14859" max="15113" width="11.421875" style="13" customWidth="1"/>
    <col min="15114" max="15114" width="12.00390625" style="13" customWidth="1"/>
    <col min="15115" max="15369" width="11.421875" style="13" customWidth="1"/>
    <col min="15370" max="15370" width="12.00390625" style="13" customWidth="1"/>
    <col min="15371" max="15625" width="11.421875" style="13" customWidth="1"/>
    <col min="15626" max="15626" width="12.00390625" style="13" customWidth="1"/>
    <col min="15627" max="15881" width="11.421875" style="13" customWidth="1"/>
    <col min="15882" max="15882" width="12.00390625" style="13" customWidth="1"/>
    <col min="15883" max="16137" width="11.421875" style="13" customWidth="1"/>
    <col min="16138" max="16138" width="12.00390625" style="13" customWidth="1"/>
    <col min="16139" max="16384" width="11.421875" style="13" customWidth="1"/>
  </cols>
  <sheetData>
    <row r="1" spans="1:13" ht="27.75" customHeight="1">
      <c r="A1" s="133" t="s">
        <v>91</v>
      </c>
      <c r="B1" s="135" t="s">
        <v>113</v>
      </c>
      <c r="C1" s="135" t="s">
        <v>231</v>
      </c>
      <c r="D1" s="135" t="s">
        <v>90</v>
      </c>
      <c r="E1" s="135" t="s">
        <v>233</v>
      </c>
      <c r="F1" s="135" t="s">
        <v>233</v>
      </c>
      <c r="G1" s="135" t="s">
        <v>90</v>
      </c>
      <c r="H1" s="135" t="s">
        <v>234</v>
      </c>
      <c r="I1" s="135" t="s">
        <v>234</v>
      </c>
      <c r="J1" s="135" t="s">
        <v>90</v>
      </c>
      <c r="K1" s="135" t="s">
        <v>235</v>
      </c>
      <c r="L1" s="135" t="s">
        <v>235</v>
      </c>
      <c r="M1" s="133" t="s">
        <v>236</v>
      </c>
    </row>
    <row r="2" spans="1:13" ht="27" customHeight="1">
      <c r="A2" s="134"/>
      <c r="B2" s="136">
        <f>ANNEXI_Reference_Year!A1</f>
        <v>2018</v>
      </c>
      <c r="C2" s="136">
        <f>ANNEXI_Previous_Year!A1</f>
        <v>2016</v>
      </c>
      <c r="D2" s="134" t="s">
        <v>232</v>
      </c>
      <c r="E2" s="136">
        <f>ANNEXI_Reference_Year!A1</f>
        <v>2018</v>
      </c>
      <c r="F2" s="136">
        <f>ANNEXI_Previous_Year!A1</f>
        <v>2016</v>
      </c>
      <c r="G2" s="134" t="s">
        <v>232</v>
      </c>
      <c r="H2" s="136">
        <f>ANNEXI_Reference_Year!A1</f>
        <v>2018</v>
      </c>
      <c r="I2" s="136">
        <f>ANNEXI_Previous_Year!A1</f>
        <v>2016</v>
      </c>
      <c r="J2" s="134" t="s">
        <v>232</v>
      </c>
      <c r="K2" s="136">
        <f>ANNEXI_Reference_Year!A1</f>
        <v>2018</v>
      </c>
      <c r="L2" s="136">
        <f>ANNEXI_Previous_Year!A1</f>
        <v>2016</v>
      </c>
      <c r="M2" s="134" t="s">
        <v>232</v>
      </c>
    </row>
    <row r="3" spans="1:13" ht="15">
      <c r="A3" s="132" t="s">
        <v>92</v>
      </c>
      <c r="B3" s="14">
        <f>ANNEXI_Reference_Year!C108</f>
        <v>431499.93429999996</v>
      </c>
      <c r="C3" s="14">
        <f>ANNEXI_Previous_Year!C108</f>
        <v>534931</v>
      </c>
      <c r="D3" s="15">
        <f aca="true" t="shared" si="0" ref="D3:D21">B3/C3</f>
        <v>0.8066459679846559</v>
      </c>
      <c r="E3" s="16">
        <f>ANNEXI_Reference_Year!C106</f>
        <v>5550.2796</v>
      </c>
      <c r="F3" s="16">
        <f>ANNEXI_Previous_Year!C106</f>
        <v>3209</v>
      </c>
      <c r="G3" s="72">
        <f aca="true" t="shared" si="1" ref="G3:G21">E3/F3</f>
        <v>1.7295978809598005</v>
      </c>
      <c r="H3" s="17">
        <f>ANNEXI_Reference_Year!C107</f>
        <v>425949.65469999996</v>
      </c>
      <c r="I3" s="17">
        <f>ANNEXI_Previous_Year!C107</f>
        <v>531722</v>
      </c>
      <c r="J3" s="72">
        <f aca="true" t="shared" si="2" ref="J3:J21">H3/I3</f>
        <v>0.8010758529833258</v>
      </c>
      <c r="K3" s="18">
        <f aca="true" t="shared" si="3" ref="K3:K21">E3/B3</f>
        <v>0.012862758853031881</v>
      </c>
      <c r="L3" s="18">
        <f aca="true" t="shared" si="4" ref="L3:L21">F3/C3</f>
        <v>0.005998904531612489</v>
      </c>
      <c r="M3" s="152">
        <f aca="true" t="shared" si="5" ref="M3:M21">K3/L3</f>
        <v>2.1441846232506068</v>
      </c>
    </row>
    <row r="4" spans="1:13" ht="15">
      <c r="A4" s="19" t="s">
        <v>93</v>
      </c>
      <c r="B4" s="20">
        <f>ANNEXI_Reference_Year!G108</f>
        <v>64323964.0291</v>
      </c>
      <c r="C4" s="20">
        <f>ANNEXI_Previous_Year!E108</f>
        <v>70631351</v>
      </c>
      <c r="D4" s="21">
        <f t="shared" si="0"/>
        <v>0.910699896269859</v>
      </c>
      <c r="E4" s="22">
        <f>ANNEXI_Reference_Year!G106</f>
        <v>5830.277799999998</v>
      </c>
      <c r="F4" s="22">
        <f>ANNEXI_Previous_Year!E106</f>
        <v>5564</v>
      </c>
      <c r="G4" s="72">
        <f t="shared" si="1"/>
        <v>1.0478572609633354</v>
      </c>
      <c r="H4" s="23">
        <f>ANNEXI_Reference_Year!G107</f>
        <v>64318133.7513</v>
      </c>
      <c r="I4" s="23">
        <f>ANNEXI_Previous_Year!E107</f>
        <v>70625787</v>
      </c>
      <c r="J4" s="72">
        <f t="shared" si="2"/>
        <v>0.9106890908174942</v>
      </c>
      <c r="K4" s="24">
        <f t="shared" si="3"/>
        <v>9.063928021230773E-05</v>
      </c>
      <c r="L4" s="24">
        <f t="shared" si="4"/>
        <v>7.877521697128517E-05</v>
      </c>
      <c r="M4" s="73">
        <f t="shared" si="5"/>
        <v>1.150606544763275</v>
      </c>
    </row>
    <row r="5" spans="1:13" ht="15">
      <c r="A5" s="19" t="s">
        <v>94</v>
      </c>
      <c r="B5" s="20">
        <f>ANNEXI_Reference_Year!I108</f>
        <v>3119145.1534</v>
      </c>
      <c r="C5" s="20">
        <f>ANNEXI_Previous_Year!G108</f>
        <v>3273415</v>
      </c>
      <c r="D5" s="21">
        <f t="shared" si="0"/>
        <v>0.9528718947643364</v>
      </c>
      <c r="E5" s="22">
        <f>ANNEXI_Reference_Year!I106</f>
        <v>5988.2579</v>
      </c>
      <c r="F5" s="22">
        <f>ANNEXI_Previous_Year!G106</f>
        <v>4179</v>
      </c>
      <c r="G5" s="72">
        <f t="shared" si="1"/>
        <v>1.4329403924383823</v>
      </c>
      <c r="H5" s="23">
        <f>ANNEXI_Reference_Year!I107</f>
        <v>3113156.8955</v>
      </c>
      <c r="I5" s="23">
        <f>ANNEXI_Previous_Year!G107</f>
        <v>3269236</v>
      </c>
      <c r="J5" s="72">
        <f t="shared" si="2"/>
        <v>0.952258232657416</v>
      </c>
      <c r="K5" s="24">
        <f t="shared" si="3"/>
        <v>0.0019198394449429662</v>
      </c>
      <c r="L5" s="24">
        <f t="shared" si="4"/>
        <v>0.0012766483931918196</v>
      </c>
      <c r="M5" s="73">
        <f t="shared" si="5"/>
        <v>1.5038122126508684</v>
      </c>
    </row>
    <row r="6" spans="1:13" ht="15">
      <c r="A6" s="19" t="s">
        <v>95</v>
      </c>
      <c r="B6" s="20">
        <f>ANNEXI_Reference_Year!K108</f>
        <v>107973.28440000002</v>
      </c>
      <c r="C6" s="20">
        <f>ANNEXI_Previous_Year!I108</f>
        <v>134630</v>
      </c>
      <c r="D6" s="21">
        <f t="shared" si="0"/>
        <v>0.8020001812374657</v>
      </c>
      <c r="E6" s="22">
        <f>ANNEXI_Reference_Year!K106</f>
        <v>4307.903</v>
      </c>
      <c r="F6" s="22">
        <f>ANNEXI_Previous_Year!I106</f>
        <v>614</v>
      </c>
      <c r="G6" s="72">
        <f t="shared" si="1"/>
        <v>7.016128664495114</v>
      </c>
      <c r="H6" s="23">
        <f>ANNEXI_Reference_Year!K107</f>
        <v>103665.38140000001</v>
      </c>
      <c r="I6" s="23">
        <f>ANNEXI_Previous_Year!I107</f>
        <v>134016</v>
      </c>
      <c r="J6" s="72">
        <f t="shared" si="2"/>
        <v>0.7735298874761224</v>
      </c>
      <c r="K6" s="24">
        <f t="shared" si="3"/>
        <v>0.03989786014141105</v>
      </c>
      <c r="L6" s="24">
        <f t="shared" si="4"/>
        <v>0.004560647701106737</v>
      </c>
      <c r="M6" s="73">
        <f t="shared" si="5"/>
        <v>8.748288128400928</v>
      </c>
    </row>
    <row r="7" spans="1:13" ht="15">
      <c r="A7" s="19" t="s">
        <v>96</v>
      </c>
      <c r="B7" s="20">
        <f>ANNEXI_Reference_Year!M108</f>
        <v>1175452.4714000002</v>
      </c>
      <c r="C7" s="20">
        <f>ANNEXI_Previous_Year!K108</f>
        <v>1293229</v>
      </c>
      <c r="D7" s="21">
        <f t="shared" si="0"/>
        <v>0.9089283270016371</v>
      </c>
      <c r="E7" s="22">
        <f>ANNEXI_Reference_Year!M106</f>
        <v>5577.754400000001</v>
      </c>
      <c r="F7" s="22">
        <f>ANNEXI_Previous_Year!K106</f>
        <v>6406</v>
      </c>
      <c r="G7" s="72">
        <f t="shared" si="1"/>
        <v>0.8707078364033719</v>
      </c>
      <c r="H7" s="23">
        <f>ANNEXI_Reference_Year!M107</f>
        <v>1169874.7170000002</v>
      </c>
      <c r="I7" s="23">
        <f>ANNEXI_Previous_Year!K107</f>
        <v>1286823</v>
      </c>
      <c r="J7" s="72">
        <f t="shared" si="2"/>
        <v>0.9091185943987636</v>
      </c>
      <c r="K7" s="24">
        <f t="shared" si="3"/>
        <v>0.004745197730842084</v>
      </c>
      <c r="L7" s="24">
        <f t="shared" si="4"/>
        <v>0.0049534923822463</v>
      </c>
      <c r="M7" s="73">
        <f t="shared" si="5"/>
        <v>0.9579499400966559</v>
      </c>
    </row>
    <row r="8" spans="1:13" ht="15">
      <c r="A8" s="19" t="s">
        <v>97</v>
      </c>
      <c r="B8" s="20">
        <f>ANNEXI_Reference_Year!O108</f>
        <v>1087212.4642999999</v>
      </c>
      <c r="C8" s="20">
        <f>ANNEXI_Previous_Year!M108</f>
        <v>1623793</v>
      </c>
      <c r="D8" s="21">
        <f t="shared" si="0"/>
        <v>0.6695511461744199</v>
      </c>
      <c r="E8" s="22">
        <f>ANNEXI_Reference_Year!O106</f>
        <v>10853.0125</v>
      </c>
      <c r="F8" s="22">
        <f>ANNEXI_Previous_Year!M106</f>
        <v>10310</v>
      </c>
      <c r="G8" s="72">
        <f t="shared" si="1"/>
        <v>1.052668525703201</v>
      </c>
      <c r="H8" s="23">
        <f>ANNEXI_Reference_Year!O107</f>
        <v>1076359.4518</v>
      </c>
      <c r="I8" s="23">
        <f>ANNEXI_Previous_Year!M107</f>
        <v>1613483</v>
      </c>
      <c r="J8" s="72">
        <f t="shared" si="2"/>
        <v>0.6671030632488845</v>
      </c>
      <c r="K8" s="24">
        <f t="shared" si="3"/>
        <v>0.009982420967724738</v>
      </c>
      <c r="L8" s="24">
        <f t="shared" si="4"/>
        <v>0.006349331472669238</v>
      </c>
      <c r="M8" s="73">
        <f t="shared" si="5"/>
        <v>1.5722003191507912</v>
      </c>
    </row>
    <row r="9" spans="1:13" ht="15">
      <c r="A9" s="19" t="s">
        <v>98</v>
      </c>
      <c r="B9" s="20">
        <f>ANNEXI_Reference_Year!Q108</f>
        <v>269234.3641</v>
      </c>
      <c r="C9" s="20">
        <f>ANNEXI_Previous_Year!O108</f>
        <v>151007</v>
      </c>
      <c r="D9" s="21">
        <f t="shared" si="0"/>
        <v>1.7829263815584708</v>
      </c>
      <c r="E9" s="22">
        <f>ANNEXI_Reference_Year!Q106</f>
        <v>185006.2045</v>
      </c>
      <c r="F9" s="22">
        <f>ANNEXI_Previous_Year!O106</f>
        <v>26563</v>
      </c>
      <c r="G9" s="72">
        <f t="shared" si="1"/>
        <v>6.964808361254376</v>
      </c>
      <c r="H9" s="23">
        <f>ANNEXI_Reference_Year!Q107</f>
        <v>84228.1596</v>
      </c>
      <c r="I9" s="23">
        <f>ANNEXI_Previous_Year!O107</f>
        <v>124444</v>
      </c>
      <c r="J9" s="72">
        <f t="shared" si="2"/>
        <v>0.6768358426280093</v>
      </c>
      <c r="K9" s="24">
        <f t="shared" si="3"/>
        <v>0.6871567272567194</v>
      </c>
      <c r="L9" s="24">
        <f t="shared" si="4"/>
        <v>0.17590575271345038</v>
      </c>
      <c r="M9" s="73">
        <f t="shared" si="5"/>
        <v>3.906391443468562</v>
      </c>
    </row>
    <row r="10" spans="1:13" ht="15">
      <c r="A10" s="19" t="s">
        <v>99</v>
      </c>
      <c r="B10" s="20">
        <f>ANNEXI_Reference_Year!S108</f>
        <v>6070008.1400999995</v>
      </c>
      <c r="C10" s="20">
        <f>ANNEXI_Previous_Year!Q108</f>
        <v>6091781</v>
      </c>
      <c r="D10" s="21">
        <f t="shared" si="0"/>
        <v>0.9964258629947464</v>
      </c>
      <c r="E10" s="22">
        <f>ANNEXI_Reference_Year!S106</f>
        <v>201362.95130000004</v>
      </c>
      <c r="F10" s="22">
        <f>ANNEXI_Previous_Year!Q106</f>
        <v>142080</v>
      </c>
      <c r="G10" s="72">
        <f t="shared" si="1"/>
        <v>1.4172505018299553</v>
      </c>
      <c r="H10" s="23">
        <f>ANNEXI_Reference_Year!S107</f>
        <v>5868645.1888</v>
      </c>
      <c r="I10" s="23">
        <f>ANNEXI_Previous_Year!Q107</f>
        <v>5949701</v>
      </c>
      <c r="J10" s="72">
        <f t="shared" si="2"/>
        <v>0.9863764899782358</v>
      </c>
      <c r="K10" s="24">
        <f t="shared" si="3"/>
        <v>0.033173423602144085</v>
      </c>
      <c r="L10" s="24">
        <f t="shared" si="4"/>
        <v>0.023323228461430246</v>
      </c>
      <c r="M10" s="73">
        <f t="shared" si="5"/>
        <v>1.4223341188379286</v>
      </c>
    </row>
    <row r="11" spans="1:13" ht="15">
      <c r="A11" s="19" t="s">
        <v>100</v>
      </c>
      <c r="B11" s="20">
        <f>ANNEXI_Reference_Year!U108</f>
        <v>3138294.8279</v>
      </c>
      <c r="C11" s="20">
        <f>ANNEXI_Previous_Year!S108</f>
        <v>4638302</v>
      </c>
      <c r="D11" s="21">
        <f t="shared" si="0"/>
        <v>0.6766042461012672</v>
      </c>
      <c r="E11" s="22">
        <f>ANNEXI_Reference_Year!U106</f>
        <v>10958.3608</v>
      </c>
      <c r="F11" s="22">
        <f>ANNEXI_Previous_Year!S106</f>
        <v>8746</v>
      </c>
      <c r="G11" s="72">
        <f t="shared" si="1"/>
        <v>1.252956871712783</v>
      </c>
      <c r="H11" s="23">
        <f>ANNEXI_Reference_Year!U107</f>
        <v>3127336.4671</v>
      </c>
      <c r="I11" s="23">
        <f>ANNEXI_Previous_Year!S107</f>
        <v>4629556</v>
      </c>
      <c r="J11" s="72">
        <f t="shared" si="2"/>
        <v>0.6755154202908443</v>
      </c>
      <c r="K11" s="24">
        <f t="shared" si="3"/>
        <v>0.0034918200490846882</v>
      </c>
      <c r="L11" s="24">
        <f t="shared" si="4"/>
        <v>0.0018856038265727415</v>
      </c>
      <c r="M11" s="73">
        <f t="shared" si="5"/>
        <v>1.851831227682324</v>
      </c>
    </row>
    <row r="12" spans="1:13" ht="15">
      <c r="A12" s="19" t="s">
        <v>101</v>
      </c>
      <c r="B12" s="20">
        <f>ANNEXI_Reference_Year!W108</f>
        <v>11839834.559300002</v>
      </c>
      <c r="C12" s="20">
        <f>ANNEXI_Previous_Year!U108</f>
        <v>10288009</v>
      </c>
      <c r="D12" s="21">
        <f t="shared" si="0"/>
        <v>1.1508382777756125</v>
      </c>
      <c r="E12" s="22">
        <f>ANNEXI_Reference_Year!W106</f>
        <v>622909.0414999999</v>
      </c>
      <c r="F12" s="22">
        <f>ANNEXI_Previous_Year!U106</f>
        <v>464851</v>
      </c>
      <c r="G12" s="72">
        <f t="shared" si="1"/>
        <v>1.3400187189013253</v>
      </c>
      <c r="H12" s="23">
        <f>ANNEXI_Reference_Year!W107</f>
        <v>11216925.517800001</v>
      </c>
      <c r="I12" s="23">
        <f>ANNEXI_Previous_Year!U107</f>
        <v>9823158</v>
      </c>
      <c r="J12" s="72">
        <f t="shared" si="2"/>
        <v>1.1418858902401856</v>
      </c>
      <c r="K12" s="24">
        <f t="shared" si="3"/>
        <v>0.05261129607682861</v>
      </c>
      <c r="L12" s="24">
        <f t="shared" si="4"/>
        <v>0.0451837668493486</v>
      </c>
      <c r="M12" s="73">
        <f t="shared" si="5"/>
        <v>1.164384905141814</v>
      </c>
    </row>
    <row r="13" spans="1:13" ht="15">
      <c r="A13" s="19" t="s">
        <v>102</v>
      </c>
      <c r="B13" s="20">
        <f>ANNEXI_Reference_Year!Y108</f>
        <v>1702868.0774000005</v>
      </c>
      <c r="C13" s="20">
        <f>ANNEXI_Previous_Year!W108</f>
        <v>1654939</v>
      </c>
      <c r="D13" s="21">
        <f t="shared" si="0"/>
        <v>1.0289612350666704</v>
      </c>
      <c r="E13" s="22">
        <f>ANNEXI_Reference_Year!Y106</f>
        <v>120526.2131</v>
      </c>
      <c r="F13" s="22">
        <f>ANNEXI_Previous_Year!W106</f>
        <v>122589</v>
      </c>
      <c r="G13" s="72">
        <f t="shared" si="1"/>
        <v>0.9831731484880372</v>
      </c>
      <c r="H13" s="23">
        <f>ANNEXI_Reference_Year!Y107</f>
        <v>1582341.8643000005</v>
      </c>
      <c r="I13" s="23">
        <f>ANNEXI_Previous_Year!W107</f>
        <v>1532350</v>
      </c>
      <c r="J13" s="72">
        <f t="shared" si="2"/>
        <v>1.0326243118739196</v>
      </c>
      <c r="K13" s="24">
        <f t="shared" si="3"/>
        <v>0.07077836192925978</v>
      </c>
      <c r="L13" s="24">
        <f t="shared" si="4"/>
        <v>0.07407463356655442</v>
      </c>
      <c r="M13" s="73">
        <f t="shared" si="5"/>
        <v>0.9555006690065768</v>
      </c>
    </row>
    <row r="14" spans="1:13" ht="15">
      <c r="A14" s="19" t="s">
        <v>103</v>
      </c>
      <c r="B14" s="20">
        <f>ANNEXI_Reference_Year!AA108</f>
        <v>1281110.624</v>
      </c>
      <c r="C14" s="20">
        <f>ANNEXI_Previous_Year!Y108</f>
        <v>921949</v>
      </c>
      <c r="D14" s="21">
        <f t="shared" si="0"/>
        <v>1.389567778694917</v>
      </c>
      <c r="E14" s="22">
        <f>ANNEXI_Reference_Year!AA106</f>
        <v>311784.90520000004</v>
      </c>
      <c r="F14" s="22">
        <f>ANNEXI_Previous_Year!Y106</f>
        <v>29446</v>
      </c>
      <c r="G14" s="72">
        <f t="shared" si="1"/>
        <v>10.588361923521022</v>
      </c>
      <c r="H14" s="23">
        <f>ANNEXI_Reference_Year!AA107</f>
        <v>969325.7188</v>
      </c>
      <c r="I14" s="23">
        <f>ANNEXI_Previous_Year!Y107</f>
        <v>892503</v>
      </c>
      <c r="J14" s="72">
        <f t="shared" si="2"/>
        <v>1.0860755860764615</v>
      </c>
      <c r="K14" s="24">
        <f t="shared" si="3"/>
        <v>0.24337079043690768</v>
      </c>
      <c r="L14" s="24">
        <f t="shared" si="4"/>
        <v>0.03193885995863112</v>
      </c>
      <c r="M14" s="73">
        <f t="shared" si="5"/>
        <v>7.619895974750954</v>
      </c>
    </row>
    <row r="15" spans="1:13" ht="15">
      <c r="A15" s="19" t="s">
        <v>104</v>
      </c>
      <c r="B15" s="20">
        <f>ANNEXI_Reference_Year!AC108</f>
        <v>18811486.389099997</v>
      </c>
      <c r="C15" s="20">
        <f>ANNEXI_Previous_Year!AA108</f>
        <v>20512443</v>
      </c>
      <c r="D15" s="21">
        <f t="shared" si="0"/>
        <v>0.9170768391215028</v>
      </c>
      <c r="E15" s="22">
        <f>ANNEXI_Reference_Year!AC106</f>
        <v>53944.525499999996</v>
      </c>
      <c r="F15" s="22">
        <f>ANNEXI_Previous_Year!AA106</f>
        <v>51669</v>
      </c>
      <c r="G15" s="72">
        <f t="shared" si="1"/>
        <v>1.0440404401091563</v>
      </c>
      <c r="H15" s="23">
        <f>ANNEXI_Reference_Year!AC107</f>
        <v>18757541.863599997</v>
      </c>
      <c r="I15" s="23">
        <f>ANNEXI_Previous_Year!AA107</f>
        <v>20460774</v>
      </c>
      <c r="J15" s="72">
        <f t="shared" si="2"/>
        <v>0.9167562216170315</v>
      </c>
      <c r="K15" s="24">
        <f t="shared" si="3"/>
        <v>0.0028676375903637927</v>
      </c>
      <c r="L15" s="24">
        <f t="shared" si="4"/>
        <v>0.002518910107391889</v>
      </c>
      <c r="M15" s="73">
        <f t="shared" si="5"/>
        <v>1.1384437983509386</v>
      </c>
    </row>
    <row r="16" spans="1:13" ht="15">
      <c r="A16" s="19" t="s">
        <v>105</v>
      </c>
      <c r="B16" s="20">
        <f>ANNEXI_Reference_Year!AE108</f>
        <v>2863823.25</v>
      </c>
      <c r="C16" s="20">
        <f>ANNEXI_Previous_Year!AC108</f>
        <v>1900853</v>
      </c>
      <c r="D16" s="21">
        <f t="shared" si="0"/>
        <v>1.506599011075554</v>
      </c>
      <c r="E16" s="22">
        <f>ANNEXI_Reference_Year!AE106</f>
        <v>192923.9993</v>
      </c>
      <c r="F16" s="22">
        <f>ANNEXI_Previous_Year!AC106</f>
        <v>201237</v>
      </c>
      <c r="G16" s="72">
        <f t="shared" si="1"/>
        <v>0.9586904957835786</v>
      </c>
      <c r="H16" s="23">
        <f>ANNEXI_Reference_Year!AE107</f>
        <v>2670899.2507</v>
      </c>
      <c r="I16" s="23">
        <f>ANNEXI_Previous_Year!AC107</f>
        <v>1699616</v>
      </c>
      <c r="J16" s="72">
        <f t="shared" si="2"/>
        <v>1.571472174126391</v>
      </c>
      <c r="K16" s="24">
        <f t="shared" si="3"/>
        <v>0.0673658890436063</v>
      </c>
      <c r="L16" s="24">
        <f t="shared" si="4"/>
        <v>0.10586668195804726</v>
      </c>
      <c r="M16" s="73">
        <f t="shared" si="5"/>
        <v>0.6363275753773221</v>
      </c>
    </row>
    <row r="17" spans="1:13" ht="15">
      <c r="A17" s="19" t="s">
        <v>106</v>
      </c>
      <c r="B17" s="20">
        <f>ANNEXI_Reference_Year!AG108</f>
        <v>22468223.4679</v>
      </c>
      <c r="C17" s="20">
        <f>ANNEXI_Previous_Year!AE108</f>
        <v>20024316</v>
      </c>
      <c r="D17" s="21">
        <f t="shared" si="0"/>
        <v>1.1220469886661797</v>
      </c>
      <c r="E17" s="22">
        <f>ANNEXI_Reference_Year!AG106</f>
        <v>452134.21459999995</v>
      </c>
      <c r="F17" s="22">
        <f>ANNEXI_Previous_Year!AE106</f>
        <v>402636</v>
      </c>
      <c r="G17" s="72">
        <f t="shared" si="1"/>
        <v>1.1229353922649736</v>
      </c>
      <c r="H17" s="23">
        <f>ANNEXI_Reference_Year!AG107</f>
        <v>22016089.2533</v>
      </c>
      <c r="I17" s="23">
        <f>ANNEXI_Previous_Year!AE107</f>
        <v>19621680</v>
      </c>
      <c r="J17" s="72">
        <f t="shared" si="2"/>
        <v>1.122028758663886</v>
      </c>
      <c r="K17" s="24">
        <f t="shared" si="3"/>
        <v>0.020123273887050173</v>
      </c>
      <c r="L17" s="24">
        <f t="shared" si="4"/>
        <v>0.020107353479639455</v>
      </c>
      <c r="M17" s="73">
        <f t="shared" si="5"/>
        <v>1.0007917704051326</v>
      </c>
    </row>
    <row r="18" spans="1:13" ht="15">
      <c r="A18" s="19" t="s">
        <v>107</v>
      </c>
      <c r="B18" s="20">
        <f>ANNEXI_Reference_Year!AI108</f>
        <v>16420368.6565</v>
      </c>
      <c r="C18" s="20">
        <f>ANNEXI_Previous_Year!AG108</f>
        <v>18398351</v>
      </c>
      <c r="D18" s="21">
        <f t="shared" si="0"/>
        <v>0.8924913247116549</v>
      </c>
      <c r="E18" s="22">
        <f>ANNEXI_Reference_Year!AI106</f>
        <v>311426.9887</v>
      </c>
      <c r="F18" s="22">
        <f>ANNEXI_Previous_Year!AG106</f>
        <v>88939</v>
      </c>
      <c r="G18" s="72">
        <f t="shared" si="1"/>
        <v>3.5015796073713443</v>
      </c>
      <c r="H18" s="23">
        <f>ANNEXI_Reference_Year!AI107</f>
        <v>16108941.6678</v>
      </c>
      <c r="I18" s="23">
        <f>ANNEXI_Previous_Year!AG107</f>
        <v>18309412</v>
      </c>
      <c r="J18" s="72">
        <f t="shared" si="2"/>
        <v>0.8798175314313753</v>
      </c>
      <c r="K18" s="24">
        <f t="shared" si="3"/>
        <v>0.018965895054781346</v>
      </c>
      <c r="L18" s="24">
        <f t="shared" si="4"/>
        <v>0.004834074532005613</v>
      </c>
      <c r="M18" s="73">
        <f t="shared" si="5"/>
        <v>3.923376631702981</v>
      </c>
    </row>
    <row r="19" spans="1:13" ht="15">
      <c r="A19" s="19" t="s">
        <v>108</v>
      </c>
      <c r="B19" s="20">
        <f>ANNEXI_Reference_Year!AK108</f>
        <v>9662418.963199994</v>
      </c>
      <c r="C19" s="20">
        <f>ANNEXI_Previous_Year!AI108</f>
        <v>8239608</v>
      </c>
      <c r="D19" s="21">
        <f t="shared" si="0"/>
        <v>1.1726794482455953</v>
      </c>
      <c r="E19" s="22">
        <f>ANNEXI_Reference_Year!AK106</f>
        <v>1057119.0131999939</v>
      </c>
      <c r="F19" s="22">
        <f>ANNEXI_Previous_Year!AI106</f>
        <v>320218</v>
      </c>
      <c r="G19" s="72">
        <f t="shared" si="1"/>
        <v>3.3012479410901134</v>
      </c>
      <c r="H19" s="23">
        <f>ANNEXI_Reference_Year!AK107</f>
        <v>8605299.95</v>
      </c>
      <c r="I19" s="23">
        <f>ANNEXI_Previous_Year!AI107</f>
        <v>7919390</v>
      </c>
      <c r="J19" s="72">
        <f t="shared" si="2"/>
        <v>1.0866114624990055</v>
      </c>
      <c r="K19" s="24">
        <f t="shared" si="3"/>
        <v>0.10940521387305875</v>
      </c>
      <c r="L19" s="24">
        <f t="shared" si="4"/>
        <v>0.038863256601527646</v>
      </c>
      <c r="M19" s="73">
        <f t="shared" si="5"/>
        <v>2.815132426878457</v>
      </c>
    </row>
    <row r="20" spans="1:13" ht="15">
      <c r="A20" s="19" t="s">
        <v>109</v>
      </c>
      <c r="B20" s="20">
        <f>ANNEXI_Reference_Year!AM108</f>
        <v>2455746.8904999997</v>
      </c>
      <c r="C20" s="20">
        <f>ANNEXI_Previous_Year!AK108</f>
        <v>1607066</v>
      </c>
      <c r="D20" s="21">
        <f t="shared" si="0"/>
        <v>1.5280933642426633</v>
      </c>
      <c r="E20" s="22">
        <f>ANNEXI_Reference_Year!AM106</f>
        <v>994254.9468999999</v>
      </c>
      <c r="F20" s="22">
        <f>ANNEXI_Previous_Year!AK106</f>
        <v>26913</v>
      </c>
      <c r="G20" s="72">
        <f t="shared" si="1"/>
        <v>36.943296804518255</v>
      </c>
      <c r="H20" s="23">
        <f>ANNEXI_Reference_Year!AM107</f>
        <v>1461491.9435999999</v>
      </c>
      <c r="I20" s="23">
        <f>ANNEXI_Previous_Year!AK107</f>
        <v>1580153</v>
      </c>
      <c r="J20" s="72">
        <f t="shared" si="2"/>
        <v>0.9249053373945434</v>
      </c>
      <c r="K20" s="24">
        <f t="shared" si="3"/>
        <v>0.40486865757470863</v>
      </c>
      <c r="L20" s="24">
        <f t="shared" si="4"/>
        <v>0.016746667529522745</v>
      </c>
      <c r="M20" s="73">
        <f t="shared" si="5"/>
        <v>24.176073052203645</v>
      </c>
    </row>
    <row r="21" spans="1:13" ht="15">
      <c r="A21" s="25" t="s">
        <v>110</v>
      </c>
      <c r="B21" s="20">
        <f>ANNEXI_Reference_Year!AO108</f>
        <v>9237540.39</v>
      </c>
      <c r="C21" s="26">
        <f>ANNEXI_Previous_Year!AM108</f>
        <v>9534484</v>
      </c>
      <c r="D21" s="21">
        <f t="shared" si="0"/>
        <v>0.968855827960905</v>
      </c>
      <c r="E21" s="22">
        <f>ANNEXI_Reference_Year!AO106</f>
        <v>304587.57</v>
      </c>
      <c r="F21" s="27">
        <f>ANNEXI_Previous_Year!AM106</f>
        <v>965</v>
      </c>
      <c r="G21" s="72">
        <f t="shared" si="1"/>
        <v>315.63478756476684</v>
      </c>
      <c r="H21" s="23">
        <f>ANNEXI_Reference_Year!AO107</f>
        <v>8932952.82</v>
      </c>
      <c r="I21" s="28">
        <f>ANNEXI_Previous_Year!AM107</f>
        <v>9533519</v>
      </c>
      <c r="J21" s="72">
        <f t="shared" si="2"/>
        <v>0.9370047744175053</v>
      </c>
      <c r="K21" s="24">
        <f t="shared" si="3"/>
        <v>0.03297279980823986</v>
      </c>
      <c r="L21" s="29">
        <f t="shared" si="4"/>
        <v>0.00010121156005925439</v>
      </c>
      <c r="M21" s="73">
        <f t="shared" si="5"/>
        <v>325.78096601747774</v>
      </c>
    </row>
    <row r="22" spans="2:9" ht="15">
      <c r="B22" s="30">
        <f>SUM(B3:B21)</f>
        <v>176466205.93690002</v>
      </c>
      <c r="C22" s="30">
        <f>SUM(C3:C21)</f>
        <v>181454457</v>
      </c>
      <c r="E22" s="30">
        <f>SUM(E3:E21)</f>
        <v>4857046.419799995</v>
      </c>
      <c r="F22" s="30">
        <f>SUM(F3:F21)</f>
        <v>1917134</v>
      </c>
      <c r="H22" s="30">
        <f>SUM(H3:H21)</f>
        <v>171609159.5171</v>
      </c>
      <c r="I22" s="30">
        <f>SUM(I3:I21)</f>
        <v>179537323</v>
      </c>
    </row>
    <row r="23" spans="3:11" ht="15">
      <c r="C23" s="30"/>
      <c r="D23" s="30"/>
      <c r="E23" s="30"/>
      <c r="F23" s="30"/>
      <c r="G23" s="30"/>
      <c r="H23" s="30"/>
      <c r="I23" s="30"/>
      <c r="J23" s="30"/>
      <c r="K23" s="30"/>
    </row>
    <row r="25" spans="2:3" ht="15">
      <c r="B25" s="13" t="s">
        <v>122</v>
      </c>
      <c r="C25" s="13" t="s">
        <v>130</v>
      </c>
    </row>
    <row r="27" ht="15">
      <c r="B27" s="13" t="s">
        <v>128</v>
      </c>
    </row>
    <row r="28" ht="15">
      <c r="B28" s="13" t="s">
        <v>129</v>
      </c>
    </row>
  </sheetData>
  <conditionalFormatting sqref="D3:D21 G3:G21 J3:J21">
    <cfRule type="cellIs" priority="11" dxfId="0" operator="lessThan" stopIfTrue="1">
      <formula>0.5</formula>
    </cfRule>
    <cfRule type="cellIs" priority="12" dxfId="0" operator="greaterThan" stopIfTrue="1">
      <formula>2</formula>
    </cfRule>
  </conditionalFormatting>
  <conditionalFormatting sqref="M3:M21">
    <cfRule type="cellIs" priority="1" dxfId="0" operator="lessThan" stopIfTrue="1">
      <formula>0.5</formula>
    </cfRule>
    <cfRule type="cellIs" priority="2" dxfId="0" operator="greaterThan" stopIfTrue="1">
      <formula>2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9"/>
  <sheetViews>
    <sheetView workbookViewId="0" topLeftCell="A1">
      <selection activeCell="G21" sqref="G21"/>
    </sheetView>
  </sheetViews>
  <sheetFormatPr defaultColWidth="11.421875" defaultRowHeight="15"/>
  <cols>
    <col min="2" max="3" width="11.421875" style="50" customWidth="1"/>
    <col min="4" max="4" width="16.421875" style="0" customWidth="1"/>
  </cols>
  <sheetData>
    <row r="1" spans="1:4" ht="43.5" customHeight="1">
      <c r="A1" s="56"/>
      <c r="B1" s="58">
        <f>ANNEXII_Previous_Year!A2</f>
        <v>2016</v>
      </c>
      <c r="C1" s="58">
        <f>ANNEXII_Reference_Year!A2</f>
        <v>2018</v>
      </c>
      <c r="D1" s="153" t="s">
        <v>237</v>
      </c>
    </row>
    <row r="2" spans="1:4" ht="31.5">
      <c r="A2" s="52" t="s">
        <v>123</v>
      </c>
      <c r="B2" s="59">
        <f>ANNEXII_Previous_Year!C106</f>
        <v>5412060</v>
      </c>
      <c r="C2" s="74">
        <f>ANNEXII_Reference_Year!C106</f>
        <v>5639146.041660001</v>
      </c>
      <c r="D2" s="154">
        <f>C2/B2</f>
        <v>1.0419592616600704</v>
      </c>
    </row>
    <row r="3" spans="1:4" ht="27.75" customHeight="1">
      <c r="A3" s="53" t="s">
        <v>124</v>
      </c>
      <c r="B3" s="51">
        <f>ANNEXII_Previous_Year!E106</f>
        <v>572271</v>
      </c>
      <c r="C3" s="75">
        <f>ANNEXII_Reference_Year!E106</f>
        <v>627574.17155</v>
      </c>
      <c r="D3" s="154">
        <f>C3/B3</f>
        <v>1.0966380815208179</v>
      </c>
    </row>
    <row r="4" spans="1:4" ht="31.5">
      <c r="A4" s="54" t="s">
        <v>125</v>
      </c>
      <c r="B4" s="51">
        <f>ANNEXII_Previous_Year!K106</f>
        <v>45583096</v>
      </c>
      <c r="C4" s="75">
        <f>ANNEXII_Reference_Year!K106</f>
        <v>41515750.89233</v>
      </c>
      <c r="D4" s="154">
        <f>C4/B4</f>
        <v>0.910770757921533</v>
      </c>
    </row>
    <row r="5" spans="1:4" ht="27" customHeight="1">
      <c r="A5" s="55" t="s">
        <v>126</v>
      </c>
      <c r="B5" s="51">
        <f>ANNEXII_Previous_Year!G106</f>
        <v>75229503</v>
      </c>
      <c r="C5" s="75">
        <f>ANNEXII_Reference_Year!G106</f>
        <v>77248211.381055</v>
      </c>
      <c r="D5" s="154">
        <f>C5/B5</f>
        <v>1.0268339986382071</v>
      </c>
    </row>
    <row r="6" spans="1:4" ht="24" customHeight="1">
      <c r="A6" s="57" t="s">
        <v>127</v>
      </c>
      <c r="B6" s="60">
        <f>ANNEXII_Previous_Year!I106</f>
        <v>36154389</v>
      </c>
      <c r="C6" s="76">
        <f>ANNEXII_Reference_Year!I106</f>
        <v>31971883.2657</v>
      </c>
      <c r="D6" s="155">
        <f>C6/B6</f>
        <v>0.8843154081707757</v>
      </c>
    </row>
    <row r="7" spans="2:3" ht="15">
      <c r="B7"/>
      <c r="C7"/>
    </row>
    <row r="8" spans="2:3" ht="15">
      <c r="B8"/>
      <c r="C8"/>
    </row>
    <row r="9" spans="1:3" ht="15">
      <c r="A9" t="s">
        <v>133</v>
      </c>
      <c r="B9" t="s">
        <v>132</v>
      </c>
      <c r="C9"/>
    </row>
    <row r="10" spans="2:3" ht="15">
      <c r="B10"/>
      <c r="C10"/>
    </row>
    <row r="11" spans="2:3" ht="15">
      <c r="B11"/>
      <c r="C11"/>
    </row>
    <row r="12" spans="1:3" ht="15">
      <c r="A12" t="s">
        <v>134</v>
      </c>
      <c r="B12" t="s">
        <v>131</v>
      </c>
      <c r="C12"/>
    </row>
    <row r="13" spans="2:3" ht="15">
      <c r="B13" t="s">
        <v>135</v>
      </c>
      <c r="C13"/>
    </row>
    <row r="14" spans="2:3" ht="15">
      <c r="B14"/>
      <c r="C14"/>
    </row>
    <row r="15" spans="2:3" ht="15">
      <c r="B15"/>
      <c r="C15"/>
    </row>
    <row r="16" spans="2:3" ht="15">
      <c r="B16"/>
      <c r="C16"/>
    </row>
    <row r="17" spans="2:3" ht="15">
      <c r="B17"/>
      <c r="C17"/>
    </row>
    <row r="18" spans="2:3" ht="15">
      <c r="B18"/>
      <c r="C18"/>
    </row>
    <row r="19" spans="2:3" ht="15">
      <c r="B19"/>
      <c r="C19"/>
    </row>
    <row r="20" spans="2:3" ht="15">
      <c r="B20"/>
      <c r="C20"/>
    </row>
    <row r="21" spans="2:3" ht="15">
      <c r="B21"/>
      <c r="C21"/>
    </row>
    <row r="22" spans="2:3" ht="15">
      <c r="B22"/>
      <c r="C22"/>
    </row>
    <row r="23" spans="2:3" ht="15">
      <c r="B23"/>
      <c r="C23"/>
    </row>
    <row r="24" spans="2:3" ht="15">
      <c r="B24"/>
      <c r="C24"/>
    </row>
    <row r="25" spans="2:3" ht="15">
      <c r="B25"/>
      <c r="C25"/>
    </row>
    <row r="26" spans="2:3" ht="15">
      <c r="B26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5">
      <c r="B31"/>
      <c r="C31"/>
    </row>
    <row r="32" spans="2:3" ht="15">
      <c r="B32"/>
      <c r="C32"/>
    </row>
    <row r="33" spans="2:3" ht="15">
      <c r="B33"/>
      <c r="C33"/>
    </row>
    <row r="34" spans="2:3" ht="15">
      <c r="B34"/>
      <c r="C34"/>
    </row>
    <row r="35" spans="2:3" ht="15">
      <c r="B35"/>
      <c r="C35"/>
    </row>
    <row r="36" spans="2:3" ht="15">
      <c r="B36"/>
      <c r="C36"/>
    </row>
    <row r="37" spans="2:3" ht="15">
      <c r="B37"/>
      <c r="C37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spans="2:3" ht="15">
      <c r="B45"/>
      <c r="C45"/>
    </row>
    <row r="46" spans="2:3" ht="15">
      <c r="B46"/>
      <c r="C46"/>
    </row>
    <row r="47" spans="2:3" ht="15">
      <c r="B47"/>
      <c r="C47"/>
    </row>
    <row r="48" spans="2:3" ht="15">
      <c r="B48"/>
      <c r="C48"/>
    </row>
    <row r="49" spans="2:3" ht="15">
      <c r="B49"/>
      <c r="C49"/>
    </row>
    <row r="50" spans="2:3" ht="15">
      <c r="B50"/>
      <c r="C50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  <row r="225" spans="2:3" ht="15">
      <c r="B225"/>
      <c r="C225"/>
    </row>
    <row r="226" spans="2:3" ht="15">
      <c r="B226"/>
      <c r="C226"/>
    </row>
    <row r="227" spans="2:3" ht="15">
      <c r="B227"/>
      <c r="C227"/>
    </row>
    <row r="228" spans="2:3" ht="15">
      <c r="B228"/>
      <c r="C228"/>
    </row>
    <row r="229" spans="2:3" ht="15">
      <c r="B229"/>
      <c r="C229"/>
    </row>
    <row r="230" spans="2:3" ht="15">
      <c r="B230"/>
      <c r="C230"/>
    </row>
    <row r="231" spans="2:3" ht="15">
      <c r="B231"/>
      <c r="C231"/>
    </row>
    <row r="232" spans="2:3" ht="15">
      <c r="B232"/>
      <c r="C232"/>
    </row>
    <row r="233" spans="2:3" ht="15">
      <c r="B233"/>
      <c r="C233"/>
    </row>
    <row r="234" spans="2:3" ht="15">
      <c r="B234"/>
      <c r="C234"/>
    </row>
    <row r="235" spans="2:3" ht="15">
      <c r="B235"/>
      <c r="C235"/>
    </row>
    <row r="236" spans="2:3" ht="15">
      <c r="B236"/>
      <c r="C236"/>
    </row>
    <row r="237" spans="2:3" ht="15">
      <c r="B237"/>
      <c r="C237"/>
    </row>
    <row r="238" spans="2:3" ht="15">
      <c r="B238"/>
      <c r="C238"/>
    </row>
    <row r="239" spans="2:3" ht="15">
      <c r="B239"/>
      <c r="C239"/>
    </row>
    <row r="240" spans="2:3" ht="15">
      <c r="B240"/>
      <c r="C240"/>
    </row>
    <row r="241" spans="2:3" ht="15">
      <c r="B241"/>
      <c r="C241"/>
    </row>
    <row r="242" spans="2:3" ht="15">
      <c r="B242"/>
      <c r="C242"/>
    </row>
    <row r="243" spans="2:3" ht="15">
      <c r="B243"/>
      <c r="C243"/>
    </row>
    <row r="244" spans="2:3" ht="15">
      <c r="B244"/>
      <c r="C244"/>
    </row>
    <row r="245" spans="2:3" ht="15">
      <c r="B245"/>
      <c r="C245"/>
    </row>
    <row r="246" spans="2:3" ht="15">
      <c r="B246"/>
      <c r="C246"/>
    </row>
    <row r="247" spans="2:3" ht="15">
      <c r="B247"/>
      <c r="C247"/>
    </row>
    <row r="248" spans="2:3" ht="15">
      <c r="B248"/>
      <c r="C248"/>
    </row>
    <row r="249" spans="2:3" ht="15">
      <c r="B249"/>
      <c r="C249"/>
    </row>
    <row r="250" spans="2:3" ht="15">
      <c r="B250"/>
      <c r="C250"/>
    </row>
    <row r="251" spans="2:3" ht="15">
      <c r="B251"/>
      <c r="C251"/>
    </row>
    <row r="252" spans="2:3" ht="15">
      <c r="B252"/>
      <c r="C252"/>
    </row>
    <row r="253" spans="2:3" ht="15">
      <c r="B253"/>
      <c r="C253"/>
    </row>
    <row r="254" spans="2:3" ht="15">
      <c r="B254"/>
      <c r="C254"/>
    </row>
    <row r="255" spans="2:3" ht="15">
      <c r="B255"/>
      <c r="C255"/>
    </row>
    <row r="256" spans="2:3" ht="15">
      <c r="B256"/>
      <c r="C256"/>
    </row>
    <row r="257" spans="2:3" ht="15">
      <c r="B257"/>
      <c r="C257"/>
    </row>
    <row r="258" spans="2:3" ht="15">
      <c r="B258"/>
      <c r="C258"/>
    </row>
    <row r="259" spans="2:3" ht="15">
      <c r="B259"/>
      <c r="C259"/>
    </row>
    <row r="260" spans="2:3" ht="15">
      <c r="B260"/>
      <c r="C260"/>
    </row>
    <row r="261" spans="2:3" ht="15">
      <c r="B261"/>
      <c r="C261"/>
    </row>
    <row r="262" spans="2:3" ht="15">
      <c r="B262"/>
      <c r="C262"/>
    </row>
    <row r="263" spans="2:3" ht="15">
      <c r="B263"/>
      <c r="C263"/>
    </row>
    <row r="264" spans="2:3" ht="15">
      <c r="B264"/>
      <c r="C264"/>
    </row>
    <row r="265" spans="2:3" ht="15">
      <c r="B265"/>
      <c r="C265"/>
    </row>
    <row r="266" spans="2:3" ht="15">
      <c r="B266"/>
      <c r="C266"/>
    </row>
    <row r="267" spans="2:3" ht="15">
      <c r="B267"/>
      <c r="C267"/>
    </row>
    <row r="268" spans="2:3" ht="15">
      <c r="B268"/>
      <c r="C268"/>
    </row>
    <row r="269" spans="2:3" ht="15">
      <c r="B269"/>
      <c r="C269"/>
    </row>
    <row r="270" spans="2:3" ht="15">
      <c r="B270"/>
      <c r="C270"/>
    </row>
    <row r="271" spans="2:3" ht="15">
      <c r="B271"/>
      <c r="C271"/>
    </row>
    <row r="272" spans="2:3" ht="15">
      <c r="B272"/>
      <c r="C272"/>
    </row>
    <row r="273" spans="2:3" ht="15">
      <c r="B273"/>
      <c r="C273"/>
    </row>
    <row r="274" spans="2:3" ht="15">
      <c r="B274"/>
      <c r="C274"/>
    </row>
    <row r="275" spans="2:3" ht="15">
      <c r="B275"/>
      <c r="C275"/>
    </row>
    <row r="276" spans="2:3" ht="15">
      <c r="B276"/>
      <c r="C276"/>
    </row>
    <row r="277" spans="2:3" ht="15">
      <c r="B277"/>
      <c r="C277"/>
    </row>
    <row r="278" spans="2:3" ht="15">
      <c r="B278"/>
      <c r="C278"/>
    </row>
    <row r="279" spans="2:3" ht="15">
      <c r="B279"/>
      <c r="C279"/>
    </row>
    <row r="280" spans="2:3" ht="15">
      <c r="B280"/>
      <c r="C280"/>
    </row>
    <row r="281" spans="2:3" ht="15">
      <c r="B281"/>
      <c r="C281"/>
    </row>
    <row r="282" spans="2:3" ht="15">
      <c r="B282"/>
      <c r="C282"/>
    </row>
    <row r="283" spans="2:3" ht="15">
      <c r="B283"/>
      <c r="C283"/>
    </row>
    <row r="284" spans="2:3" ht="15">
      <c r="B284"/>
      <c r="C284"/>
    </row>
    <row r="285" spans="2:3" ht="15">
      <c r="B285"/>
      <c r="C285"/>
    </row>
    <row r="286" spans="2:3" ht="15">
      <c r="B286"/>
      <c r="C286"/>
    </row>
    <row r="287" spans="2:3" ht="15">
      <c r="B287"/>
      <c r="C287"/>
    </row>
    <row r="288" spans="2:3" ht="15">
      <c r="B288"/>
      <c r="C288"/>
    </row>
    <row r="289" spans="2:3" ht="15">
      <c r="B289"/>
      <c r="C289"/>
    </row>
    <row r="290" spans="2:3" ht="15">
      <c r="B290"/>
      <c r="C290"/>
    </row>
    <row r="291" spans="2:3" ht="15">
      <c r="B291"/>
      <c r="C291"/>
    </row>
    <row r="292" spans="2:3" ht="15">
      <c r="B292"/>
      <c r="C292"/>
    </row>
    <row r="293" spans="2:3" ht="15">
      <c r="B293"/>
      <c r="C293"/>
    </row>
    <row r="294" spans="2:3" ht="15">
      <c r="B294"/>
      <c r="C294"/>
    </row>
    <row r="295" spans="2:3" ht="15">
      <c r="B295"/>
      <c r="C295"/>
    </row>
    <row r="296" spans="2:3" ht="15">
      <c r="B296"/>
      <c r="C296"/>
    </row>
    <row r="297" spans="2:3" ht="15">
      <c r="B297"/>
      <c r="C297"/>
    </row>
    <row r="298" spans="2:3" ht="15">
      <c r="B298"/>
      <c r="C298"/>
    </row>
    <row r="299" spans="2:3" ht="15">
      <c r="B299"/>
      <c r="C299"/>
    </row>
    <row r="300" spans="2:3" ht="15">
      <c r="B300"/>
      <c r="C300"/>
    </row>
    <row r="301" spans="2:3" ht="15">
      <c r="B301"/>
      <c r="C301"/>
    </row>
    <row r="302" spans="2:3" ht="15">
      <c r="B302"/>
      <c r="C302"/>
    </row>
    <row r="303" spans="2:3" ht="15">
      <c r="B303"/>
      <c r="C303"/>
    </row>
    <row r="304" spans="2:3" ht="15">
      <c r="B304"/>
      <c r="C304"/>
    </row>
    <row r="305" spans="2:3" ht="15">
      <c r="B305"/>
      <c r="C305"/>
    </row>
    <row r="306" spans="2:3" ht="15">
      <c r="B306"/>
      <c r="C306"/>
    </row>
    <row r="307" spans="2:3" ht="15">
      <c r="B307"/>
      <c r="C307"/>
    </row>
    <row r="308" spans="2:3" ht="15">
      <c r="B308"/>
      <c r="C308"/>
    </row>
    <row r="309" spans="2:3" ht="15">
      <c r="B309"/>
      <c r="C309"/>
    </row>
    <row r="310" spans="2:3" ht="15">
      <c r="B310"/>
      <c r="C310"/>
    </row>
    <row r="311" spans="2:3" ht="15">
      <c r="B311"/>
      <c r="C311"/>
    </row>
    <row r="312" spans="2:3" ht="15">
      <c r="B312"/>
      <c r="C312"/>
    </row>
    <row r="313" spans="2:3" ht="15">
      <c r="B313"/>
      <c r="C313"/>
    </row>
    <row r="314" spans="2:3" ht="15">
      <c r="B314"/>
      <c r="C314"/>
    </row>
    <row r="315" spans="2:3" ht="15">
      <c r="B315"/>
      <c r="C315"/>
    </row>
    <row r="316" spans="2:3" ht="15">
      <c r="B316"/>
      <c r="C316"/>
    </row>
    <row r="317" spans="2:3" ht="15">
      <c r="B317"/>
      <c r="C317"/>
    </row>
    <row r="318" spans="2:3" ht="15">
      <c r="B318"/>
      <c r="C318"/>
    </row>
    <row r="319" spans="2:3" ht="15">
      <c r="B319"/>
      <c r="C319"/>
    </row>
    <row r="320" spans="2:3" ht="15">
      <c r="B320"/>
      <c r="C320"/>
    </row>
    <row r="321" spans="2:3" ht="15">
      <c r="B321"/>
      <c r="C321"/>
    </row>
    <row r="322" spans="2:3" ht="15">
      <c r="B322"/>
      <c r="C322"/>
    </row>
    <row r="323" spans="2:3" ht="15">
      <c r="B323"/>
      <c r="C323"/>
    </row>
    <row r="324" spans="2:3" ht="15">
      <c r="B324"/>
      <c r="C324"/>
    </row>
    <row r="325" spans="2:3" ht="15">
      <c r="B325"/>
      <c r="C325"/>
    </row>
    <row r="326" spans="2:3" ht="15">
      <c r="B326"/>
      <c r="C326"/>
    </row>
    <row r="327" spans="2:3" ht="15">
      <c r="B327"/>
      <c r="C327"/>
    </row>
    <row r="328" spans="2:3" ht="15">
      <c r="B328"/>
      <c r="C328"/>
    </row>
    <row r="329" spans="2:3" ht="15">
      <c r="B329"/>
      <c r="C329"/>
    </row>
    <row r="330" spans="2:3" ht="15">
      <c r="B330"/>
      <c r="C330"/>
    </row>
    <row r="331" spans="2:3" ht="15">
      <c r="B331"/>
      <c r="C331"/>
    </row>
    <row r="332" spans="2:3" ht="15">
      <c r="B332"/>
      <c r="C332"/>
    </row>
    <row r="333" spans="2:3" ht="15">
      <c r="B333"/>
      <c r="C333"/>
    </row>
    <row r="334" spans="2:3" ht="15">
      <c r="B334"/>
      <c r="C334"/>
    </row>
    <row r="335" spans="2:3" ht="15">
      <c r="B335"/>
      <c r="C335"/>
    </row>
    <row r="336" spans="2:3" ht="15">
      <c r="B336"/>
      <c r="C336"/>
    </row>
    <row r="337" spans="2:3" ht="15">
      <c r="B337"/>
      <c r="C337"/>
    </row>
    <row r="338" spans="2:3" ht="15">
      <c r="B338"/>
      <c r="C338"/>
    </row>
    <row r="339" spans="2:3" ht="15">
      <c r="B339"/>
      <c r="C339"/>
    </row>
    <row r="340" spans="2:3" ht="15">
      <c r="B340"/>
      <c r="C340"/>
    </row>
    <row r="341" spans="2:3" ht="15">
      <c r="B341"/>
      <c r="C341"/>
    </row>
    <row r="342" spans="2:3" ht="15">
      <c r="B342"/>
      <c r="C342"/>
    </row>
    <row r="343" spans="2:3" ht="15">
      <c r="B343"/>
      <c r="C343"/>
    </row>
    <row r="344" spans="2:3" ht="15">
      <c r="B344"/>
      <c r="C344"/>
    </row>
    <row r="345" spans="2:3" ht="15">
      <c r="B345"/>
      <c r="C345"/>
    </row>
    <row r="346" spans="2:3" ht="15">
      <c r="B346"/>
      <c r="C346"/>
    </row>
    <row r="347" spans="2:3" ht="15">
      <c r="B347"/>
      <c r="C347"/>
    </row>
    <row r="348" spans="2:3" ht="15">
      <c r="B348"/>
      <c r="C348"/>
    </row>
    <row r="349" spans="2:3" ht="15">
      <c r="B349"/>
      <c r="C349"/>
    </row>
    <row r="350" spans="2:3" ht="15">
      <c r="B350"/>
      <c r="C350"/>
    </row>
    <row r="351" spans="2:3" ht="15">
      <c r="B351"/>
      <c r="C351"/>
    </row>
    <row r="352" spans="2:3" ht="15">
      <c r="B352"/>
      <c r="C352"/>
    </row>
    <row r="353" spans="2:3" ht="15">
      <c r="B353"/>
      <c r="C353"/>
    </row>
    <row r="354" spans="2:3" ht="15">
      <c r="B354"/>
      <c r="C354"/>
    </row>
    <row r="355" spans="2:3" ht="15">
      <c r="B355"/>
      <c r="C355"/>
    </row>
    <row r="356" spans="2:3" ht="15">
      <c r="B356"/>
      <c r="C356"/>
    </row>
    <row r="357" spans="2:3" ht="15">
      <c r="B357"/>
      <c r="C357"/>
    </row>
    <row r="358" spans="2:3" ht="15">
      <c r="B358"/>
      <c r="C358"/>
    </row>
    <row r="359" spans="2:3" ht="15">
      <c r="B359"/>
      <c r="C35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workbookViewId="0" topLeftCell="D1">
      <selection activeCell="G12" sqref="G12"/>
    </sheetView>
  </sheetViews>
  <sheetFormatPr defaultColWidth="11.421875" defaultRowHeight="15"/>
  <cols>
    <col min="1" max="1" width="4.8515625" style="0" customWidth="1"/>
    <col min="2" max="2" width="8.8515625" style="0" customWidth="1"/>
    <col min="3" max="3" width="3.00390625" style="0" customWidth="1"/>
    <col min="4" max="4" width="79.140625" style="0" bestFit="1" customWidth="1"/>
    <col min="5" max="5" width="19.00390625" style="0" customWidth="1"/>
    <col min="6" max="6" width="18.140625" style="0" customWidth="1"/>
    <col min="7" max="7" width="17.57421875" style="12" customWidth="1"/>
    <col min="8" max="8" width="18.28125" style="0" customWidth="1"/>
    <col min="9" max="9" width="25.7109375" style="0" customWidth="1"/>
  </cols>
  <sheetData>
    <row r="1" spans="1:8" ht="42" customHeight="1">
      <c r="A1" s="1" t="s">
        <v>0</v>
      </c>
      <c r="B1" s="2" t="s">
        <v>251</v>
      </c>
      <c r="C1" s="3" t="s">
        <v>4</v>
      </c>
      <c r="D1" s="4" t="s">
        <v>250</v>
      </c>
      <c r="E1" s="120">
        <f>ANNEXI_Reference_Year!A1</f>
        <v>2018</v>
      </c>
      <c r="F1" s="120">
        <f>ANNEXI_Previous_Year!A1</f>
        <v>2016</v>
      </c>
      <c r="G1" s="9" t="s">
        <v>239</v>
      </c>
      <c r="H1" s="9" t="s">
        <v>240</v>
      </c>
    </row>
    <row r="2" spans="1:9" ht="15">
      <c r="A2" s="5">
        <v>2</v>
      </c>
      <c r="B2" s="6" t="s">
        <v>3</v>
      </c>
      <c r="C2" s="7" t="s">
        <v>4</v>
      </c>
      <c r="D2" s="8" t="s">
        <v>5</v>
      </c>
      <c r="E2" s="121">
        <f>ANNEXI_Reference_Year!AS3</f>
        <v>10310.726200000003</v>
      </c>
      <c r="F2" s="121">
        <f>ANNEXI_Previous_Year!AQ3</f>
        <v>10619</v>
      </c>
      <c r="G2" s="10">
        <f>E2/F2</f>
        <v>0.9709696016574068</v>
      </c>
      <c r="H2" s="11">
        <f>E2-F2</f>
        <v>-308.2737999999972</v>
      </c>
      <c r="I2" s="79"/>
    </row>
    <row r="3" spans="1:8" ht="15">
      <c r="A3" s="5">
        <v>3</v>
      </c>
      <c r="B3" s="6" t="s">
        <v>6</v>
      </c>
      <c r="C3" s="7" t="s">
        <v>7</v>
      </c>
      <c r="D3" s="8" t="s">
        <v>8</v>
      </c>
      <c r="E3" s="121">
        <f>ANNEXI_Reference_Year!AS7</f>
        <v>14636.0578</v>
      </c>
      <c r="F3" s="121">
        <f>ANNEXI_Previous_Year!AQ7</f>
        <v>41053</v>
      </c>
      <c r="G3" s="10">
        <f>E3/F3</f>
        <v>0.35651615716269214</v>
      </c>
      <c r="H3" s="11">
        <f aca="true" t="shared" si="0" ref="H3:H52">E3-F3</f>
        <v>-26416.942199999998</v>
      </c>
    </row>
    <row r="4" spans="1:8" ht="15">
      <c r="A4" s="5">
        <v>4</v>
      </c>
      <c r="B4" s="6" t="s">
        <v>9</v>
      </c>
      <c r="C4" s="7" t="s">
        <v>4</v>
      </c>
      <c r="D4" s="8" t="s">
        <v>8</v>
      </c>
      <c r="E4" s="121">
        <f>ANNEXI_Reference_Year!AS6</f>
        <v>175848.29750000004</v>
      </c>
      <c r="F4" s="121">
        <f>ANNEXI_Previous_Year!AQ6</f>
        <v>175183</v>
      </c>
      <c r="G4" s="10">
        <f aca="true" t="shared" si="1" ref="G4:G52">E4/F4</f>
        <v>1.0037977286608863</v>
      </c>
      <c r="H4" s="11">
        <f t="shared" si="0"/>
        <v>665.2975000000442</v>
      </c>
    </row>
    <row r="5" spans="1:8" ht="15">
      <c r="A5" s="5">
        <v>5</v>
      </c>
      <c r="B5" s="6" t="s">
        <v>10</v>
      </c>
      <c r="C5" s="7" t="s">
        <v>4</v>
      </c>
      <c r="D5" s="8" t="s">
        <v>11</v>
      </c>
      <c r="E5" s="121">
        <f>ANNEXI_Reference_Year!AS9</f>
        <v>199136.3157</v>
      </c>
      <c r="F5" s="121">
        <f>ANNEXI_Previous_Year!AQ9</f>
        <v>136642</v>
      </c>
      <c r="G5" s="10">
        <f t="shared" si="1"/>
        <v>1.4573580282782748</v>
      </c>
      <c r="H5" s="11">
        <f t="shared" si="0"/>
        <v>62494.31570000001</v>
      </c>
    </row>
    <row r="6" spans="1:8" ht="15">
      <c r="A6" s="5">
        <v>6</v>
      </c>
      <c r="B6" s="6" t="s">
        <v>12</v>
      </c>
      <c r="C6" s="7" t="s">
        <v>7</v>
      </c>
      <c r="D6" s="8" t="s">
        <v>13</v>
      </c>
      <c r="E6" s="121">
        <f>ANNEXI_Reference_Year!AS13</f>
        <v>2127920.8795000003</v>
      </c>
      <c r="F6" s="121">
        <f>ANNEXI_Previous_Year!AQ13</f>
        <v>1800851</v>
      </c>
      <c r="G6" s="10">
        <f t="shared" si="1"/>
        <v>1.1816196228894007</v>
      </c>
      <c r="H6" s="11">
        <f t="shared" si="0"/>
        <v>327069.8795000003</v>
      </c>
    </row>
    <row r="7" spans="1:9" ht="15">
      <c r="A7" s="5">
        <v>7</v>
      </c>
      <c r="B7" s="6" t="s">
        <v>14</v>
      </c>
      <c r="C7" s="7" t="s">
        <v>4</v>
      </c>
      <c r="D7" s="8" t="s">
        <v>13</v>
      </c>
      <c r="E7" s="121">
        <f>ANNEXI_Reference_Year!AS12</f>
        <v>1070299.4499</v>
      </c>
      <c r="F7" s="121">
        <f>ANNEXI_Previous_Year!AQ12</f>
        <v>419996</v>
      </c>
      <c r="G7" s="10">
        <f t="shared" si="1"/>
        <v>2.5483562936313677</v>
      </c>
      <c r="H7" s="11">
        <f t="shared" si="0"/>
        <v>650303.4498999999</v>
      </c>
      <c r="I7" s="79"/>
    </row>
    <row r="8" spans="1:8" ht="15">
      <c r="A8" s="5">
        <v>8</v>
      </c>
      <c r="B8" s="6" t="s">
        <v>15</v>
      </c>
      <c r="C8" s="7" t="s">
        <v>7</v>
      </c>
      <c r="D8" s="8" t="s">
        <v>16</v>
      </c>
      <c r="E8" s="121">
        <f>ANNEXI_Reference_Year!AS16</f>
        <v>168431.65069999997</v>
      </c>
      <c r="F8" s="121">
        <f>ANNEXI_Previous_Year!AQ16</f>
        <v>207855</v>
      </c>
      <c r="G8" s="10">
        <f t="shared" si="1"/>
        <v>0.8103324466575256</v>
      </c>
      <c r="H8" s="11">
        <f t="shared" si="0"/>
        <v>-39423.34930000003</v>
      </c>
    </row>
    <row r="9" spans="1:9" ht="15">
      <c r="A9" s="5">
        <v>9</v>
      </c>
      <c r="B9" s="6" t="s">
        <v>17</v>
      </c>
      <c r="C9" s="7" t="s">
        <v>4</v>
      </c>
      <c r="D9" s="8" t="s">
        <v>18</v>
      </c>
      <c r="E9" s="121">
        <f>ANNEXI_Reference_Year!AS15</f>
        <v>81080.9955</v>
      </c>
      <c r="F9" s="121">
        <f>ANNEXI_Previous_Year!AQ15</f>
        <v>88878</v>
      </c>
      <c r="G9" s="10">
        <f t="shared" si="1"/>
        <v>0.9122729528117195</v>
      </c>
      <c r="H9" s="11">
        <f t="shared" si="0"/>
        <v>-7797.0044999999955</v>
      </c>
      <c r="I9" s="79"/>
    </row>
    <row r="10" spans="1:8" ht="15">
      <c r="A10" s="5">
        <v>10</v>
      </c>
      <c r="B10" s="6" t="s">
        <v>19</v>
      </c>
      <c r="C10" s="7" t="s">
        <v>7</v>
      </c>
      <c r="D10" s="8" t="s">
        <v>20</v>
      </c>
      <c r="E10" s="121">
        <f>ANNEXI_Reference_Year!AS19</f>
        <v>25495.196899999995</v>
      </c>
      <c r="F10" s="121">
        <f>ANNEXI_Previous_Year!AQ19</f>
        <v>28014</v>
      </c>
      <c r="G10" s="10">
        <f t="shared" si="1"/>
        <v>0.9100877025772827</v>
      </c>
      <c r="H10" s="11">
        <f t="shared" si="0"/>
        <v>-2518.8031000000046</v>
      </c>
    </row>
    <row r="11" spans="1:8" ht="15">
      <c r="A11" s="5">
        <v>11</v>
      </c>
      <c r="B11" s="6" t="s">
        <v>21</v>
      </c>
      <c r="C11" s="7" t="s">
        <v>4</v>
      </c>
      <c r="D11" s="8" t="s">
        <v>20</v>
      </c>
      <c r="E11" s="121">
        <f>ANNEXI_Reference_Year!AS18</f>
        <v>17957.2911</v>
      </c>
      <c r="F11" s="121">
        <f>ANNEXI_Previous_Year!AQ18</f>
        <v>18313</v>
      </c>
      <c r="G11" s="10">
        <f t="shared" si="1"/>
        <v>0.9805761535521214</v>
      </c>
      <c r="H11" s="11">
        <f t="shared" si="0"/>
        <v>-355.70890000000145</v>
      </c>
    </row>
    <row r="12" spans="1:8" ht="15">
      <c r="A12" s="5">
        <v>12</v>
      </c>
      <c r="B12" s="6" t="s">
        <v>22</v>
      </c>
      <c r="C12" s="7" t="s">
        <v>7</v>
      </c>
      <c r="D12" s="8" t="s">
        <v>23</v>
      </c>
      <c r="E12" s="121">
        <f>ANNEXI_Reference_Year!AS22</f>
        <v>99211.65279999998</v>
      </c>
      <c r="F12" s="121">
        <f>ANNEXI_Previous_Year!AQ22</f>
        <v>7930</v>
      </c>
      <c r="G12" s="10">
        <f t="shared" si="1"/>
        <v>12.510927213114751</v>
      </c>
      <c r="H12" s="11">
        <f t="shared" si="0"/>
        <v>91281.65279999998</v>
      </c>
    </row>
    <row r="13" spans="1:8" ht="15">
      <c r="A13" s="5">
        <v>13</v>
      </c>
      <c r="B13" s="6" t="s">
        <v>24</v>
      </c>
      <c r="C13" s="7" t="s">
        <v>4</v>
      </c>
      <c r="D13" s="8" t="s">
        <v>23</v>
      </c>
      <c r="E13" s="121">
        <f>ANNEXI_Reference_Year!AS21</f>
        <v>219134.15839999425</v>
      </c>
      <c r="F13" s="121">
        <f>ANNEXI_Previous_Year!AQ21</f>
        <v>52715</v>
      </c>
      <c r="G13" s="10">
        <f t="shared" si="1"/>
        <v>4.1569602276390825</v>
      </c>
      <c r="H13" s="11">
        <f t="shared" si="0"/>
        <v>166419.15839999425</v>
      </c>
    </row>
    <row r="14" spans="1:9" ht="15">
      <c r="A14" s="5">
        <v>14</v>
      </c>
      <c r="B14" s="6" t="s">
        <v>25</v>
      </c>
      <c r="C14" s="7" t="s">
        <v>7</v>
      </c>
      <c r="D14" s="8" t="s">
        <v>26</v>
      </c>
      <c r="E14" s="121">
        <f>ANNEXI_Reference_Year!AS25</f>
        <v>7775409.350000001</v>
      </c>
      <c r="F14" s="121">
        <f>ANNEXI_Previous_Year!AQ25</f>
        <v>5775730</v>
      </c>
      <c r="G14" s="10">
        <f t="shared" si="1"/>
        <v>1.3462210577710525</v>
      </c>
      <c r="H14" s="11">
        <f t="shared" si="0"/>
        <v>1999679.3500000006</v>
      </c>
      <c r="I14" s="79"/>
    </row>
    <row r="15" spans="1:8" ht="15">
      <c r="A15" s="5">
        <v>15</v>
      </c>
      <c r="B15" s="6" t="s">
        <v>27</v>
      </c>
      <c r="C15" s="7" t="s">
        <v>7</v>
      </c>
      <c r="D15" s="8" t="s">
        <v>28</v>
      </c>
      <c r="E15" s="121">
        <f>ANNEXI_Reference_Year!AS28</f>
        <v>666659.6768000001</v>
      </c>
      <c r="F15" s="121">
        <f>ANNEXI_Previous_Year!AQ28</f>
        <v>500133</v>
      </c>
      <c r="G15" s="10">
        <f t="shared" si="1"/>
        <v>1.332964784967199</v>
      </c>
      <c r="H15" s="11">
        <f t="shared" si="0"/>
        <v>166526.67680000013</v>
      </c>
    </row>
    <row r="16" spans="1:8" ht="15">
      <c r="A16" s="5">
        <v>16</v>
      </c>
      <c r="B16" s="6" t="s">
        <v>29</v>
      </c>
      <c r="C16" s="7" t="s">
        <v>7</v>
      </c>
      <c r="D16" s="8" t="s">
        <v>30</v>
      </c>
      <c r="E16" s="121">
        <f>ANNEXI_Reference_Year!AS31</f>
        <v>159779.11800000002</v>
      </c>
      <c r="F16" s="121">
        <f>ANNEXI_Previous_Year!AQ31</f>
        <v>160863</v>
      </c>
      <c r="G16" s="10">
        <f t="shared" si="1"/>
        <v>0.9932620801551632</v>
      </c>
      <c r="H16" s="11">
        <f t="shared" si="0"/>
        <v>-1083.8819999999832</v>
      </c>
    </row>
    <row r="17" spans="1:8" ht="15">
      <c r="A17" s="5">
        <v>17</v>
      </c>
      <c r="B17" s="6" t="s">
        <v>31</v>
      </c>
      <c r="C17" s="7" t="s">
        <v>7</v>
      </c>
      <c r="D17" s="8" t="s">
        <v>32</v>
      </c>
      <c r="E17" s="121">
        <f>ANNEXI_Reference_Year!AS34</f>
        <v>1495774.7057</v>
      </c>
      <c r="F17" s="121">
        <f>ANNEXI_Previous_Year!AQ34</f>
        <v>1224030</v>
      </c>
      <c r="G17" s="10">
        <f t="shared" si="1"/>
        <v>1.2220082070700882</v>
      </c>
      <c r="H17" s="11">
        <f t="shared" si="0"/>
        <v>271744.70570000005</v>
      </c>
    </row>
    <row r="18" spans="1:9" ht="15">
      <c r="A18" s="5">
        <v>18</v>
      </c>
      <c r="B18" s="6" t="s">
        <v>33</v>
      </c>
      <c r="C18" s="7" t="s">
        <v>4</v>
      </c>
      <c r="D18" s="8" t="s">
        <v>32</v>
      </c>
      <c r="E18" s="121">
        <f>ANNEXI_Reference_Year!AS33</f>
        <v>47.394999999999996</v>
      </c>
      <c r="F18" s="121">
        <f>ANNEXI_Previous_Year!AQ33</f>
        <v>246</v>
      </c>
      <c r="G18" s="10">
        <f t="shared" si="1"/>
        <v>0.19266260162601626</v>
      </c>
      <c r="H18" s="11">
        <f t="shared" si="0"/>
        <v>-198.60500000000002</v>
      </c>
      <c r="I18" s="79"/>
    </row>
    <row r="19" spans="1:9" ht="15">
      <c r="A19" s="5">
        <v>19</v>
      </c>
      <c r="B19" s="6" t="s">
        <v>34</v>
      </c>
      <c r="C19" s="7" t="s">
        <v>7</v>
      </c>
      <c r="D19" s="8" t="s">
        <v>35</v>
      </c>
      <c r="E19" s="121">
        <f>ANNEXI_Reference_Year!AS37</f>
        <v>2527942.713</v>
      </c>
      <c r="F19" s="121">
        <f>ANNEXI_Previous_Year!AQ37</f>
        <v>1855881</v>
      </c>
      <c r="G19" s="10">
        <f t="shared" si="1"/>
        <v>1.3621254342277334</v>
      </c>
      <c r="H19" s="11">
        <f t="shared" si="0"/>
        <v>672061.713</v>
      </c>
      <c r="I19" s="79"/>
    </row>
    <row r="20" spans="1:8" ht="15">
      <c r="A20" s="5">
        <v>20</v>
      </c>
      <c r="B20" s="6" t="s">
        <v>36</v>
      </c>
      <c r="C20" s="7" t="s">
        <v>7</v>
      </c>
      <c r="D20" s="8" t="s">
        <v>37</v>
      </c>
      <c r="E20" s="121">
        <f>ANNEXI_Reference_Year!AS40</f>
        <v>98261.8733</v>
      </c>
      <c r="F20" s="121">
        <f>ANNEXI_Previous_Year!AQ40</f>
        <v>80611</v>
      </c>
      <c r="G20" s="10">
        <f t="shared" si="1"/>
        <v>1.21896358189329</v>
      </c>
      <c r="H20" s="11">
        <f t="shared" si="0"/>
        <v>17650.873300000007</v>
      </c>
    </row>
    <row r="21" spans="1:8" ht="15">
      <c r="A21" s="5">
        <v>21</v>
      </c>
      <c r="B21" s="6" t="s">
        <v>38</v>
      </c>
      <c r="C21" s="7" t="s">
        <v>7</v>
      </c>
      <c r="D21" s="8" t="s">
        <v>39</v>
      </c>
      <c r="E21" s="121">
        <f>ANNEXI_Reference_Year!AS43</f>
        <v>1775670.9792</v>
      </c>
      <c r="F21" s="121">
        <f>ANNEXI_Previous_Year!AQ43</f>
        <v>1296322</v>
      </c>
      <c r="G21" s="10">
        <f t="shared" si="1"/>
        <v>1.3697761661068777</v>
      </c>
      <c r="H21" s="11">
        <f t="shared" si="0"/>
        <v>479348.97919999994</v>
      </c>
    </row>
    <row r="22" spans="1:9" ht="15">
      <c r="A22" s="5">
        <v>22</v>
      </c>
      <c r="B22" s="6" t="s">
        <v>40</v>
      </c>
      <c r="C22" s="7" t="s">
        <v>7</v>
      </c>
      <c r="D22" s="8" t="s">
        <v>41</v>
      </c>
      <c r="E22" s="121">
        <f>ANNEXI_Reference_Year!AS46</f>
        <v>2101046.9417000003</v>
      </c>
      <c r="F22" s="121">
        <f>ANNEXI_Previous_Year!AQ46</f>
        <v>2560395</v>
      </c>
      <c r="G22" s="10">
        <f t="shared" si="1"/>
        <v>0.8205948463811249</v>
      </c>
      <c r="H22" s="11">
        <f t="shared" si="0"/>
        <v>-459348.0582999997</v>
      </c>
      <c r="I22" s="79"/>
    </row>
    <row r="23" spans="1:8" ht="15">
      <c r="A23" s="5">
        <v>23</v>
      </c>
      <c r="B23" s="6" t="s">
        <v>42</v>
      </c>
      <c r="C23" s="7" t="s">
        <v>4</v>
      </c>
      <c r="D23" s="8" t="s">
        <v>41</v>
      </c>
      <c r="E23" s="121">
        <f>ANNEXI_Reference_Year!AS45</f>
        <v>3787.287</v>
      </c>
      <c r="F23" s="121">
        <f>ANNEXI_Previous_Year!AQ45</f>
        <v>4963</v>
      </c>
      <c r="G23" s="10">
        <f t="shared" si="1"/>
        <v>0.7631043723554302</v>
      </c>
      <c r="H23" s="11">
        <f t="shared" si="0"/>
        <v>-1175.7130000000002</v>
      </c>
    </row>
    <row r="24" spans="1:8" ht="15">
      <c r="A24" s="5">
        <v>24</v>
      </c>
      <c r="B24" s="6" t="s">
        <v>43</v>
      </c>
      <c r="C24" s="7" t="s">
        <v>7</v>
      </c>
      <c r="D24" s="8" t="s">
        <v>44</v>
      </c>
      <c r="E24" s="121">
        <f>ANNEXI_Reference_Year!AS49</f>
        <v>131985.44449999998</v>
      </c>
      <c r="F24" s="121">
        <f>ANNEXI_Previous_Year!AQ49</f>
        <v>103683</v>
      </c>
      <c r="G24" s="10">
        <f t="shared" si="1"/>
        <v>1.272970925802687</v>
      </c>
      <c r="H24" s="11">
        <f t="shared" si="0"/>
        <v>28302.444499999983</v>
      </c>
    </row>
    <row r="25" spans="1:8" ht="15">
      <c r="A25" s="5">
        <v>25</v>
      </c>
      <c r="B25" s="6" t="s">
        <v>45</v>
      </c>
      <c r="C25" s="7" t="s">
        <v>4</v>
      </c>
      <c r="D25" s="8" t="s">
        <v>46</v>
      </c>
      <c r="E25" s="121">
        <f>ANNEXI_Reference_Year!AS51</f>
        <v>140.2246</v>
      </c>
      <c r="F25" s="121">
        <f>ANNEXI_Previous_Year!AQ51</f>
        <v>101</v>
      </c>
      <c r="G25" s="10">
        <f t="shared" si="1"/>
        <v>1.3883623762376238</v>
      </c>
      <c r="H25" s="11">
        <f t="shared" si="0"/>
        <v>39.22460000000001</v>
      </c>
    </row>
    <row r="26" spans="1:8" ht="15">
      <c r="A26" s="5">
        <v>26</v>
      </c>
      <c r="B26" s="6" t="s">
        <v>47</v>
      </c>
      <c r="C26" s="7" t="s">
        <v>7</v>
      </c>
      <c r="D26" s="8" t="s">
        <v>48</v>
      </c>
      <c r="E26" s="121">
        <f>ANNEXI_Reference_Year!AS55</f>
        <v>0</v>
      </c>
      <c r="F26" s="121">
        <f>ANNEXI_Previous_Year!AQ55</f>
        <v>232653</v>
      </c>
      <c r="G26" s="10">
        <f t="shared" si="1"/>
        <v>0</v>
      </c>
      <c r="H26" s="11">
        <f t="shared" si="0"/>
        <v>-232653</v>
      </c>
    </row>
    <row r="27" spans="1:8" ht="15">
      <c r="A27" s="5">
        <v>27</v>
      </c>
      <c r="B27" s="6" t="s">
        <v>49</v>
      </c>
      <c r="C27" s="7" t="s">
        <v>4</v>
      </c>
      <c r="D27" s="8" t="s">
        <v>48</v>
      </c>
      <c r="E27" s="121">
        <f>ANNEXI_Reference_Year!AS54</f>
        <v>329589.3</v>
      </c>
      <c r="F27" s="121">
        <f>ANNEXI_Previous_Year!AQ54</f>
        <v>0</v>
      </c>
      <c r="G27" s="10" t="e">
        <f t="shared" si="1"/>
        <v>#DIV/0!</v>
      </c>
      <c r="H27" s="11">
        <f t="shared" si="0"/>
        <v>329589.3</v>
      </c>
    </row>
    <row r="28" spans="1:8" ht="15">
      <c r="A28" s="5">
        <v>28</v>
      </c>
      <c r="B28" s="6" t="s">
        <v>50</v>
      </c>
      <c r="C28" s="7" t="s">
        <v>7</v>
      </c>
      <c r="D28" s="8" t="s">
        <v>51</v>
      </c>
      <c r="E28" s="121">
        <f>ANNEXI_Reference_Year!AS58</f>
        <v>0</v>
      </c>
      <c r="F28" s="121">
        <f>ANNEXI_Previous_Year!AQ58</f>
        <v>380095</v>
      </c>
      <c r="G28" s="10">
        <f t="shared" si="1"/>
        <v>0</v>
      </c>
      <c r="H28" s="11">
        <f t="shared" si="0"/>
        <v>-380095</v>
      </c>
    </row>
    <row r="29" spans="1:8" ht="15">
      <c r="A29" s="5">
        <v>29</v>
      </c>
      <c r="B29" s="6" t="s">
        <v>52</v>
      </c>
      <c r="C29" s="7" t="s">
        <v>4</v>
      </c>
      <c r="D29" s="8" t="s">
        <v>51</v>
      </c>
      <c r="E29" s="121">
        <f>ANNEXI_Reference_Year!AS57</f>
        <v>402528.4979999997</v>
      </c>
      <c r="F29" s="121">
        <f>ANNEXI_Previous_Year!AQ57</f>
        <v>0</v>
      </c>
      <c r="G29" s="10" t="e">
        <f t="shared" si="1"/>
        <v>#DIV/0!</v>
      </c>
      <c r="H29" s="11">
        <f t="shared" si="0"/>
        <v>402528.4979999997</v>
      </c>
    </row>
    <row r="30" spans="1:9" ht="15">
      <c r="A30" s="5">
        <v>30</v>
      </c>
      <c r="B30" s="6" t="s">
        <v>53</v>
      </c>
      <c r="C30" s="7" t="s">
        <v>7</v>
      </c>
      <c r="D30" s="8" t="s">
        <v>54</v>
      </c>
      <c r="E30" s="121">
        <f>ANNEXI_Reference_Year!AS61</f>
        <v>11840.646499999999</v>
      </c>
      <c r="F30" s="121">
        <f>ANNEXI_Previous_Year!AQ61</f>
        <v>0</v>
      </c>
      <c r="G30" s="10" t="e">
        <f t="shared" si="1"/>
        <v>#DIV/0!</v>
      </c>
      <c r="H30" s="11">
        <f t="shared" si="0"/>
        <v>11840.646499999999</v>
      </c>
      <c r="I30" s="11"/>
    </row>
    <row r="31" spans="1:8" ht="15">
      <c r="A31" s="5">
        <v>31</v>
      </c>
      <c r="B31" s="6" t="s">
        <v>55</v>
      </c>
      <c r="C31" s="7" t="s">
        <v>4</v>
      </c>
      <c r="D31" s="8" t="s">
        <v>54</v>
      </c>
      <c r="E31" s="121">
        <f>ANNEXI_Reference_Year!AS60</f>
        <v>54311.2313</v>
      </c>
      <c r="F31" s="121">
        <f>ANNEXI_Previous_Year!AQ60</f>
        <v>88343</v>
      </c>
      <c r="G31" s="10">
        <f t="shared" si="1"/>
        <v>0.6147768504578744</v>
      </c>
      <c r="H31" s="11">
        <f t="shared" si="0"/>
        <v>-34031.7687</v>
      </c>
    </row>
    <row r="32" spans="1:8" ht="15">
      <c r="A32" s="5">
        <v>32</v>
      </c>
      <c r="B32" s="6" t="s">
        <v>56</v>
      </c>
      <c r="C32" s="7" t="s">
        <v>7</v>
      </c>
      <c r="D32" s="8" t="s">
        <v>57</v>
      </c>
      <c r="E32" s="121">
        <f>ANNEXI_Reference_Year!AS64</f>
        <v>590826.329</v>
      </c>
      <c r="F32" s="121">
        <f>ANNEXI_Previous_Year!AQ64</f>
        <v>920109</v>
      </c>
      <c r="G32" s="10">
        <f t="shared" si="1"/>
        <v>0.6421264534962706</v>
      </c>
      <c r="H32" s="11">
        <f t="shared" si="0"/>
        <v>-329282.671</v>
      </c>
    </row>
    <row r="33" spans="1:8" ht="15">
      <c r="A33" s="5">
        <v>33</v>
      </c>
      <c r="B33" s="6" t="s">
        <v>58</v>
      </c>
      <c r="C33" s="7" t="s">
        <v>7</v>
      </c>
      <c r="D33" s="8" t="s">
        <v>59</v>
      </c>
      <c r="E33" s="121">
        <f>ANNEXI_Reference_Year!AS67</f>
        <v>1738453.2897</v>
      </c>
      <c r="F33" s="121">
        <f>ANNEXI_Previous_Year!AQ67</f>
        <v>1867944</v>
      </c>
      <c r="G33" s="10">
        <f t="shared" si="1"/>
        <v>0.9306774130809061</v>
      </c>
      <c r="H33" s="11">
        <f t="shared" si="0"/>
        <v>-129490.71029999992</v>
      </c>
    </row>
    <row r="34" spans="1:8" ht="15">
      <c r="A34" s="5">
        <v>34</v>
      </c>
      <c r="B34" s="6" t="s">
        <v>60</v>
      </c>
      <c r="C34" s="7" t="s">
        <v>7</v>
      </c>
      <c r="D34" s="8" t="s">
        <v>61</v>
      </c>
      <c r="E34" s="121">
        <f>ANNEXI_Reference_Year!AS70</f>
        <v>297269.047</v>
      </c>
      <c r="F34" s="121">
        <f>ANNEXI_Previous_Year!AQ70</f>
        <v>402693</v>
      </c>
      <c r="G34" s="10">
        <f t="shared" si="1"/>
        <v>0.738202668037438</v>
      </c>
      <c r="H34" s="11">
        <f t="shared" si="0"/>
        <v>-105423.95299999998</v>
      </c>
    </row>
    <row r="35" spans="1:8" ht="15">
      <c r="A35" s="5">
        <v>35</v>
      </c>
      <c r="B35" s="6" t="s">
        <v>62</v>
      </c>
      <c r="C35" s="7" t="s">
        <v>7</v>
      </c>
      <c r="D35" s="8" t="s">
        <v>63</v>
      </c>
      <c r="E35" s="121">
        <f>ANNEXI_Reference_Year!AS73</f>
        <v>8878721.923</v>
      </c>
      <c r="F35" s="121">
        <f>ANNEXI_Previous_Year!AQ73</f>
        <v>9021031</v>
      </c>
      <c r="G35" s="10">
        <f t="shared" si="1"/>
        <v>0.9842247436019231</v>
      </c>
      <c r="H35" s="11">
        <f t="shared" si="0"/>
        <v>-142309.07699999958</v>
      </c>
    </row>
    <row r="36" spans="1:8" ht="15">
      <c r="A36" s="5">
        <v>36</v>
      </c>
      <c r="B36" s="6" t="s">
        <v>64</v>
      </c>
      <c r="C36" s="7" t="s">
        <v>7</v>
      </c>
      <c r="D36" s="8" t="s">
        <v>65</v>
      </c>
      <c r="E36" s="121">
        <f>ANNEXI_Reference_Year!AS76</f>
        <v>6011801.0713</v>
      </c>
      <c r="F36" s="121">
        <f>ANNEXI_Previous_Year!AQ76</f>
        <v>6973279</v>
      </c>
      <c r="G36" s="10">
        <f t="shared" si="1"/>
        <v>0.8621196816160661</v>
      </c>
      <c r="H36" s="11">
        <f t="shared" si="0"/>
        <v>-961477.9287</v>
      </c>
    </row>
    <row r="37" spans="1:8" ht="15">
      <c r="A37" s="5">
        <v>37</v>
      </c>
      <c r="B37" s="6" t="s">
        <v>66</v>
      </c>
      <c r="C37" s="7" t="s">
        <v>4</v>
      </c>
      <c r="D37" s="8" t="s">
        <v>65</v>
      </c>
      <c r="E37" s="121">
        <f>ANNEXI_Reference_Year!AS75</f>
        <v>183792.967</v>
      </c>
      <c r="F37" s="121">
        <f>ANNEXI_Previous_Year!AQ75</f>
        <v>25918</v>
      </c>
      <c r="G37" s="10">
        <f t="shared" si="1"/>
        <v>7.091325217995216</v>
      </c>
      <c r="H37" s="11">
        <f t="shared" si="0"/>
        <v>157874.967</v>
      </c>
    </row>
    <row r="38" spans="1:9" ht="15">
      <c r="A38" s="5">
        <v>38</v>
      </c>
      <c r="B38" s="6" t="s">
        <v>67</v>
      </c>
      <c r="C38" s="7" t="s">
        <v>7</v>
      </c>
      <c r="D38" s="8" t="s">
        <v>68</v>
      </c>
      <c r="E38" s="121">
        <f>ANNEXI_Reference_Year!AS79</f>
        <v>13133287.8461</v>
      </c>
      <c r="F38" s="121">
        <f>ANNEXI_Previous_Year!AQ79</f>
        <v>12768906</v>
      </c>
      <c r="G38" s="10">
        <f t="shared" si="1"/>
        <v>1.0285366535003078</v>
      </c>
      <c r="H38" s="11">
        <f t="shared" si="0"/>
        <v>364381.84610000066</v>
      </c>
      <c r="I38" s="79"/>
    </row>
    <row r="39" spans="1:8" ht="15">
      <c r="A39" s="5">
        <v>39</v>
      </c>
      <c r="B39" s="6" t="s">
        <v>69</v>
      </c>
      <c r="C39" s="7" t="s">
        <v>4</v>
      </c>
      <c r="D39" s="8" t="s">
        <v>68</v>
      </c>
      <c r="E39" s="121">
        <f>ANNEXI_Reference_Year!AS78</f>
        <v>65065.174</v>
      </c>
      <c r="F39" s="121">
        <f>ANNEXI_Previous_Year!AQ78</f>
        <v>83564</v>
      </c>
      <c r="G39" s="10">
        <f t="shared" si="1"/>
        <v>0.7786268488822938</v>
      </c>
      <c r="H39" s="11">
        <f t="shared" si="0"/>
        <v>-18498.826</v>
      </c>
    </row>
    <row r="40" spans="1:8" ht="15">
      <c r="A40" s="5">
        <v>40</v>
      </c>
      <c r="B40" s="6" t="s">
        <v>70</v>
      </c>
      <c r="C40" s="7" t="s">
        <v>7</v>
      </c>
      <c r="D40" s="8" t="s">
        <v>71</v>
      </c>
      <c r="E40" s="121">
        <f>ANNEXI_Reference_Year!AS82</f>
        <v>574801.9428</v>
      </c>
      <c r="F40" s="121">
        <f>ANNEXI_Previous_Year!AQ82</f>
        <v>663310</v>
      </c>
      <c r="G40" s="10">
        <f t="shared" si="1"/>
        <v>0.866566074384526</v>
      </c>
      <c r="H40" s="11">
        <f t="shared" si="0"/>
        <v>-88508.05720000004</v>
      </c>
    </row>
    <row r="41" spans="1:9" ht="15">
      <c r="A41" s="5">
        <v>41</v>
      </c>
      <c r="B41" s="6" t="s">
        <v>72</v>
      </c>
      <c r="C41" s="7" t="s">
        <v>7</v>
      </c>
      <c r="D41" s="8" t="s">
        <v>73</v>
      </c>
      <c r="E41" s="121">
        <f>ANNEXI_Reference_Year!AS85</f>
        <v>6476429.2435</v>
      </c>
      <c r="F41" s="121">
        <f>ANNEXI_Previous_Year!AQ85</f>
        <v>3645144</v>
      </c>
      <c r="G41" s="10">
        <f t="shared" si="1"/>
        <v>1.7767279546432184</v>
      </c>
      <c r="H41" s="11">
        <f t="shared" si="0"/>
        <v>2831285.2435</v>
      </c>
      <c r="I41" s="79"/>
    </row>
    <row r="42" spans="1:8" ht="15">
      <c r="A42" s="5">
        <v>42</v>
      </c>
      <c r="B42" s="6" t="s">
        <v>74</v>
      </c>
      <c r="C42" s="7" t="s">
        <v>4</v>
      </c>
      <c r="D42" s="8" t="s">
        <v>73</v>
      </c>
      <c r="E42" s="121">
        <f>ANNEXI_Reference_Year!AS84</f>
        <v>279998.671</v>
      </c>
      <c r="F42" s="121">
        <f>ANNEXI_Previous_Year!AQ84</f>
        <v>52407</v>
      </c>
      <c r="G42" s="10">
        <f t="shared" si="1"/>
        <v>5.342772358654377</v>
      </c>
      <c r="H42" s="11">
        <f t="shared" si="0"/>
        <v>227591.67099999997</v>
      </c>
    </row>
    <row r="43" spans="1:8" ht="15">
      <c r="A43" s="5">
        <v>43</v>
      </c>
      <c r="B43" s="6" t="s">
        <v>75</v>
      </c>
      <c r="C43" s="7" t="s">
        <v>7</v>
      </c>
      <c r="D43" s="8" t="s">
        <v>76</v>
      </c>
      <c r="E43" s="121">
        <f>ANNEXI_Reference_Year!AS88</f>
        <v>75078299.5871</v>
      </c>
      <c r="F43" s="121">
        <f>ANNEXI_Previous_Year!AQ88</f>
        <v>81667748</v>
      </c>
      <c r="G43" s="10">
        <f t="shared" si="1"/>
        <v>0.9193139449259701</v>
      </c>
      <c r="H43" s="197">
        <f t="shared" si="0"/>
        <v>-6589448.412900001</v>
      </c>
    </row>
    <row r="44" spans="1:8" ht="15">
      <c r="A44" s="5">
        <v>44</v>
      </c>
      <c r="B44" s="6" t="s">
        <v>77</v>
      </c>
      <c r="C44" s="7" t="s">
        <v>4</v>
      </c>
      <c r="D44" s="8" t="s">
        <v>76</v>
      </c>
      <c r="E44" s="121">
        <f>ANNEXI_Reference_Year!AS87</f>
        <v>141437.9706</v>
      </c>
      <c r="F44" s="121">
        <f>ANNEXI_Previous_Year!AQ87</f>
        <v>170607</v>
      </c>
      <c r="G44" s="10">
        <f t="shared" si="1"/>
        <v>0.8290279449260581</v>
      </c>
      <c r="H44" s="11">
        <f t="shared" si="0"/>
        <v>-29169.0294</v>
      </c>
    </row>
    <row r="45" spans="1:9" ht="15">
      <c r="A45" s="5">
        <v>45</v>
      </c>
      <c r="B45" s="6" t="s">
        <v>78</v>
      </c>
      <c r="C45" s="7" t="s">
        <v>7</v>
      </c>
      <c r="D45" s="8" t="s">
        <v>79</v>
      </c>
      <c r="E45" s="121" t="s">
        <v>7</v>
      </c>
      <c r="F45" s="121">
        <f>ANNEXI_Previous_Year!AQ91</f>
        <v>28198587</v>
      </c>
      <c r="G45" s="10" t="e">
        <f t="shared" si="1"/>
        <v>#VALUE!</v>
      </c>
      <c r="H45" s="11" t="e">
        <f t="shared" si="0"/>
        <v>#VALUE!</v>
      </c>
      <c r="I45" s="79"/>
    </row>
    <row r="46" spans="1:8" ht="15">
      <c r="A46" s="5">
        <v>46</v>
      </c>
      <c r="B46" s="6" t="s">
        <v>80</v>
      </c>
      <c r="C46" s="7" t="s">
        <v>4</v>
      </c>
      <c r="D46" s="8" t="s">
        <v>79</v>
      </c>
      <c r="E46" s="121">
        <f>ANNEXI_Reference_Year!AS90</f>
        <v>230173.661</v>
      </c>
      <c r="F46" s="121">
        <f>ANNEXI_Previous_Year!AQ90</f>
        <v>238643</v>
      </c>
      <c r="G46" s="10">
        <f t="shared" si="1"/>
        <v>0.9645104235196507</v>
      </c>
      <c r="H46" s="11">
        <f t="shared" si="0"/>
        <v>-8469.339000000007</v>
      </c>
    </row>
    <row r="47" spans="1:9" ht="15">
      <c r="A47" s="5">
        <v>47</v>
      </c>
      <c r="B47" s="6" t="s">
        <v>81</v>
      </c>
      <c r="C47" s="7" t="s">
        <v>7</v>
      </c>
      <c r="D47" s="8" t="s">
        <v>82</v>
      </c>
      <c r="E47" s="121">
        <f>ANNEXI_Reference_Year!AS94</f>
        <v>12068498.15</v>
      </c>
      <c r="F47" s="121">
        <f>ANNEXI_Previous_Year!AQ94</f>
        <v>16268800</v>
      </c>
      <c r="G47" s="10">
        <f t="shared" si="1"/>
        <v>0.7418185821941385</v>
      </c>
      <c r="H47" s="11">
        <f t="shared" si="0"/>
        <v>-4200301.85</v>
      </c>
      <c r="I47" s="79"/>
    </row>
    <row r="48" spans="1:8" ht="15">
      <c r="A48" s="5">
        <v>48</v>
      </c>
      <c r="B48" s="6" t="s">
        <v>83</v>
      </c>
      <c r="C48" s="7" t="s">
        <v>4</v>
      </c>
      <c r="D48" s="8" t="s">
        <v>82</v>
      </c>
      <c r="E48" s="121">
        <f>ANNEXI_Reference_Year!AS93</f>
        <v>1315441.729</v>
      </c>
      <c r="F48" s="121">
        <f>ANNEXI_Previous_Year!AQ93</f>
        <v>290547</v>
      </c>
      <c r="G48" s="10">
        <f t="shared" si="1"/>
        <v>4.527466224053251</v>
      </c>
      <c r="H48" s="11">
        <f t="shared" si="0"/>
        <v>1024894.729</v>
      </c>
    </row>
    <row r="49" spans="1:8" ht="15">
      <c r="A49" s="5">
        <v>49</v>
      </c>
      <c r="B49" s="6" t="s">
        <v>84</v>
      </c>
      <c r="C49" s="7" t="s">
        <v>7</v>
      </c>
      <c r="D49" s="8" t="s">
        <v>85</v>
      </c>
      <c r="E49" s="121">
        <f>ANNEXI_Reference_Year!AS97</f>
        <v>532153.2</v>
      </c>
      <c r="F49" s="121">
        <f>ANNEXI_Previous_Year!AQ97</f>
        <v>551220</v>
      </c>
      <c r="G49" s="10">
        <f t="shared" si="1"/>
        <v>0.9654098182213997</v>
      </c>
      <c r="H49" s="11">
        <f t="shared" si="0"/>
        <v>-19066.800000000047</v>
      </c>
    </row>
    <row r="50" spans="1:8" ht="15">
      <c r="A50" s="5">
        <v>50</v>
      </c>
      <c r="B50" s="6" t="s">
        <v>86</v>
      </c>
      <c r="C50" s="7" t="s">
        <v>4</v>
      </c>
      <c r="D50" s="8" t="s">
        <v>85</v>
      </c>
      <c r="E50" s="121">
        <f>ANNEXI_Reference_Year!AS96</f>
        <v>110.196</v>
      </c>
      <c r="F50" s="121">
        <f>ANNEXI_Previous_Year!AQ96</f>
        <v>225</v>
      </c>
      <c r="G50" s="10">
        <f t="shared" si="1"/>
        <v>0.48976</v>
      </c>
      <c r="H50" s="11">
        <f t="shared" si="0"/>
        <v>-114.804</v>
      </c>
    </row>
    <row r="51" spans="1:8" ht="15">
      <c r="A51" s="5">
        <v>51</v>
      </c>
      <c r="B51" s="6" t="s">
        <v>87</v>
      </c>
      <c r="C51" s="7" t="s">
        <v>7</v>
      </c>
      <c r="D51" s="8" t="s">
        <v>88</v>
      </c>
      <c r="E51" s="121">
        <f>ANNEXI_Reference_Year!AS100</f>
        <v>1362328.1584</v>
      </c>
      <c r="F51" s="121">
        <f>ANNEXI_Previous_Year!AQ100</f>
        <v>883673</v>
      </c>
      <c r="G51" s="10">
        <f t="shared" si="1"/>
        <v>1.5416654785197692</v>
      </c>
      <c r="H51" s="11">
        <f t="shared" si="0"/>
        <v>478655.1584000001</v>
      </c>
    </row>
    <row r="52" spans="1:8" ht="15.75" thickBot="1">
      <c r="A52" s="5">
        <v>52</v>
      </c>
      <c r="B52" s="123" t="s">
        <v>89</v>
      </c>
      <c r="C52" s="124" t="s">
        <v>4</v>
      </c>
      <c r="D52" s="125" t="s">
        <v>88</v>
      </c>
      <c r="E52" s="126">
        <f>ANNEXI_Reference_Year!AS99</f>
        <v>76854.88100000001</v>
      </c>
      <c r="F52" s="122">
        <f>ANNEXI_Previous_Year!AQ99</f>
        <v>59224</v>
      </c>
      <c r="G52" s="127">
        <f t="shared" si="1"/>
        <v>1.2976982473321628</v>
      </c>
      <c r="H52" s="128">
        <f t="shared" si="0"/>
        <v>17630.88100000001</v>
      </c>
    </row>
    <row r="53" spans="5:6" ht="15">
      <c r="E53" s="129">
        <f>SUM(E2:E52)</f>
        <v>150779983.09410003</v>
      </c>
      <c r="F53" s="129">
        <f>SUM(F2:F52)</f>
        <v>182005677</v>
      </c>
    </row>
    <row r="56" ht="15">
      <c r="E56" s="80"/>
    </row>
    <row r="58" spans="2:4" ht="15">
      <c r="B58" t="s">
        <v>122</v>
      </c>
      <c r="D58" t="s">
        <v>137</v>
      </c>
    </row>
    <row r="60" spans="2:4" ht="15">
      <c r="B60" t="s">
        <v>138</v>
      </c>
      <c r="D60" t="s">
        <v>128</v>
      </c>
    </row>
    <row r="61" ht="15">
      <c r="D61" t="s">
        <v>129</v>
      </c>
    </row>
  </sheetData>
  <conditionalFormatting sqref="G53:G65468">
    <cfRule type="cellIs" priority="24" dxfId="0" operator="lessThan" stopIfTrue="1">
      <formula>0.5</formula>
    </cfRule>
    <cfRule type="cellIs" priority="25" dxfId="0" operator="greaterThan" stopIfTrue="1">
      <formula>2</formula>
    </cfRule>
  </conditionalFormatting>
  <conditionalFormatting sqref="G2:G52">
    <cfRule type="cellIs" priority="19" dxfId="0" operator="lessThan" stopIfTrue="1">
      <formula>0.5</formula>
    </cfRule>
    <cfRule type="cellIs" priority="20" dxfId="0" operator="greaterThan" stopIfTrue="1">
      <formula>2</formula>
    </cfRule>
  </conditionalFormatting>
  <conditionalFormatting sqref="H2:H52">
    <cfRule type="top10" priority="18" dxfId="0" stopIfTrue="1" rank="5"/>
  </conditionalFormatting>
  <conditionalFormatting sqref="I30">
    <cfRule type="top10" priority="15" dxfId="0" stopIfTrue="1" rank="5"/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66"/>
  <sheetViews>
    <sheetView workbookViewId="0" topLeftCell="C37">
      <selection activeCell="F52" sqref="F52"/>
    </sheetView>
  </sheetViews>
  <sheetFormatPr defaultColWidth="11.421875" defaultRowHeight="15"/>
  <cols>
    <col min="1" max="1" width="4.28125" style="0" customWidth="1"/>
    <col min="2" max="2" width="3.421875" style="0" customWidth="1"/>
    <col min="3" max="3" width="79.7109375" style="0" customWidth="1"/>
    <col min="4" max="5" width="12.57421875" style="0" customWidth="1"/>
    <col min="6" max="6" width="13.140625" style="0" customWidth="1"/>
    <col min="7" max="7" width="59.7109375" style="0" customWidth="1"/>
  </cols>
  <sheetData>
    <row r="2" spans="3:6" ht="15">
      <c r="C2" s="70" t="s">
        <v>118</v>
      </c>
      <c r="D2" s="62">
        <f>ANNEXII_Previous_Year!A2</f>
        <v>2016</v>
      </c>
      <c r="E2" s="62">
        <f>ANNEXII_Reference_Year!A2</f>
        <v>2018</v>
      </c>
      <c r="F2" s="62" t="s">
        <v>238</v>
      </c>
    </row>
    <row r="3" spans="1:6" ht="21">
      <c r="A3" s="2"/>
      <c r="B3" s="3" t="s">
        <v>4</v>
      </c>
      <c r="C3" s="44" t="s">
        <v>252</v>
      </c>
      <c r="D3" s="65" t="s">
        <v>253</v>
      </c>
      <c r="E3" s="65" t="s">
        <v>253</v>
      </c>
      <c r="F3" s="66" t="s">
        <v>232</v>
      </c>
    </row>
    <row r="4" spans="1:6" ht="15">
      <c r="A4" s="6" t="s">
        <v>3</v>
      </c>
      <c r="B4" s="7" t="s">
        <v>4</v>
      </c>
      <c r="C4" s="45" t="s">
        <v>5</v>
      </c>
      <c r="D4" s="48">
        <f>ANNEXII_Previous_Year!R3</f>
        <v>6553</v>
      </c>
      <c r="E4" s="48">
        <f>ANNEXII_Reference_Year!R3</f>
        <v>6729.6791</v>
      </c>
      <c r="F4" s="61">
        <f>E4/D4</f>
        <v>1.026961559591027</v>
      </c>
    </row>
    <row r="5" spans="1:6" ht="15">
      <c r="A5" s="6" t="s">
        <v>6</v>
      </c>
      <c r="B5" s="7" t="s">
        <v>7</v>
      </c>
      <c r="C5" s="46" t="s">
        <v>8</v>
      </c>
      <c r="D5" s="48">
        <f>ANNEXII_Previous_Year!R7</f>
        <v>7411</v>
      </c>
      <c r="E5" s="48">
        <f>ANNEXII_Reference_Year!R7</f>
        <v>3564.6714</v>
      </c>
      <c r="F5" s="61">
        <f aca="true" t="shared" si="0" ref="F5:F55">E5/D5</f>
        <v>0.48099735528268794</v>
      </c>
    </row>
    <row r="6" spans="1:6" ht="15">
      <c r="A6" s="6" t="s">
        <v>9</v>
      </c>
      <c r="B6" s="7" t="s">
        <v>4</v>
      </c>
      <c r="C6" s="46" t="s">
        <v>8</v>
      </c>
      <c r="D6" s="48">
        <f>ANNEXII_Previous_Year!R6</f>
        <v>74080</v>
      </c>
      <c r="E6" s="48">
        <f>ANNEXII_Reference_Year!R6</f>
        <v>99866.939</v>
      </c>
      <c r="F6" s="61">
        <f>E6/D6</f>
        <v>1.3480958288336933</v>
      </c>
    </row>
    <row r="7" spans="1:6" ht="15">
      <c r="A7" s="6" t="s">
        <v>10</v>
      </c>
      <c r="B7" s="7" t="s">
        <v>4</v>
      </c>
      <c r="C7" s="46" t="s">
        <v>11</v>
      </c>
      <c r="D7" s="48">
        <f>ANNEXII_Previous_Year!R9</f>
        <v>107261</v>
      </c>
      <c r="E7" s="48">
        <f>ANNEXII_Reference_Year!R9</f>
        <v>116440.8117</v>
      </c>
      <c r="F7" s="61">
        <f t="shared" si="0"/>
        <v>1.0855838720504192</v>
      </c>
    </row>
    <row r="8" spans="1:6" ht="15">
      <c r="A8" s="6" t="s">
        <v>12</v>
      </c>
      <c r="B8" s="7" t="s">
        <v>7</v>
      </c>
      <c r="C8" s="46" t="s">
        <v>13</v>
      </c>
      <c r="D8" s="48">
        <f>ANNEXII_Previous_Year!R13</f>
        <v>40509</v>
      </c>
      <c r="E8" s="48">
        <f>ANNEXII_Reference_Year!R13</f>
        <v>76204.3562</v>
      </c>
      <c r="F8" s="61">
        <f t="shared" si="0"/>
        <v>1.8811710039744254</v>
      </c>
    </row>
    <row r="9" spans="1:6" ht="15">
      <c r="A9" s="6" t="s">
        <v>14</v>
      </c>
      <c r="B9" s="7" t="s">
        <v>4</v>
      </c>
      <c r="C9" s="46" t="s">
        <v>13</v>
      </c>
      <c r="D9" s="48">
        <f>ANNEXII_Previous_Year!R12</f>
        <v>114895</v>
      </c>
      <c r="E9" s="48">
        <f>ANNEXII_Reference_Year!R12</f>
        <v>162171.1261</v>
      </c>
      <c r="F9" s="61">
        <f t="shared" si="0"/>
        <v>1.4114724409243222</v>
      </c>
    </row>
    <row r="10" spans="1:6" ht="15">
      <c r="A10" s="6" t="s">
        <v>15</v>
      </c>
      <c r="B10" s="7" t="s">
        <v>7</v>
      </c>
      <c r="C10" s="46" t="s">
        <v>16</v>
      </c>
      <c r="D10" s="48">
        <f>ANNEXII_Previous_Year!R16</f>
        <v>181491</v>
      </c>
      <c r="E10" s="48">
        <f>ANNEXII_Reference_Year!R16</f>
        <v>165493.874115</v>
      </c>
      <c r="F10" s="61">
        <f t="shared" si="0"/>
        <v>0.9118571946542805</v>
      </c>
    </row>
    <row r="11" spans="1:6" ht="15">
      <c r="A11" s="6" t="s">
        <v>17</v>
      </c>
      <c r="B11" s="7" t="s">
        <v>4</v>
      </c>
      <c r="C11" s="46" t="s">
        <v>18</v>
      </c>
      <c r="D11" s="48">
        <f>ANNEXII_Previous_Year!R15</f>
        <v>78077</v>
      </c>
      <c r="E11" s="48">
        <f>ANNEXII_Reference_Year!R15</f>
        <v>361896.9327</v>
      </c>
      <c r="F11" s="61">
        <f t="shared" si="0"/>
        <v>4.635128561548215</v>
      </c>
    </row>
    <row r="12" spans="1:6" ht="15">
      <c r="A12" s="6" t="s">
        <v>19</v>
      </c>
      <c r="B12" s="7" t="s">
        <v>7</v>
      </c>
      <c r="C12" s="46" t="s">
        <v>20</v>
      </c>
      <c r="D12" s="48">
        <f>ANNEXII_Previous_Year!R19</f>
        <v>61178</v>
      </c>
      <c r="E12" s="48">
        <f>ANNEXII_Reference_Year!R19</f>
        <v>82262.78595</v>
      </c>
      <c r="F12" s="61">
        <f t="shared" si="0"/>
        <v>1.3446465387884534</v>
      </c>
    </row>
    <row r="13" spans="1:6" ht="15">
      <c r="A13" s="6" t="s">
        <v>21</v>
      </c>
      <c r="B13" s="7" t="s">
        <v>4</v>
      </c>
      <c r="C13" s="46" t="s">
        <v>20</v>
      </c>
      <c r="D13" s="48">
        <f>ANNEXII_Previous_Year!R18</f>
        <v>8231</v>
      </c>
      <c r="E13" s="48">
        <f>ANNEXII_Reference_Year!R18</f>
        <v>4900.16601</v>
      </c>
      <c r="F13" s="61">
        <f t="shared" si="0"/>
        <v>0.5953305807313813</v>
      </c>
    </row>
    <row r="14" spans="1:6" ht="15">
      <c r="A14" s="6" t="s">
        <v>22</v>
      </c>
      <c r="B14" s="7" t="s">
        <v>7</v>
      </c>
      <c r="C14" s="46" t="s">
        <v>23</v>
      </c>
      <c r="D14" s="48">
        <f>ANNEXII_Previous_Year!R22</f>
        <v>4340</v>
      </c>
      <c r="E14" s="48">
        <f>ANNEXII_Reference_Year!R22</f>
        <v>6742.9842</v>
      </c>
      <c r="F14" s="61">
        <f t="shared" si="0"/>
        <v>1.553682995391705</v>
      </c>
    </row>
    <row r="15" spans="1:6" ht="15">
      <c r="A15" s="6" t="s">
        <v>24</v>
      </c>
      <c r="B15" s="7" t="s">
        <v>4</v>
      </c>
      <c r="C15" s="46" t="s">
        <v>23</v>
      </c>
      <c r="D15" s="48">
        <f>ANNEXII_Previous_Year!R21</f>
        <v>43651</v>
      </c>
      <c r="E15" s="48">
        <f>ANNEXII_Reference_Year!R21</f>
        <v>60774.29370000001</v>
      </c>
      <c r="F15" s="61">
        <f t="shared" si="0"/>
        <v>1.3922772376348769</v>
      </c>
    </row>
    <row r="16" spans="1:6" ht="15">
      <c r="A16" s="6" t="s">
        <v>25</v>
      </c>
      <c r="B16" s="7" t="s">
        <v>7</v>
      </c>
      <c r="C16" s="46" t="s">
        <v>26</v>
      </c>
      <c r="D16" s="48">
        <f>ANNEXII_Previous_Year!R25</f>
        <v>5401711</v>
      </c>
      <c r="E16" s="48">
        <f>ANNEXII_Reference_Year!R25</f>
        <v>6786818.8949</v>
      </c>
      <c r="F16" s="61">
        <f t="shared" si="0"/>
        <v>1.2564202147986072</v>
      </c>
    </row>
    <row r="17" spans="1:6" ht="15">
      <c r="A17" s="6" t="s">
        <v>27</v>
      </c>
      <c r="B17" s="7" t="s">
        <v>7</v>
      </c>
      <c r="C17" s="46" t="s">
        <v>28</v>
      </c>
      <c r="D17" s="48">
        <f>ANNEXII_Previous_Year!R28</f>
        <v>547378</v>
      </c>
      <c r="E17" s="48">
        <f>ANNEXII_Reference_Year!R28</f>
        <v>611533.1247</v>
      </c>
      <c r="F17" s="61">
        <f t="shared" si="0"/>
        <v>1.1172044267398398</v>
      </c>
    </row>
    <row r="18" spans="1:6" ht="15">
      <c r="A18" s="6" t="s">
        <v>29</v>
      </c>
      <c r="B18" s="7" t="s">
        <v>7</v>
      </c>
      <c r="C18" s="46" t="s">
        <v>30</v>
      </c>
      <c r="D18" s="48">
        <f>ANNEXII_Previous_Year!R31</f>
        <v>79016</v>
      </c>
      <c r="E18" s="48">
        <f>ANNEXII_Reference_Year!R31</f>
        <v>167504.836</v>
      </c>
      <c r="F18" s="61">
        <f t="shared" si="0"/>
        <v>2.119885035942088</v>
      </c>
    </row>
    <row r="19" spans="1:6" ht="15">
      <c r="A19" s="6" t="s">
        <v>31</v>
      </c>
      <c r="B19" s="7" t="s">
        <v>7</v>
      </c>
      <c r="C19" s="46" t="s">
        <v>32</v>
      </c>
      <c r="D19" s="48">
        <f>ANNEXII_Previous_Year!R34</f>
        <v>1001174</v>
      </c>
      <c r="E19" s="48">
        <f>ANNEXII_Reference_Year!R34</f>
        <v>1164792.525</v>
      </c>
      <c r="F19" s="61">
        <f t="shared" si="0"/>
        <v>1.163426662098696</v>
      </c>
    </row>
    <row r="20" spans="1:6" ht="15">
      <c r="A20" s="6" t="s">
        <v>33</v>
      </c>
      <c r="B20" s="7" t="s">
        <v>4</v>
      </c>
      <c r="C20" s="46" t="s">
        <v>32</v>
      </c>
      <c r="D20" s="48">
        <f>ANNEXII_Previous_Year!R33</f>
        <v>0</v>
      </c>
      <c r="E20" s="48">
        <f>ANNEXII_Reference_Year!R33</f>
        <v>0</v>
      </c>
      <c r="F20" s="61" t="e">
        <f t="shared" si="0"/>
        <v>#DIV/0!</v>
      </c>
    </row>
    <row r="21" spans="1:6" ht="15">
      <c r="A21" s="6" t="s">
        <v>34</v>
      </c>
      <c r="B21" s="7" t="s">
        <v>7</v>
      </c>
      <c r="C21" s="46" t="s">
        <v>35</v>
      </c>
      <c r="D21" s="48">
        <f>ANNEXII_Previous_Year!R37</f>
        <v>1914407</v>
      </c>
      <c r="E21" s="48">
        <f>ANNEXII_Reference_Year!R37</f>
        <v>1324479.0722</v>
      </c>
      <c r="F21" s="61">
        <f t="shared" si="0"/>
        <v>0.6918482183778057</v>
      </c>
    </row>
    <row r="22" spans="1:6" ht="15">
      <c r="A22" s="6" t="s">
        <v>36</v>
      </c>
      <c r="B22" s="7" t="s">
        <v>7</v>
      </c>
      <c r="C22" s="46" t="s">
        <v>37</v>
      </c>
      <c r="D22" s="48">
        <f>ANNEXII_Previous_Year!R40</f>
        <v>247470</v>
      </c>
      <c r="E22" s="48">
        <f>ANNEXII_Reference_Year!R40</f>
        <v>415937.875</v>
      </c>
      <c r="F22" s="61">
        <f t="shared" si="0"/>
        <v>1.6807607992888027</v>
      </c>
    </row>
    <row r="23" spans="1:6" ht="15">
      <c r="A23" s="6" t="s">
        <v>38</v>
      </c>
      <c r="B23" s="7" t="s">
        <v>7</v>
      </c>
      <c r="C23" s="46" t="s">
        <v>39</v>
      </c>
      <c r="D23" s="48">
        <f>ANNEXII_Previous_Year!R43</f>
        <v>696151</v>
      </c>
      <c r="E23" s="48">
        <f>ANNEXII_Reference_Year!R43</f>
        <v>947352.9258</v>
      </c>
      <c r="F23" s="61">
        <f t="shared" si="0"/>
        <v>1.3608440206219627</v>
      </c>
    </row>
    <row r="24" spans="1:6" ht="15">
      <c r="A24" s="6" t="s">
        <v>40</v>
      </c>
      <c r="B24" s="7" t="s">
        <v>7</v>
      </c>
      <c r="C24" s="46" t="s">
        <v>41</v>
      </c>
      <c r="D24" s="48">
        <f>ANNEXII_Previous_Year!R46</f>
        <v>3607281</v>
      </c>
      <c r="E24" s="48">
        <f>ANNEXII_Reference_Year!R46</f>
        <v>3582894.3682999997</v>
      </c>
      <c r="F24" s="61">
        <f t="shared" si="0"/>
        <v>0.9932396085306356</v>
      </c>
    </row>
    <row r="25" spans="1:6" ht="15">
      <c r="A25" s="6" t="s">
        <v>42</v>
      </c>
      <c r="B25" s="7" t="s">
        <v>4</v>
      </c>
      <c r="C25" s="46" t="s">
        <v>41</v>
      </c>
      <c r="D25" s="48">
        <f>ANNEXII_Previous_Year!R45</f>
        <v>31</v>
      </c>
      <c r="E25" s="48">
        <f>ANNEXII_Reference_Year!R45</f>
        <v>59.14</v>
      </c>
      <c r="F25" s="61">
        <f t="shared" si="0"/>
        <v>1.907741935483871</v>
      </c>
    </row>
    <row r="26" spans="1:6" ht="15">
      <c r="A26" s="6" t="s">
        <v>43</v>
      </c>
      <c r="B26" s="7" t="s">
        <v>7</v>
      </c>
      <c r="C26" s="46" t="s">
        <v>44</v>
      </c>
      <c r="D26" s="48">
        <f>ANNEXII_Previous_Year!R49</f>
        <v>37934</v>
      </c>
      <c r="E26" s="48">
        <f>ANNEXII_Reference_Year!R49</f>
        <v>44240.6619</v>
      </c>
      <c r="F26" s="61">
        <f t="shared" si="0"/>
        <v>1.1662535429957295</v>
      </c>
    </row>
    <row r="27" spans="1:6" ht="15">
      <c r="A27" s="6" t="s">
        <v>45</v>
      </c>
      <c r="B27" s="7" t="s">
        <v>4</v>
      </c>
      <c r="C27" s="46" t="s">
        <v>46</v>
      </c>
      <c r="D27" s="48">
        <f>ANNEXII_Previous_Year!R51</f>
        <v>89</v>
      </c>
      <c r="E27" s="48">
        <f>ANNEXII_Reference_Year!R51</f>
        <v>35.81</v>
      </c>
      <c r="F27" s="61">
        <f t="shared" si="0"/>
        <v>0.4023595505617978</v>
      </c>
    </row>
    <row r="28" spans="1:6" ht="15">
      <c r="A28" s="6" t="s">
        <v>47</v>
      </c>
      <c r="B28" s="7" t="s">
        <v>7</v>
      </c>
      <c r="C28" s="46" t="s">
        <v>48</v>
      </c>
      <c r="D28" s="48">
        <f>ANNEXII_Previous_Year!R55</f>
        <v>380905</v>
      </c>
      <c r="E28" s="48">
        <f>ANNEXII_Reference_Year!R55</f>
        <v>75188.0399</v>
      </c>
      <c r="F28" s="61">
        <f t="shared" si="0"/>
        <v>0.19739315551121672</v>
      </c>
    </row>
    <row r="29" spans="1:6" ht="15">
      <c r="A29" s="6" t="s">
        <v>49</v>
      </c>
      <c r="B29" s="7" t="s">
        <v>4</v>
      </c>
      <c r="C29" s="46" t="s">
        <v>48</v>
      </c>
      <c r="D29" s="48">
        <f>ANNEXII_Previous_Year!R54</f>
        <v>0</v>
      </c>
      <c r="E29" s="48">
        <f>ANNEXII_Reference_Year!R54</f>
        <v>6461.0688</v>
      </c>
      <c r="F29" s="61" t="e">
        <f t="shared" si="0"/>
        <v>#DIV/0!</v>
      </c>
    </row>
    <row r="30" spans="1:6" ht="15">
      <c r="A30" s="6" t="s">
        <v>50</v>
      </c>
      <c r="B30" s="7" t="s">
        <v>7</v>
      </c>
      <c r="C30" s="46" t="s">
        <v>51</v>
      </c>
      <c r="D30" s="48">
        <f>ANNEXII_Previous_Year!R58</f>
        <v>385191</v>
      </c>
      <c r="E30" s="48">
        <f>ANNEXII_Reference_Year!R58</f>
        <v>1077.862</v>
      </c>
      <c r="F30" s="61">
        <f t="shared" si="0"/>
        <v>0.0027982533340602457</v>
      </c>
    </row>
    <row r="31" spans="1:6" ht="15">
      <c r="A31" s="6" t="s">
        <v>52</v>
      </c>
      <c r="B31" s="7" t="s">
        <v>4</v>
      </c>
      <c r="C31" s="46" t="s">
        <v>51</v>
      </c>
      <c r="D31" s="48">
        <f>ANNEXII_Previous_Year!R57</f>
        <v>0</v>
      </c>
      <c r="E31" s="48">
        <f>ANNEXII_Reference_Year!R57</f>
        <v>20064.219</v>
      </c>
      <c r="F31" s="61" t="e">
        <f t="shared" si="0"/>
        <v>#DIV/0!</v>
      </c>
    </row>
    <row r="32" spans="1:6" ht="15">
      <c r="A32" s="6" t="s">
        <v>53</v>
      </c>
      <c r="B32" s="7" t="s">
        <v>7</v>
      </c>
      <c r="C32" s="46" t="s">
        <v>54</v>
      </c>
      <c r="D32" s="48">
        <f>ANNEXII_Previous_Year!R61</f>
        <v>0</v>
      </c>
      <c r="E32" s="48">
        <f>ANNEXII_Reference_Year!R61</f>
        <v>12591.764</v>
      </c>
      <c r="F32" s="61" t="e">
        <f t="shared" si="0"/>
        <v>#DIV/0!</v>
      </c>
    </row>
    <row r="33" spans="1:6" ht="15">
      <c r="A33" s="6" t="s">
        <v>55</v>
      </c>
      <c r="B33" s="7" t="s">
        <v>4</v>
      </c>
      <c r="C33" s="46" t="s">
        <v>54</v>
      </c>
      <c r="D33" s="48">
        <f>ANNEXII_Previous_Year!R60</f>
        <v>66996</v>
      </c>
      <c r="E33" s="48">
        <f>ANNEXII_Reference_Year!R60</f>
        <v>120991.026</v>
      </c>
      <c r="F33" s="61">
        <f t="shared" si="0"/>
        <v>1.8059440265090454</v>
      </c>
    </row>
    <row r="34" spans="1:6" ht="15">
      <c r="A34" s="6" t="s">
        <v>56</v>
      </c>
      <c r="B34" s="7" t="s">
        <v>7</v>
      </c>
      <c r="C34" s="46" t="s">
        <v>57</v>
      </c>
      <c r="D34" s="48">
        <f>ANNEXII_Previous_Year!R64</f>
        <v>574946</v>
      </c>
      <c r="E34" s="48">
        <f>ANNEXII_Reference_Year!R64</f>
        <v>471096.29730000003</v>
      </c>
      <c r="F34" s="61">
        <f t="shared" si="0"/>
        <v>0.819374858334522</v>
      </c>
    </row>
    <row r="35" spans="1:6" ht="15">
      <c r="A35" s="6" t="s">
        <v>58</v>
      </c>
      <c r="B35" s="7" t="s">
        <v>7</v>
      </c>
      <c r="C35" s="46" t="s">
        <v>59</v>
      </c>
      <c r="D35" s="48">
        <f>ANNEXII_Previous_Year!R67</f>
        <v>1676665</v>
      </c>
      <c r="E35" s="48">
        <f>ANNEXII_Reference_Year!R67</f>
        <v>1773142.92</v>
      </c>
      <c r="F35" s="61">
        <f t="shared" si="0"/>
        <v>1.0575415601804772</v>
      </c>
    </row>
    <row r="36" spans="1:6" ht="15">
      <c r="A36" s="6" t="s">
        <v>60</v>
      </c>
      <c r="B36" s="7" t="s">
        <v>7</v>
      </c>
      <c r="C36" s="46" t="s">
        <v>61</v>
      </c>
      <c r="D36" s="48">
        <f>ANNEXII_Previous_Year!R70</f>
        <v>522657</v>
      </c>
      <c r="E36" s="48">
        <f>ANNEXII_Reference_Year!R70</f>
        <v>444834.38300000003</v>
      </c>
      <c r="F36" s="61">
        <f t="shared" si="0"/>
        <v>0.8511019330076897</v>
      </c>
    </row>
    <row r="37" spans="1:6" ht="15">
      <c r="A37" s="6" t="s">
        <v>62</v>
      </c>
      <c r="B37" s="7" t="s">
        <v>7</v>
      </c>
      <c r="C37" s="46" t="s">
        <v>63</v>
      </c>
      <c r="D37" s="48">
        <f>ANNEXII_Previous_Year!R73</f>
        <v>11642542</v>
      </c>
      <c r="E37" s="48">
        <f>ANNEXII_Reference_Year!R73</f>
        <v>8877468.73</v>
      </c>
      <c r="F37" s="61">
        <f t="shared" si="0"/>
        <v>0.7625026158376753</v>
      </c>
    </row>
    <row r="38" spans="1:6" ht="15">
      <c r="A38" s="6" t="s">
        <v>64</v>
      </c>
      <c r="B38" s="7" t="s">
        <v>7</v>
      </c>
      <c r="C38" s="46" t="s">
        <v>65</v>
      </c>
      <c r="D38" s="48">
        <f>ANNEXII_Previous_Year!R76</f>
        <v>4846119</v>
      </c>
      <c r="E38" s="48">
        <f>ANNEXII_Reference_Year!R76</f>
        <v>4357800.956</v>
      </c>
      <c r="F38" s="61">
        <f t="shared" si="0"/>
        <v>0.899235234627957</v>
      </c>
    </row>
    <row r="39" spans="1:6" ht="15">
      <c r="A39" s="6" t="s">
        <v>66</v>
      </c>
      <c r="B39" s="7" t="s">
        <v>4</v>
      </c>
      <c r="C39" s="46" t="s">
        <v>65</v>
      </c>
      <c r="D39" s="48">
        <f>ANNEXII_Previous_Year!R75</f>
        <v>10083</v>
      </c>
      <c r="E39" s="48">
        <f>ANNEXII_Reference_Year!R75</f>
        <v>17509.0884</v>
      </c>
      <c r="F39" s="61">
        <f t="shared" si="0"/>
        <v>1.7364959238321929</v>
      </c>
    </row>
    <row r="40" spans="1:6" ht="15">
      <c r="A40" s="6" t="s">
        <v>67</v>
      </c>
      <c r="B40" s="7" t="s">
        <v>7</v>
      </c>
      <c r="C40" s="46" t="s">
        <v>68</v>
      </c>
      <c r="D40" s="48">
        <f>ANNEXII_Previous_Year!R79</f>
        <v>5704849</v>
      </c>
      <c r="E40" s="48">
        <f>ANNEXII_Reference_Year!R79</f>
        <v>7528383.31</v>
      </c>
      <c r="F40" s="61">
        <f t="shared" si="0"/>
        <v>1.3196463762669266</v>
      </c>
    </row>
    <row r="41" spans="1:6" ht="15">
      <c r="A41" s="6" t="s">
        <v>69</v>
      </c>
      <c r="B41" s="7" t="s">
        <v>4</v>
      </c>
      <c r="C41" s="46" t="s">
        <v>68</v>
      </c>
      <c r="D41" s="48">
        <f>ANNEXII_Previous_Year!R78</f>
        <v>97321</v>
      </c>
      <c r="E41" s="48">
        <f>ANNEXII_Reference_Year!R78</f>
        <v>102497.744</v>
      </c>
      <c r="F41" s="61">
        <f t="shared" si="0"/>
        <v>1.0531924661686585</v>
      </c>
    </row>
    <row r="42" spans="1:6" ht="15">
      <c r="A42" s="6" t="s">
        <v>70</v>
      </c>
      <c r="B42" s="7" t="s">
        <v>7</v>
      </c>
      <c r="C42" s="46" t="s">
        <v>71</v>
      </c>
      <c r="D42" s="48">
        <f>ANNEXII_Previous_Year!R82</f>
        <v>547868</v>
      </c>
      <c r="E42" s="48">
        <f>ANNEXII_Reference_Year!R82</f>
        <v>470921.1348200001</v>
      </c>
      <c r="F42" s="61">
        <f t="shared" si="0"/>
        <v>0.8595521819489368</v>
      </c>
    </row>
    <row r="43" spans="1:6" ht="15">
      <c r="A43" s="6" t="s">
        <v>72</v>
      </c>
      <c r="B43" s="7" t="s">
        <v>7</v>
      </c>
      <c r="C43" s="46" t="s">
        <v>73</v>
      </c>
      <c r="D43" s="48">
        <f>ANNEXII_Previous_Year!R85</f>
        <v>3710068</v>
      </c>
      <c r="E43" s="48">
        <f>ANNEXII_Reference_Year!R85</f>
        <v>4337211.5397</v>
      </c>
      <c r="F43" s="61">
        <f t="shared" si="0"/>
        <v>1.1690382870879994</v>
      </c>
    </row>
    <row r="44" spans="1:6" ht="15">
      <c r="A44" s="6" t="s">
        <v>74</v>
      </c>
      <c r="B44" s="7" t="s">
        <v>4</v>
      </c>
      <c r="C44" s="46" t="s">
        <v>73</v>
      </c>
      <c r="D44" s="48">
        <f>ANNEXII_Previous_Year!R84</f>
        <v>20651</v>
      </c>
      <c r="E44" s="48">
        <f>ANNEXII_Reference_Year!R84</f>
        <v>16876.1</v>
      </c>
      <c r="F44" s="61">
        <f t="shared" si="0"/>
        <v>0.8172049779671686</v>
      </c>
    </row>
    <row r="45" spans="1:6" ht="15">
      <c r="A45" s="6" t="s">
        <v>75</v>
      </c>
      <c r="B45" s="7" t="s">
        <v>7</v>
      </c>
      <c r="C45" s="46" t="s">
        <v>76</v>
      </c>
      <c r="D45" s="48">
        <f>ANNEXII_Previous_Year!R88</f>
        <v>80238767</v>
      </c>
      <c r="E45" s="48">
        <f>ANNEXII_Reference_Year!R88</f>
        <v>74649788.215</v>
      </c>
      <c r="F45" s="61">
        <f t="shared" si="0"/>
        <v>0.9303456546758752</v>
      </c>
    </row>
    <row r="46" spans="1:6" ht="15">
      <c r="A46" s="6" t="s">
        <v>77</v>
      </c>
      <c r="B46" s="7" t="s">
        <v>4</v>
      </c>
      <c r="C46" s="46" t="s">
        <v>76</v>
      </c>
      <c r="D46" s="48">
        <f>ANNEXII_Previous_Year!R87</f>
        <v>253999</v>
      </c>
      <c r="E46" s="48">
        <f>ANNEXII_Reference_Year!R87</f>
        <v>227864.549</v>
      </c>
      <c r="F46" s="61">
        <f t="shared" si="0"/>
        <v>0.8971080555435258</v>
      </c>
    </row>
    <row r="47" spans="1:6" ht="15">
      <c r="A47" s="6" t="s">
        <v>78</v>
      </c>
      <c r="B47" s="7" t="s">
        <v>7</v>
      </c>
      <c r="C47" s="46" t="s">
        <v>79</v>
      </c>
      <c r="D47" s="48">
        <f>ANNEXII_Previous_Year!R91</f>
        <v>24823840</v>
      </c>
      <c r="E47" s="48">
        <f>ANNEXII_Reference_Year!R91</f>
        <v>22922206.2734</v>
      </c>
      <c r="F47" s="61">
        <f t="shared" si="0"/>
        <v>0.9233948604808926</v>
      </c>
    </row>
    <row r="48" spans="1:6" ht="15">
      <c r="A48" s="6" t="s">
        <v>80</v>
      </c>
      <c r="B48" s="7" t="s">
        <v>4</v>
      </c>
      <c r="C48" s="46" t="s">
        <v>79</v>
      </c>
      <c r="D48" s="48">
        <f>ANNEXII_Previous_Year!R90</f>
        <v>203200</v>
      </c>
      <c r="E48" s="48">
        <f>ANNEXII_Reference_Year!R90</f>
        <v>274222.81</v>
      </c>
      <c r="F48" s="61">
        <f t="shared" si="0"/>
        <v>1.3495217027559054</v>
      </c>
    </row>
    <row r="49" spans="1:6" ht="15">
      <c r="A49" s="6" t="s">
        <v>81</v>
      </c>
      <c r="B49" s="7" t="s">
        <v>7</v>
      </c>
      <c r="C49" s="46" t="s">
        <v>82</v>
      </c>
      <c r="D49" s="48">
        <f>ANNEXII_Previous_Year!R94</f>
        <v>11659999</v>
      </c>
      <c r="E49" s="48">
        <f>ANNEXII_Reference_Year!R94</f>
        <v>12357814.739999998</v>
      </c>
      <c r="F49" s="61">
        <f t="shared" si="0"/>
        <v>1.059846981118952</v>
      </c>
    </row>
    <row r="50" spans="1:6" ht="15">
      <c r="A50" s="6" t="s">
        <v>83</v>
      </c>
      <c r="B50" s="7" t="s">
        <v>4</v>
      </c>
      <c r="C50" s="46" t="s">
        <v>82</v>
      </c>
      <c r="D50" s="48">
        <f>ANNEXII_Previous_Year!R93</f>
        <v>277414</v>
      </c>
      <c r="E50" s="48">
        <f>ANNEXII_Reference_Year!R93</f>
        <v>327792.45700000005</v>
      </c>
      <c r="F50" s="61">
        <f t="shared" si="0"/>
        <v>1.1816002689121676</v>
      </c>
    </row>
    <row r="51" spans="1:6" ht="15">
      <c r="A51" s="6" t="s">
        <v>84</v>
      </c>
      <c r="B51" s="7" t="s">
        <v>7</v>
      </c>
      <c r="C51" s="46" t="s">
        <v>85</v>
      </c>
      <c r="D51" s="48">
        <f>ANNEXII_Previous_Year!R97</f>
        <v>152362</v>
      </c>
      <c r="E51" s="48">
        <f>ANNEXII_Reference_Year!R97</f>
        <v>140041.37</v>
      </c>
      <c r="F51" s="61">
        <f t="shared" si="0"/>
        <v>0.9191358081411375</v>
      </c>
    </row>
    <row r="52" spans="1:6" ht="15">
      <c r="A52" s="6" t="s">
        <v>86</v>
      </c>
      <c r="B52" s="7" t="s">
        <v>4</v>
      </c>
      <c r="C52" s="46" t="s">
        <v>85</v>
      </c>
      <c r="D52" s="48">
        <f>ANNEXII_Previous_Year!R96</f>
        <v>4</v>
      </c>
      <c r="E52" s="48">
        <f>ANNEXII_Reference_Year!R96</f>
        <v>12.05</v>
      </c>
      <c r="F52" s="61">
        <f t="shared" si="0"/>
        <v>3.0125</v>
      </c>
    </row>
    <row r="53" spans="1:6" ht="15">
      <c r="A53" s="6" t="s">
        <v>87</v>
      </c>
      <c r="B53" s="7" t="s">
        <v>7</v>
      </c>
      <c r="C53" s="46" t="s">
        <v>88</v>
      </c>
      <c r="D53" s="48">
        <f>ANNEXII_Previous_Year!R100</f>
        <v>880088</v>
      </c>
      <c r="E53" s="48">
        <f>ANNEXII_Reference_Year!R100</f>
        <v>1223032.4699999997</v>
      </c>
      <c r="F53" s="61">
        <f t="shared" si="0"/>
        <v>1.3896706579342062</v>
      </c>
    </row>
    <row r="54" spans="1:6" ht="15.75" thickBot="1">
      <c r="A54" s="6" t="s">
        <v>89</v>
      </c>
      <c r="B54" s="7" t="s">
        <v>4</v>
      </c>
      <c r="C54" s="47" t="s">
        <v>88</v>
      </c>
      <c r="D54" s="48">
        <f>ANNEXII_Previous_Year!R99</f>
        <v>28892</v>
      </c>
      <c r="E54" s="48">
        <f>ANNEXII_Reference_Year!R99</f>
        <v>53153.649</v>
      </c>
      <c r="F54" s="61">
        <f t="shared" si="0"/>
        <v>1.8397358784438598</v>
      </c>
    </row>
    <row r="55" spans="1:6" ht="15.75" thickBot="1">
      <c r="A55" s="6" t="s">
        <v>119</v>
      </c>
      <c r="B55" s="31" t="s">
        <v>112</v>
      </c>
      <c r="C55" s="32" t="s">
        <v>113</v>
      </c>
      <c r="D55" s="35">
        <f>ANNEXII_Previous_Year!R106</f>
        <v>162965745</v>
      </c>
      <c r="E55" s="35">
        <f>ANNEXII_Reference_Year!R106</f>
        <v>157002742.620295</v>
      </c>
      <c r="F55" s="61">
        <f t="shared" si="0"/>
        <v>0.9634094736921246</v>
      </c>
    </row>
    <row r="56" spans="1:6" ht="24" thickBot="1">
      <c r="A56" s="6" t="s">
        <v>120</v>
      </c>
      <c r="B56" s="33" t="s">
        <v>114</v>
      </c>
      <c r="C56" s="34" t="s">
        <v>115</v>
      </c>
      <c r="D56" s="36">
        <f>ANNEXII_Previous_Year!R108</f>
        <v>161574317</v>
      </c>
      <c r="E56" s="78">
        <f>ANNEXII_Reference_Year!R108</f>
        <v>155022422.96078497</v>
      </c>
      <c r="F56" s="61">
        <f>E56/D56</f>
        <v>0.9594496565984864</v>
      </c>
    </row>
    <row r="57" spans="1:6" ht="15.75" thickBot="1">
      <c r="A57" s="6" t="s">
        <v>121</v>
      </c>
      <c r="B57" s="33" t="s">
        <v>116</v>
      </c>
      <c r="C57" s="34" t="s">
        <v>117</v>
      </c>
      <c r="D57" s="36">
        <f>ANNEXII_Previous_Year!R107</f>
        <v>1391428</v>
      </c>
      <c r="E57" s="36">
        <f>ANNEXII_Reference_Year!R107</f>
        <v>1980319.6595099997</v>
      </c>
      <c r="F57" s="61">
        <f>E57/D57</f>
        <v>1.4232282658606838</v>
      </c>
    </row>
    <row r="60" spans="4:6" ht="15">
      <c r="D60" s="49"/>
      <c r="E60" s="49"/>
      <c r="F60" s="49"/>
    </row>
    <row r="63" spans="3:6" ht="15">
      <c r="C63" t="s">
        <v>136</v>
      </c>
      <c r="D63" s="38"/>
      <c r="E63" s="38"/>
      <c r="F63" s="38"/>
    </row>
    <row r="65" ht="15">
      <c r="C65" t="s">
        <v>128</v>
      </c>
    </row>
    <row r="66" ht="15">
      <c r="C66" t="s">
        <v>129</v>
      </c>
    </row>
  </sheetData>
  <conditionalFormatting sqref="F4:F57">
    <cfRule type="dataBar" priority="5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{8495A0CD-D478-4BC1-8ADC-0CFB0020A0E2}</x14:id>
        </ext>
      </extLst>
    </cfRule>
  </conditionalFormatting>
  <conditionalFormatting sqref="F4:F57">
    <cfRule type="top10" priority="51" dxfId="7" stopIfTrue="1" rank="3"/>
  </conditionalFormatting>
  <conditionalFormatting sqref="F4">
    <cfRule type="dataBar" priority="5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{E5D9A457-AD0F-48E5-9444-D98F0BF6A4E3}</x14:id>
        </ext>
      </extLst>
    </cfRule>
  </conditionalFormatting>
  <conditionalFormatting sqref="F2:F1048576">
    <cfRule type="cellIs" priority="48" dxfId="0" operator="lessThan">
      <formula>0.5</formula>
    </cfRule>
    <cfRule type="cellIs" priority="49" dxfId="0" operator="greaterThan">
      <formula>2</formula>
    </cfRule>
  </conditionalFormatting>
  <conditionalFormatting sqref="D4:E55">
    <cfRule type="dataBar" priority="198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{E4EEAA9E-F0FE-49C6-977E-5CB28D96C6F0}</x14:id>
        </ext>
      </extLst>
    </cfRule>
  </conditionalFormatting>
  <conditionalFormatting sqref="D4:E54">
    <cfRule type="top10" priority="200" dxfId="7" stopIfTrue="1" rank="3"/>
  </conditionalFormatting>
  <conditionalFormatting sqref="D4:E4">
    <cfRule type="dataBar" priority="202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{4938FC67-9733-493E-815B-291BF6B21F30}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95A0CD-D478-4BC1-8ADC-0CFB0020A0E2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F4:F57</xm:sqref>
        </x14:conditionalFormatting>
        <x14:conditionalFormatting xmlns:xm="http://schemas.microsoft.com/office/excel/2006/main">
          <x14:cfRule type="dataBar" id="{E5D9A457-AD0F-48E5-9444-D98F0BF6A4E3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F4</xm:sqref>
        </x14:conditionalFormatting>
        <x14:conditionalFormatting xmlns:xm="http://schemas.microsoft.com/office/excel/2006/main">
          <x14:cfRule type="dataBar" id="{E4EEAA9E-F0FE-49C6-977E-5CB28D96C6F0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D4:E55</xm:sqref>
        </x14:conditionalFormatting>
        <x14:conditionalFormatting xmlns:xm="http://schemas.microsoft.com/office/excel/2006/main">
          <x14:cfRule type="dataBar" id="{4938FC67-9733-493E-815B-291BF6B21F30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D4:E4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workbookViewId="0" topLeftCell="A1">
      <pane ySplit="3" topLeftCell="A49" activePane="bottomLeft" state="frozen"/>
      <selection pane="bottomLeft" activeCell="J18" sqref="J18"/>
    </sheetView>
  </sheetViews>
  <sheetFormatPr defaultColWidth="11.421875" defaultRowHeight="15"/>
  <cols>
    <col min="1" max="1" width="4.28125" style="0" customWidth="1"/>
    <col min="2" max="2" width="3.421875" style="0" customWidth="1"/>
    <col min="3" max="3" width="79.7109375" style="0" customWidth="1"/>
    <col min="4" max="5" width="12.57421875" style="0" customWidth="1"/>
    <col min="6" max="7" width="10.7109375" style="0" customWidth="1"/>
    <col min="8" max="9" width="11.421875" style="0" customWidth="1"/>
    <col min="10" max="10" width="13.28125" style="0" customWidth="1"/>
    <col min="11" max="11" width="46.140625" style="0" customWidth="1"/>
  </cols>
  <sheetData>
    <row r="2" spans="3:10" ht="15">
      <c r="C2" s="70" t="s">
        <v>118</v>
      </c>
      <c r="D2" s="62">
        <f>ANNEXII_Previous_Year!A2</f>
        <v>2016</v>
      </c>
      <c r="E2" s="62">
        <f>ANNEXII_Reference_Year!A2</f>
        <v>2018</v>
      </c>
      <c r="F2" s="63">
        <f>ANNEXI_Previous_Year!A1</f>
        <v>2016</v>
      </c>
      <c r="G2" s="63">
        <f>ANNEXI_Reference_Year!A1</f>
        <v>2018</v>
      </c>
      <c r="H2" s="64">
        <f>ANNEXI_Previous_Year!A1</f>
        <v>2016</v>
      </c>
      <c r="I2" s="64">
        <f>ANNEXI_Reference_Year!A1</f>
        <v>2018</v>
      </c>
      <c r="J2" s="71" t="s">
        <v>90</v>
      </c>
    </row>
    <row r="3" spans="1:10" ht="33" customHeight="1">
      <c r="A3" s="2"/>
      <c r="B3" s="3" t="s">
        <v>1</v>
      </c>
      <c r="C3" s="44" t="s">
        <v>246</v>
      </c>
      <c r="D3" s="65" t="s">
        <v>247</v>
      </c>
      <c r="E3" s="65" t="s">
        <v>247</v>
      </c>
      <c r="F3" s="67" t="s">
        <v>248</v>
      </c>
      <c r="G3" s="67" t="s">
        <v>248</v>
      </c>
      <c r="H3" s="68" t="s">
        <v>122</v>
      </c>
      <c r="I3" s="68" t="s">
        <v>122</v>
      </c>
      <c r="J3" s="69" t="s">
        <v>232</v>
      </c>
    </row>
    <row r="4" spans="1:10" ht="15">
      <c r="A4" s="6" t="s">
        <v>3</v>
      </c>
      <c r="B4" s="7" t="s">
        <v>4</v>
      </c>
      <c r="C4" s="45" t="s">
        <v>5</v>
      </c>
      <c r="D4" s="48">
        <f>ANNEXII_Previous_Year!R3</f>
        <v>6553</v>
      </c>
      <c r="E4" s="48">
        <f>ANNEXII_Reference_Year!R3</f>
        <v>6729.6791</v>
      </c>
      <c r="F4" s="48">
        <f>ANNEXI_Previous_Year!AQ3</f>
        <v>10619</v>
      </c>
      <c r="G4" s="81">
        <f>ANNEXI_Reference_Year!AS3</f>
        <v>10310.726200000003</v>
      </c>
      <c r="H4" s="83">
        <f aca="true" t="shared" si="0" ref="H4:H55">D4/F4</f>
        <v>0.6171014219794707</v>
      </c>
      <c r="I4" s="83">
        <f aca="true" t="shared" si="1" ref="I4:I55">E4/G4</f>
        <v>0.6526872083946909</v>
      </c>
      <c r="J4" s="10">
        <f>I4/H4</f>
        <v>1.0576660256284485</v>
      </c>
    </row>
    <row r="5" spans="1:10" ht="15">
      <c r="A5" s="6" t="s">
        <v>6</v>
      </c>
      <c r="B5" s="7" t="s">
        <v>7</v>
      </c>
      <c r="C5" s="46" t="s">
        <v>8</v>
      </c>
      <c r="D5" s="48">
        <f>ANNEXII_Previous_Year!R7</f>
        <v>7411</v>
      </c>
      <c r="E5" s="48">
        <f>ANNEXII_Reference_Year!R7</f>
        <v>3564.6714</v>
      </c>
      <c r="F5" s="48">
        <f>ANNEXI_Previous_Year!AQ7</f>
        <v>41053</v>
      </c>
      <c r="G5" s="81">
        <f>ANNEXI_Reference_Year!AS7</f>
        <v>14636.0578</v>
      </c>
      <c r="H5" s="83">
        <f t="shared" si="0"/>
        <v>0.18052273889849707</v>
      </c>
      <c r="I5" s="83">
        <f t="shared" si="1"/>
        <v>0.24355406686081824</v>
      </c>
      <c r="J5" s="10">
        <f aca="true" t="shared" si="2" ref="J5:J57">I5/H5</f>
        <v>1.34916004680032</v>
      </c>
    </row>
    <row r="6" spans="1:10" ht="15">
      <c r="A6" s="6" t="s">
        <v>9</v>
      </c>
      <c r="B6" s="7" t="s">
        <v>4</v>
      </c>
      <c r="C6" s="46" t="s">
        <v>8</v>
      </c>
      <c r="D6" s="48">
        <f>ANNEXII_Previous_Year!R6</f>
        <v>74080</v>
      </c>
      <c r="E6" s="48">
        <f>ANNEXII_Reference_Year!R6</f>
        <v>99866.939</v>
      </c>
      <c r="F6" s="48">
        <f>ANNEXI_Previous_Year!AQ6</f>
        <v>175183</v>
      </c>
      <c r="G6" s="81">
        <f>ANNEXI_Reference_Year!AS6</f>
        <v>175848.29750000004</v>
      </c>
      <c r="H6" s="83">
        <f t="shared" si="0"/>
        <v>0.42287208233675644</v>
      </c>
      <c r="I6" s="83">
        <f t="shared" si="1"/>
        <v>0.5679153021086256</v>
      </c>
      <c r="J6" s="10">
        <f t="shared" si="2"/>
        <v>1.3429954963457797</v>
      </c>
    </row>
    <row r="7" spans="1:10" ht="15">
      <c r="A7" s="6" t="s">
        <v>10</v>
      </c>
      <c r="B7" s="7" t="s">
        <v>4</v>
      </c>
      <c r="C7" s="46" t="s">
        <v>11</v>
      </c>
      <c r="D7" s="48">
        <f>ANNEXII_Previous_Year!R9</f>
        <v>107261</v>
      </c>
      <c r="E7" s="48">
        <f>ANNEXII_Reference_Year!R9</f>
        <v>116440.8117</v>
      </c>
      <c r="F7" s="48">
        <f>ANNEXI_Previous_Year!AQ9</f>
        <v>136642</v>
      </c>
      <c r="G7" s="81">
        <f>ANNEXI_Reference_Year!AS9</f>
        <v>199136.3157</v>
      </c>
      <c r="H7" s="83">
        <f t="shared" si="0"/>
        <v>0.7849782643696667</v>
      </c>
      <c r="I7" s="83">
        <f t="shared" si="1"/>
        <v>0.5847291654999721</v>
      </c>
      <c r="J7" s="10">
        <f t="shared" si="2"/>
        <v>0.7448985431074406</v>
      </c>
    </row>
    <row r="8" spans="1:10" ht="15">
      <c r="A8" s="6" t="s">
        <v>12</v>
      </c>
      <c r="B8" s="7" t="s">
        <v>7</v>
      </c>
      <c r="C8" s="46" t="s">
        <v>13</v>
      </c>
      <c r="D8" s="48">
        <f>ANNEXII_Previous_Year!R13</f>
        <v>40509</v>
      </c>
      <c r="E8" s="48">
        <f>ANNEXII_Reference_Year!R13</f>
        <v>76204.3562</v>
      </c>
      <c r="F8" s="48">
        <f>ANNEXI_Previous_Year!AQ13</f>
        <v>1800851</v>
      </c>
      <c r="G8" s="81">
        <f>ANNEXI_Reference_Year!AS13</f>
        <v>2127920.8795000003</v>
      </c>
      <c r="H8" s="83">
        <f t="shared" si="0"/>
        <v>0.02249436516402523</v>
      </c>
      <c r="I8" s="83">
        <f t="shared" si="1"/>
        <v>0.035811649264847575</v>
      </c>
      <c r="J8" s="10">
        <f t="shared" si="2"/>
        <v>1.5920275590671213</v>
      </c>
    </row>
    <row r="9" spans="1:10" ht="15">
      <c r="A9" s="6" t="s">
        <v>14</v>
      </c>
      <c r="B9" s="7" t="s">
        <v>4</v>
      </c>
      <c r="C9" s="46" t="s">
        <v>13</v>
      </c>
      <c r="D9" s="48">
        <f>ANNEXII_Previous_Year!R12</f>
        <v>114895</v>
      </c>
      <c r="E9" s="48">
        <f>ANNEXII_Reference_Year!R12</f>
        <v>162171.1261</v>
      </c>
      <c r="F9" s="48">
        <f>ANNEXI_Previous_Year!AQ12</f>
        <v>419996</v>
      </c>
      <c r="G9" s="81">
        <f>ANNEXI_Reference_Year!AS12</f>
        <v>1070299.4499</v>
      </c>
      <c r="H9" s="83">
        <f t="shared" si="0"/>
        <v>0.2735621291631349</v>
      </c>
      <c r="I9" s="83">
        <f t="shared" si="1"/>
        <v>0.15151939591779848</v>
      </c>
      <c r="J9" s="10">
        <f t="shared" si="2"/>
        <v>0.5538756273805796</v>
      </c>
    </row>
    <row r="10" spans="1:10" ht="15">
      <c r="A10" s="6" t="s">
        <v>15</v>
      </c>
      <c r="B10" s="7" t="s">
        <v>7</v>
      </c>
      <c r="C10" s="46" t="s">
        <v>16</v>
      </c>
      <c r="D10" s="48">
        <f>ANNEXII_Previous_Year!R16</f>
        <v>181491</v>
      </c>
      <c r="E10" s="48">
        <f>ANNEXII_Reference_Year!R16</f>
        <v>165493.874115</v>
      </c>
      <c r="F10" s="48">
        <f>ANNEXI_Previous_Year!AQ16</f>
        <v>207855</v>
      </c>
      <c r="G10" s="81">
        <f>ANNEXI_Reference_Year!AS16</f>
        <v>168431.65069999997</v>
      </c>
      <c r="H10" s="83">
        <f t="shared" si="0"/>
        <v>0.8731615789853504</v>
      </c>
      <c r="I10" s="83">
        <f t="shared" si="1"/>
        <v>0.9825580490793114</v>
      </c>
      <c r="J10" s="10">
        <f t="shared" si="2"/>
        <v>1.1252877734509164</v>
      </c>
    </row>
    <row r="11" spans="1:10" ht="15">
      <c r="A11" s="6" t="s">
        <v>17</v>
      </c>
      <c r="B11" s="7" t="s">
        <v>4</v>
      </c>
      <c r="C11" s="46" t="s">
        <v>18</v>
      </c>
      <c r="D11" s="48">
        <f>ANNEXII_Previous_Year!R15</f>
        <v>78077</v>
      </c>
      <c r="E11" s="48">
        <f>ANNEXII_Reference_Year!R15</f>
        <v>361896.9327</v>
      </c>
      <c r="F11" s="48">
        <f>ANNEXI_Previous_Year!AQ15</f>
        <v>88878</v>
      </c>
      <c r="G11" s="81">
        <f>ANNEXI_Reference_Year!AS15</f>
        <v>81080.9955</v>
      </c>
      <c r="H11" s="83">
        <f t="shared" si="0"/>
        <v>0.8784738630482234</v>
      </c>
      <c r="I11" s="83">
        <f t="shared" si="1"/>
        <v>4.463400214418926</v>
      </c>
      <c r="J11" s="10">
        <f t="shared" si="2"/>
        <v>5.080857157128544</v>
      </c>
    </row>
    <row r="12" spans="1:10" ht="15">
      <c r="A12" s="6" t="s">
        <v>19</v>
      </c>
      <c r="B12" s="7" t="s">
        <v>7</v>
      </c>
      <c r="C12" s="46" t="s">
        <v>20</v>
      </c>
      <c r="D12" s="48">
        <f>ANNEXII_Previous_Year!R19</f>
        <v>61178</v>
      </c>
      <c r="E12" s="48">
        <f>ANNEXII_Reference_Year!R19</f>
        <v>82262.78595</v>
      </c>
      <c r="F12" s="48">
        <f>ANNEXI_Previous_Year!AQ19</f>
        <v>28014</v>
      </c>
      <c r="G12" s="81">
        <f>ANNEXI_Reference_Year!AS19</f>
        <v>25495.196899999995</v>
      </c>
      <c r="H12" s="83">
        <f t="shared" si="0"/>
        <v>2.1838366531020204</v>
      </c>
      <c r="I12" s="83">
        <f t="shared" si="1"/>
        <v>3.2265993580147647</v>
      </c>
      <c r="J12" s="10">
        <f t="shared" si="2"/>
        <v>1.4774911637422867</v>
      </c>
    </row>
    <row r="13" spans="1:10" ht="15">
      <c r="A13" s="6" t="s">
        <v>21</v>
      </c>
      <c r="B13" s="7" t="s">
        <v>4</v>
      </c>
      <c r="C13" s="46" t="s">
        <v>20</v>
      </c>
      <c r="D13" s="48">
        <f>ANNEXII_Previous_Year!R18</f>
        <v>8231</v>
      </c>
      <c r="E13" s="48">
        <f>ANNEXII_Reference_Year!R18</f>
        <v>4900.16601</v>
      </c>
      <c r="F13" s="48">
        <f>ANNEXI_Previous_Year!AQ18</f>
        <v>18313</v>
      </c>
      <c r="G13" s="81">
        <f>ANNEXI_Reference_Year!AS18</f>
        <v>17957.2911</v>
      </c>
      <c r="H13" s="83">
        <f t="shared" si="0"/>
        <v>0.4494621307268061</v>
      </c>
      <c r="I13" s="83">
        <f t="shared" si="1"/>
        <v>0.27287890933616377</v>
      </c>
      <c r="J13" s="10">
        <f t="shared" si="2"/>
        <v>0.6071232495046978</v>
      </c>
    </row>
    <row r="14" spans="1:10" ht="15">
      <c r="A14" s="6" t="s">
        <v>22</v>
      </c>
      <c r="B14" s="7" t="s">
        <v>7</v>
      </c>
      <c r="C14" s="46" t="s">
        <v>23</v>
      </c>
      <c r="D14" s="48">
        <f>ANNEXII_Previous_Year!R22</f>
        <v>4340</v>
      </c>
      <c r="E14" s="48">
        <f>ANNEXII_Reference_Year!R22</f>
        <v>6742.9842</v>
      </c>
      <c r="F14" s="48">
        <f>ANNEXI_Previous_Year!AQ22</f>
        <v>7930</v>
      </c>
      <c r="G14" s="81">
        <f>ANNEXI_Reference_Year!AS22</f>
        <v>99211.65279999998</v>
      </c>
      <c r="H14" s="83">
        <f t="shared" si="0"/>
        <v>0.5472887767969735</v>
      </c>
      <c r="I14" s="83">
        <f t="shared" si="1"/>
        <v>0.06796564727727226</v>
      </c>
      <c r="J14" s="10">
        <f t="shared" si="2"/>
        <v>0.12418607901123711</v>
      </c>
    </row>
    <row r="15" spans="1:10" ht="15">
      <c r="A15" s="6" t="s">
        <v>24</v>
      </c>
      <c r="B15" s="7" t="s">
        <v>4</v>
      </c>
      <c r="C15" s="46" t="s">
        <v>23</v>
      </c>
      <c r="D15" s="48">
        <f>ANNEXII_Previous_Year!R21</f>
        <v>43651</v>
      </c>
      <c r="E15" s="48">
        <f>ANNEXII_Reference_Year!R21</f>
        <v>60774.29370000001</v>
      </c>
      <c r="F15" s="48">
        <f>ANNEXI_Previous_Year!AQ21</f>
        <v>52715</v>
      </c>
      <c r="G15" s="81">
        <f>ANNEXI_Reference_Year!AS21</f>
        <v>219134.15839999425</v>
      </c>
      <c r="H15" s="83">
        <f t="shared" si="0"/>
        <v>0.828056530399317</v>
      </c>
      <c r="I15" s="83">
        <f t="shared" si="1"/>
        <v>0.27733829423830075</v>
      </c>
      <c r="J15" s="10">
        <f t="shared" si="2"/>
        <v>0.33492676412389233</v>
      </c>
    </row>
    <row r="16" spans="1:10" ht="15">
      <c r="A16" s="6" t="s">
        <v>25</v>
      </c>
      <c r="B16" s="7" t="s">
        <v>7</v>
      </c>
      <c r="C16" s="46" t="s">
        <v>26</v>
      </c>
      <c r="D16" s="48">
        <f>ANNEXII_Previous_Year!R25</f>
        <v>5401711</v>
      </c>
      <c r="E16" s="48">
        <f>ANNEXII_Reference_Year!R25</f>
        <v>6786818.8949</v>
      </c>
      <c r="F16" s="48">
        <f>ANNEXI_Previous_Year!AQ25</f>
        <v>5775730</v>
      </c>
      <c r="G16" s="81">
        <f>ANNEXI_Reference_Year!AS25</f>
        <v>7775409.350000001</v>
      </c>
      <c r="H16" s="83">
        <f t="shared" si="0"/>
        <v>0.9352429909292851</v>
      </c>
      <c r="I16" s="83">
        <f t="shared" si="1"/>
        <v>0.8728567962662955</v>
      </c>
      <c r="J16" s="10">
        <f t="shared" si="2"/>
        <v>0.9332941328958789</v>
      </c>
    </row>
    <row r="17" spans="1:10" ht="15">
      <c r="A17" s="6" t="s">
        <v>27</v>
      </c>
      <c r="B17" s="7" t="s">
        <v>7</v>
      </c>
      <c r="C17" s="46" t="s">
        <v>28</v>
      </c>
      <c r="D17" s="48">
        <f>ANNEXII_Previous_Year!R28</f>
        <v>547378</v>
      </c>
      <c r="E17" s="48">
        <f>ANNEXII_Reference_Year!R28</f>
        <v>611533.1247</v>
      </c>
      <c r="F17" s="48">
        <f>ANNEXI_Previous_Year!AQ28</f>
        <v>500133</v>
      </c>
      <c r="G17" s="81">
        <f>ANNEXI_Reference_Year!AS28</f>
        <v>666659.6768000001</v>
      </c>
      <c r="H17" s="83">
        <f t="shared" si="0"/>
        <v>1.0944648723439565</v>
      </c>
      <c r="I17" s="83">
        <f t="shared" si="1"/>
        <v>0.9173093048545994</v>
      </c>
      <c r="J17" s="10">
        <f t="shared" si="2"/>
        <v>0.8381349900157575</v>
      </c>
    </row>
    <row r="18" spans="1:10" ht="15">
      <c r="A18" s="6" t="s">
        <v>29</v>
      </c>
      <c r="B18" s="7" t="s">
        <v>7</v>
      </c>
      <c r="C18" s="46" t="s">
        <v>30</v>
      </c>
      <c r="D18" s="48">
        <f>ANNEXII_Previous_Year!R31</f>
        <v>79016</v>
      </c>
      <c r="E18" s="48">
        <f>ANNEXII_Reference_Year!R31</f>
        <v>167504.836</v>
      </c>
      <c r="F18" s="48">
        <f>ANNEXI_Previous_Year!AQ31</f>
        <v>160863</v>
      </c>
      <c r="G18" s="81">
        <f>ANNEXI_Reference_Year!AS31</f>
        <v>159779.11800000002</v>
      </c>
      <c r="H18" s="83">
        <f t="shared" si="0"/>
        <v>0.49120058683476003</v>
      </c>
      <c r="I18" s="83">
        <f t="shared" si="1"/>
        <v>1.0483524887150772</v>
      </c>
      <c r="J18" s="10">
        <f t="shared" si="2"/>
        <v>2.1342655461194373</v>
      </c>
    </row>
    <row r="19" spans="1:10" ht="15">
      <c r="A19" s="6" t="s">
        <v>31</v>
      </c>
      <c r="B19" s="7" t="s">
        <v>7</v>
      </c>
      <c r="C19" s="46" t="s">
        <v>32</v>
      </c>
      <c r="D19" s="48">
        <f>ANNEXII_Previous_Year!R34</f>
        <v>1001174</v>
      </c>
      <c r="E19" s="48">
        <f>ANNEXII_Reference_Year!R34</f>
        <v>1164792.525</v>
      </c>
      <c r="F19" s="48">
        <f>ANNEXI_Previous_Year!AQ34</f>
        <v>1224030</v>
      </c>
      <c r="G19" s="81">
        <f>ANNEXI_Reference_Year!AS34</f>
        <v>1495774.7057</v>
      </c>
      <c r="H19" s="83">
        <f t="shared" si="0"/>
        <v>0.8179325670122465</v>
      </c>
      <c r="I19" s="83">
        <f t="shared" si="1"/>
        <v>0.7787219028114896</v>
      </c>
      <c r="J19" s="10">
        <f t="shared" si="2"/>
        <v>0.9520612507899201</v>
      </c>
    </row>
    <row r="20" spans="1:10" ht="15">
      <c r="A20" s="6" t="s">
        <v>33</v>
      </c>
      <c r="B20" s="7" t="s">
        <v>4</v>
      </c>
      <c r="C20" s="46" t="s">
        <v>32</v>
      </c>
      <c r="D20" s="48">
        <f>ANNEXII_Previous_Year!R33</f>
        <v>0</v>
      </c>
      <c r="E20" s="48">
        <f>ANNEXII_Reference_Year!R33</f>
        <v>0</v>
      </c>
      <c r="F20" s="48">
        <f>ANNEXI_Previous_Year!AQ33</f>
        <v>246</v>
      </c>
      <c r="G20" s="81">
        <f>ANNEXI_Reference_Year!AS33</f>
        <v>47.394999999999996</v>
      </c>
      <c r="H20" s="83">
        <f t="shared" si="0"/>
        <v>0</v>
      </c>
      <c r="I20" s="83">
        <f t="shared" si="1"/>
        <v>0</v>
      </c>
      <c r="J20" s="10" t="e">
        <f t="shared" si="2"/>
        <v>#DIV/0!</v>
      </c>
    </row>
    <row r="21" spans="1:10" ht="15">
      <c r="A21" s="6" t="s">
        <v>34</v>
      </c>
      <c r="B21" s="7" t="s">
        <v>7</v>
      </c>
      <c r="C21" s="46" t="s">
        <v>35</v>
      </c>
      <c r="D21" s="48">
        <f>ANNEXII_Previous_Year!R37</f>
        <v>1914407</v>
      </c>
      <c r="E21" s="48">
        <f>ANNEXII_Reference_Year!R37</f>
        <v>1324479.0722</v>
      </c>
      <c r="F21" s="48">
        <f>ANNEXI_Previous_Year!AQ37</f>
        <v>1855881</v>
      </c>
      <c r="G21" s="81">
        <f>ANNEXI_Reference_Year!AS37</f>
        <v>2527942.713</v>
      </c>
      <c r="H21" s="83">
        <f t="shared" si="0"/>
        <v>1.03153542710982</v>
      </c>
      <c r="I21" s="83">
        <f t="shared" si="1"/>
        <v>0.5239355565254061</v>
      </c>
      <c r="J21" s="10">
        <f t="shared" si="2"/>
        <v>0.507918141011774</v>
      </c>
    </row>
    <row r="22" spans="1:10" ht="15">
      <c r="A22" s="6" t="s">
        <v>36</v>
      </c>
      <c r="B22" s="7" t="s">
        <v>7</v>
      </c>
      <c r="C22" s="46" t="s">
        <v>37</v>
      </c>
      <c r="D22" s="48">
        <f>ANNEXII_Previous_Year!R40</f>
        <v>247470</v>
      </c>
      <c r="E22" s="48">
        <f>ANNEXII_Reference_Year!R40</f>
        <v>415937.875</v>
      </c>
      <c r="F22" s="48">
        <f>ANNEXI_Previous_Year!AQ40</f>
        <v>80611</v>
      </c>
      <c r="G22" s="81">
        <f>ANNEXI_Reference_Year!AS40</f>
        <v>98261.8733</v>
      </c>
      <c r="H22" s="83">
        <f t="shared" si="0"/>
        <v>3.0699284216794234</v>
      </c>
      <c r="I22" s="83">
        <f t="shared" si="1"/>
        <v>4.2329528333956565</v>
      </c>
      <c r="J22" s="10">
        <f t="shared" si="2"/>
        <v>1.3788441461706764</v>
      </c>
    </row>
    <row r="23" spans="1:10" ht="15">
      <c r="A23" s="6" t="s">
        <v>38</v>
      </c>
      <c r="B23" s="7" t="s">
        <v>7</v>
      </c>
      <c r="C23" s="46" t="s">
        <v>39</v>
      </c>
      <c r="D23" s="48">
        <f>ANNEXII_Previous_Year!R43</f>
        <v>696151</v>
      </c>
      <c r="E23" s="48">
        <f>ANNEXII_Reference_Year!R43</f>
        <v>947352.9258</v>
      </c>
      <c r="F23" s="48">
        <f>ANNEXI_Previous_Year!AQ43</f>
        <v>1296322</v>
      </c>
      <c r="G23" s="81">
        <f>ANNEXI_Reference_Year!AS43</f>
        <v>1775670.9792</v>
      </c>
      <c r="H23" s="83">
        <f t="shared" si="0"/>
        <v>0.5370201230867022</v>
      </c>
      <c r="I23" s="83">
        <f t="shared" si="1"/>
        <v>0.5335182795107766</v>
      </c>
      <c r="J23" s="10">
        <f t="shared" si="2"/>
        <v>0.9934791203804475</v>
      </c>
    </row>
    <row r="24" spans="1:10" ht="15">
      <c r="A24" s="6" t="s">
        <v>40</v>
      </c>
      <c r="B24" s="7" t="s">
        <v>7</v>
      </c>
      <c r="C24" s="46" t="s">
        <v>41</v>
      </c>
      <c r="D24" s="48">
        <f>ANNEXII_Previous_Year!R46</f>
        <v>3607281</v>
      </c>
      <c r="E24" s="48">
        <f>ANNEXII_Reference_Year!R46</f>
        <v>3582894.3682999997</v>
      </c>
      <c r="F24" s="48">
        <f>ANNEXI_Previous_Year!AQ46</f>
        <v>2560395</v>
      </c>
      <c r="G24" s="81">
        <f>ANNEXI_Reference_Year!AS46</f>
        <v>2101046.9417000003</v>
      </c>
      <c r="H24" s="83">
        <f t="shared" si="0"/>
        <v>1.4088767553443902</v>
      </c>
      <c r="I24" s="83">
        <f t="shared" si="1"/>
        <v>1.7052900138447198</v>
      </c>
      <c r="J24" s="10">
        <f t="shared" si="2"/>
        <v>1.2103897714089786</v>
      </c>
    </row>
    <row r="25" spans="1:10" ht="15">
      <c r="A25" s="6" t="s">
        <v>42</v>
      </c>
      <c r="B25" s="7" t="s">
        <v>4</v>
      </c>
      <c r="C25" s="46" t="s">
        <v>41</v>
      </c>
      <c r="D25" s="48">
        <f>ANNEXII_Previous_Year!R45</f>
        <v>31</v>
      </c>
      <c r="E25" s="48">
        <f>ANNEXII_Reference_Year!R45</f>
        <v>59.14</v>
      </c>
      <c r="F25" s="48">
        <f>ANNEXI_Previous_Year!AQ45</f>
        <v>4963</v>
      </c>
      <c r="G25" s="81">
        <f>ANNEXI_Reference_Year!AS45</f>
        <v>3787.287</v>
      </c>
      <c r="H25" s="83">
        <f t="shared" si="0"/>
        <v>0.006246222043119081</v>
      </c>
      <c r="I25" s="83">
        <f t="shared" si="1"/>
        <v>0.015615399625114232</v>
      </c>
      <c r="J25" s="10">
        <f t="shared" si="2"/>
        <v>2.4999751077239334</v>
      </c>
    </row>
    <row r="26" spans="1:10" ht="15">
      <c r="A26" s="6" t="s">
        <v>43</v>
      </c>
      <c r="B26" s="7" t="s">
        <v>7</v>
      </c>
      <c r="C26" s="46" t="s">
        <v>44</v>
      </c>
      <c r="D26" s="48">
        <f>ANNEXII_Previous_Year!R49</f>
        <v>37934</v>
      </c>
      <c r="E26" s="48">
        <f>ANNEXII_Reference_Year!R49</f>
        <v>44240.6619</v>
      </c>
      <c r="F26" s="48">
        <f>ANNEXI_Previous_Year!AQ49</f>
        <v>103683</v>
      </c>
      <c r="G26" s="81">
        <f>ANNEXI_Reference_Year!AS49</f>
        <v>131985.44449999998</v>
      </c>
      <c r="H26" s="83">
        <f t="shared" si="0"/>
        <v>0.3658651852280509</v>
      </c>
      <c r="I26" s="83">
        <f t="shared" si="1"/>
        <v>0.3351934909761963</v>
      </c>
      <c r="J26" s="10">
        <f t="shared" si="2"/>
        <v>0.9161666769885843</v>
      </c>
    </row>
    <row r="27" spans="1:10" ht="15">
      <c r="A27" s="6" t="s">
        <v>45</v>
      </c>
      <c r="B27" s="7" t="s">
        <v>4</v>
      </c>
      <c r="C27" s="46" t="s">
        <v>46</v>
      </c>
      <c r="D27" s="48">
        <f>ANNEXII_Previous_Year!R51</f>
        <v>89</v>
      </c>
      <c r="E27" s="48">
        <f>ANNEXII_Reference_Year!R51</f>
        <v>35.81</v>
      </c>
      <c r="F27" s="48">
        <f>ANNEXI_Previous_Year!AQ51</f>
        <v>101</v>
      </c>
      <c r="G27" s="81">
        <f>ANNEXI_Reference_Year!AS51</f>
        <v>140.2246</v>
      </c>
      <c r="H27" s="83">
        <f t="shared" si="0"/>
        <v>0.8811881188118812</v>
      </c>
      <c r="I27" s="83">
        <f t="shared" si="1"/>
        <v>0.2553760181879642</v>
      </c>
      <c r="J27" s="10">
        <f t="shared" si="2"/>
        <v>0.28980873974139754</v>
      </c>
    </row>
    <row r="28" spans="1:10" ht="15">
      <c r="A28" s="6" t="s">
        <v>47</v>
      </c>
      <c r="B28" s="7" t="s">
        <v>7</v>
      </c>
      <c r="C28" s="46" t="s">
        <v>48</v>
      </c>
      <c r="D28" s="48">
        <f>ANNEXII_Previous_Year!R55</f>
        <v>380905</v>
      </c>
      <c r="E28" s="48">
        <f>ANNEXII_Reference_Year!R55</f>
        <v>75188.0399</v>
      </c>
      <c r="F28" s="48">
        <f>ANNEXI_Previous_Year!AQ55</f>
        <v>232653</v>
      </c>
      <c r="G28" s="81">
        <f>ANNEXI_Reference_Year!AS55</f>
        <v>0</v>
      </c>
      <c r="H28" s="83">
        <f t="shared" si="0"/>
        <v>1.637223676462371</v>
      </c>
      <c r="I28" s="83" t="e">
        <f t="shared" si="1"/>
        <v>#DIV/0!</v>
      </c>
      <c r="J28" s="10" t="e">
        <f t="shared" si="2"/>
        <v>#DIV/0!</v>
      </c>
    </row>
    <row r="29" spans="1:10" ht="15">
      <c r="A29" s="6" t="s">
        <v>49</v>
      </c>
      <c r="B29" s="7" t="s">
        <v>4</v>
      </c>
      <c r="C29" s="46" t="s">
        <v>48</v>
      </c>
      <c r="D29" s="48">
        <f>ANNEXII_Previous_Year!R54</f>
        <v>0</v>
      </c>
      <c r="E29" s="48">
        <f>ANNEXII_Reference_Year!R54</f>
        <v>6461.0688</v>
      </c>
      <c r="F29" s="48">
        <f>ANNEXI_Previous_Year!AQ54</f>
        <v>0</v>
      </c>
      <c r="G29" s="81">
        <f>ANNEXI_Reference_Year!AS54</f>
        <v>329589.3</v>
      </c>
      <c r="H29" s="83" t="e">
        <f t="shared" si="0"/>
        <v>#DIV/0!</v>
      </c>
      <c r="I29" s="83">
        <f t="shared" si="1"/>
        <v>0.019603393678132148</v>
      </c>
      <c r="J29" s="10" t="e">
        <f t="shared" si="2"/>
        <v>#DIV/0!</v>
      </c>
    </row>
    <row r="30" spans="1:10" ht="15">
      <c r="A30" s="6" t="s">
        <v>50</v>
      </c>
      <c r="B30" s="7" t="s">
        <v>7</v>
      </c>
      <c r="C30" s="46" t="s">
        <v>51</v>
      </c>
      <c r="D30" s="48">
        <f>ANNEXII_Previous_Year!R58</f>
        <v>385191</v>
      </c>
      <c r="E30" s="48">
        <f>ANNEXII_Reference_Year!R58</f>
        <v>1077.862</v>
      </c>
      <c r="F30" s="48">
        <f>ANNEXI_Previous_Year!AQ58</f>
        <v>380095</v>
      </c>
      <c r="G30" s="81">
        <f>ANNEXI_Reference_Year!AS58</f>
        <v>0</v>
      </c>
      <c r="H30" s="83">
        <f t="shared" si="0"/>
        <v>1.013407174522159</v>
      </c>
      <c r="I30" s="83" t="e">
        <f t="shared" si="1"/>
        <v>#DIV/0!</v>
      </c>
      <c r="J30" s="10" t="e">
        <f t="shared" si="2"/>
        <v>#DIV/0!</v>
      </c>
    </row>
    <row r="31" spans="1:10" ht="15">
      <c r="A31" s="6" t="s">
        <v>52</v>
      </c>
      <c r="B31" s="7" t="s">
        <v>4</v>
      </c>
      <c r="C31" s="46" t="s">
        <v>51</v>
      </c>
      <c r="D31" s="48">
        <f>ANNEXII_Previous_Year!R57</f>
        <v>0</v>
      </c>
      <c r="E31" s="48">
        <f>ANNEXII_Reference_Year!R57</f>
        <v>20064.219</v>
      </c>
      <c r="F31" s="48">
        <f>ANNEXI_Previous_Year!AQ57</f>
        <v>0</v>
      </c>
      <c r="G31" s="81">
        <f>ANNEXI_Reference_Year!AS57</f>
        <v>402528.4979999997</v>
      </c>
      <c r="H31" s="83" t="e">
        <f t="shared" si="0"/>
        <v>#DIV/0!</v>
      </c>
      <c r="I31" s="83">
        <f t="shared" si="1"/>
        <v>0.04984546212178999</v>
      </c>
      <c r="J31" s="10" t="e">
        <f t="shared" si="2"/>
        <v>#DIV/0!</v>
      </c>
    </row>
    <row r="32" spans="1:10" ht="15">
      <c r="A32" s="6" t="s">
        <v>53</v>
      </c>
      <c r="B32" s="7" t="s">
        <v>7</v>
      </c>
      <c r="C32" s="46" t="s">
        <v>54</v>
      </c>
      <c r="D32" s="48">
        <f>ANNEXII_Previous_Year!R61</f>
        <v>0</v>
      </c>
      <c r="E32" s="48">
        <f>ANNEXII_Reference_Year!R61</f>
        <v>12591.764</v>
      </c>
      <c r="F32" s="48">
        <f>ANNEXI_Previous_Year!AQ61</f>
        <v>0</v>
      </c>
      <c r="G32" s="81">
        <f>ANNEXI_Reference_Year!AS61</f>
        <v>11840.646499999999</v>
      </c>
      <c r="H32" s="83" t="e">
        <f t="shared" si="0"/>
        <v>#DIV/0!</v>
      </c>
      <c r="I32" s="83">
        <f t="shared" si="1"/>
        <v>1.0634355142685832</v>
      </c>
      <c r="J32" s="10" t="e">
        <f t="shared" si="2"/>
        <v>#DIV/0!</v>
      </c>
    </row>
    <row r="33" spans="1:10" ht="15">
      <c r="A33" s="6" t="s">
        <v>55</v>
      </c>
      <c r="B33" s="7" t="s">
        <v>4</v>
      </c>
      <c r="C33" s="46" t="s">
        <v>54</v>
      </c>
      <c r="D33" s="48">
        <f>ANNEXII_Previous_Year!R60</f>
        <v>66996</v>
      </c>
      <c r="E33" s="48">
        <f>ANNEXII_Reference_Year!R60</f>
        <v>120991.026</v>
      </c>
      <c r="F33" s="48">
        <f>ANNEXI_Previous_Year!AQ60</f>
        <v>88343</v>
      </c>
      <c r="G33" s="81">
        <f>ANNEXI_Reference_Year!AS60</f>
        <v>54311.2313</v>
      </c>
      <c r="H33" s="83">
        <f t="shared" si="0"/>
        <v>0.7583622924283757</v>
      </c>
      <c r="I33" s="83">
        <f t="shared" si="1"/>
        <v>2.227734910513804</v>
      </c>
      <c r="J33" s="10">
        <f t="shared" si="2"/>
        <v>2.93756023045437</v>
      </c>
    </row>
    <row r="34" spans="1:10" ht="15">
      <c r="A34" s="6" t="s">
        <v>56</v>
      </c>
      <c r="B34" s="7" t="s">
        <v>7</v>
      </c>
      <c r="C34" s="46" t="s">
        <v>57</v>
      </c>
      <c r="D34" s="48">
        <f>ANNEXII_Previous_Year!R64</f>
        <v>574946</v>
      </c>
      <c r="E34" s="48">
        <f>ANNEXII_Reference_Year!R64</f>
        <v>471096.29730000003</v>
      </c>
      <c r="F34" s="48">
        <f>ANNEXI_Previous_Year!AQ64</f>
        <v>920109</v>
      </c>
      <c r="G34" s="81">
        <f>ANNEXI_Reference_Year!AS64</f>
        <v>590826.329</v>
      </c>
      <c r="H34" s="83">
        <f t="shared" si="0"/>
        <v>0.6248672711602647</v>
      </c>
      <c r="I34" s="83">
        <f t="shared" si="1"/>
        <v>0.7973515636944474</v>
      </c>
      <c r="J34" s="10">
        <f t="shared" si="2"/>
        <v>1.2760334882220838</v>
      </c>
    </row>
    <row r="35" spans="1:10" ht="15">
      <c r="A35" s="6" t="s">
        <v>58</v>
      </c>
      <c r="B35" s="7" t="s">
        <v>7</v>
      </c>
      <c r="C35" s="46" t="s">
        <v>59</v>
      </c>
      <c r="D35" s="48">
        <f>ANNEXII_Previous_Year!R67</f>
        <v>1676665</v>
      </c>
      <c r="E35" s="48">
        <f>ANNEXII_Reference_Year!R67</f>
        <v>1773142.92</v>
      </c>
      <c r="F35" s="48">
        <f>ANNEXI_Previous_Year!AQ67</f>
        <v>1867944</v>
      </c>
      <c r="G35" s="81">
        <f>ANNEXI_Reference_Year!AS67</f>
        <v>1738453.2897</v>
      </c>
      <c r="H35" s="83">
        <f t="shared" si="0"/>
        <v>0.8975991785620983</v>
      </c>
      <c r="I35" s="83">
        <f t="shared" si="1"/>
        <v>1.0199543067999175</v>
      </c>
      <c r="J35" s="10">
        <f t="shared" si="2"/>
        <v>1.1363137702886772</v>
      </c>
    </row>
    <row r="36" spans="1:10" ht="15">
      <c r="A36" s="6" t="s">
        <v>60</v>
      </c>
      <c r="B36" s="7" t="s">
        <v>7</v>
      </c>
      <c r="C36" s="46" t="s">
        <v>61</v>
      </c>
      <c r="D36" s="48">
        <f>ANNEXII_Previous_Year!R70</f>
        <v>522657</v>
      </c>
      <c r="E36" s="48">
        <f>ANNEXII_Reference_Year!R70</f>
        <v>444834.38300000003</v>
      </c>
      <c r="F36" s="48">
        <f>ANNEXI_Previous_Year!AQ70</f>
        <v>402693</v>
      </c>
      <c r="G36" s="81">
        <f>ANNEXI_Reference_Year!AS70</f>
        <v>297269.047</v>
      </c>
      <c r="H36" s="83">
        <f t="shared" si="0"/>
        <v>1.297904358903681</v>
      </c>
      <c r="I36" s="83">
        <f t="shared" si="1"/>
        <v>1.4964033002736408</v>
      </c>
      <c r="J36" s="10">
        <f t="shared" si="2"/>
        <v>1.152938034307573</v>
      </c>
    </row>
    <row r="37" spans="1:10" ht="15">
      <c r="A37" s="6" t="s">
        <v>62</v>
      </c>
      <c r="B37" s="7" t="s">
        <v>7</v>
      </c>
      <c r="C37" s="46" t="s">
        <v>63</v>
      </c>
      <c r="D37" s="48">
        <f>ANNEXII_Previous_Year!R73</f>
        <v>11642542</v>
      </c>
      <c r="E37" s="48">
        <f>ANNEXII_Reference_Year!R73</f>
        <v>8877468.73</v>
      </c>
      <c r="F37" s="48">
        <f>ANNEXI_Previous_Year!AQ73</f>
        <v>9021031</v>
      </c>
      <c r="G37" s="81">
        <f>ANNEXI_Reference_Year!AS73</f>
        <v>8878721.923</v>
      </c>
      <c r="H37" s="83">
        <f t="shared" si="0"/>
        <v>1.2905999325354276</v>
      </c>
      <c r="I37" s="83">
        <f t="shared" si="1"/>
        <v>0.9998588543474085</v>
      </c>
      <c r="J37" s="10">
        <f t="shared" si="2"/>
        <v>0.7747240869470307</v>
      </c>
    </row>
    <row r="38" spans="1:10" ht="15">
      <c r="A38" s="6" t="s">
        <v>64</v>
      </c>
      <c r="B38" s="7" t="s">
        <v>7</v>
      </c>
      <c r="C38" s="46" t="s">
        <v>65</v>
      </c>
      <c r="D38" s="48">
        <f>ANNEXII_Previous_Year!R76</f>
        <v>4846119</v>
      </c>
      <c r="E38" s="48">
        <f>ANNEXII_Reference_Year!R76</f>
        <v>4357800.956</v>
      </c>
      <c r="F38" s="48">
        <f>ANNEXI_Previous_Year!AQ76</f>
        <v>6973279</v>
      </c>
      <c r="G38" s="81">
        <f>ANNEXI_Reference_Year!AS76</f>
        <v>6011801.0713</v>
      </c>
      <c r="H38" s="83">
        <f t="shared" si="0"/>
        <v>0.6949555582101333</v>
      </c>
      <c r="I38" s="83">
        <f t="shared" si="1"/>
        <v>0.7248744435014487</v>
      </c>
      <c r="J38" s="10">
        <f t="shared" si="2"/>
        <v>1.0430515087444898</v>
      </c>
    </row>
    <row r="39" spans="1:10" ht="15">
      <c r="A39" s="6" t="s">
        <v>66</v>
      </c>
      <c r="B39" s="7" t="s">
        <v>4</v>
      </c>
      <c r="C39" s="46" t="s">
        <v>65</v>
      </c>
      <c r="D39" s="48">
        <f>ANNEXII_Previous_Year!R75</f>
        <v>10083</v>
      </c>
      <c r="E39" s="48">
        <f>ANNEXII_Reference_Year!R75</f>
        <v>17509.0884</v>
      </c>
      <c r="F39" s="48">
        <f>ANNEXI_Previous_Year!AQ75</f>
        <v>25918</v>
      </c>
      <c r="G39" s="81">
        <f>ANNEXI_Reference_Year!AS75</f>
        <v>183792.967</v>
      </c>
      <c r="H39" s="83">
        <f t="shared" si="0"/>
        <v>0.3890346477351648</v>
      </c>
      <c r="I39" s="83">
        <f t="shared" si="1"/>
        <v>0.09526527965566822</v>
      </c>
      <c r="J39" s="10">
        <f t="shared" si="2"/>
        <v>0.24487608034469988</v>
      </c>
    </row>
    <row r="40" spans="1:10" ht="15">
      <c r="A40" s="6" t="s">
        <v>67</v>
      </c>
      <c r="B40" s="7" t="s">
        <v>7</v>
      </c>
      <c r="C40" s="46" t="s">
        <v>68</v>
      </c>
      <c r="D40" s="48">
        <f>ANNEXII_Previous_Year!R79</f>
        <v>5704849</v>
      </c>
      <c r="E40" s="48">
        <f>ANNEXII_Reference_Year!R79</f>
        <v>7528383.31</v>
      </c>
      <c r="F40" s="48">
        <f>ANNEXI_Previous_Year!AQ79</f>
        <v>12768906</v>
      </c>
      <c r="G40" s="81">
        <f>ANNEXI_Reference_Year!AS79</f>
        <v>13133287.8461</v>
      </c>
      <c r="H40" s="83">
        <f t="shared" si="0"/>
        <v>0.4467766463313302</v>
      </c>
      <c r="I40" s="83">
        <f t="shared" si="1"/>
        <v>0.5732291409599762</v>
      </c>
      <c r="J40" s="10">
        <f t="shared" si="2"/>
        <v>1.2830329106657663</v>
      </c>
    </row>
    <row r="41" spans="1:10" ht="15">
      <c r="A41" s="6" t="s">
        <v>69</v>
      </c>
      <c r="B41" s="7" t="s">
        <v>4</v>
      </c>
      <c r="C41" s="46" t="s">
        <v>68</v>
      </c>
      <c r="D41" s="48">
        <f>ANNEXII_Previous_Year!R78</f>
        <v>97321</v>
      </c>
      <c r="E41" s="48">
        <f>ANNEXII_Reference_Year!R78</f>
        <v>102497.744</v>
      </c>
      <c r="F41" s="48">
        <f>ANNEXI_Previous_Year!AQ78</f>
        <v>83564</v>
      </c>
      <c r="G41" s="81">
        <f>ANNEXI_Reference_Year!AS78</f>
        <v>65065.174</v>
      </c>
      <c r="H41" s="83">
        <f t="shared" si="0"/>
        <v>1.1646283088411278</v>
      </c>
      <c r="I41" s="83">
        <f t="shared" si="1"/>
        <v>1.5753088434067664</v>
      </c>
      <c r="J41" s="10">
        <f t="shared" si="2"/>
        <v>1.3526279856397183</v>
      </c>
    </row>
    <row r="42" spans="1:10" ht="15">
      <c r="A42" s="6" t="s">
        <v>70</v>
      </c>
      <c r="B42" s="7" t="s">
        <v>7</v>
      </c>
      <c r="C42" s="46" t="s">
        <v>71</v>
      </c>
      <c r="D42" s="48">
        <f>ANNEXII_Previous_Year!R82</f>
        <v>547868</v>
      </c>
      <c r="E42" s="48">
        <f>ANNEXII_Reference_Year!R82</f>
        <v>470921.1348200001</v>
      </c>
      <c r="F42" s="48">
        <f>ANNEXI_Previous_Year!AQ82</f>
        <v>663310</v>
      </c>
      <c r="G42" s="81">
        <f>ANNEXI_Reference_Year!AS82</f>
        <v>574801.9428</v>
      </c>
      <c r="H42" s="83">
        <f t="shared" si="0"/>
        <v>0.8259607121858558</v>
      </c>
      <c r="I42" s="83">
        <f t="shared" si="1"/>
        <v>0.8192754751767692</v>
      </c>
      <c r="J42" s="10">
        <f t="shared" si="2"/>
        <v>0.9919061077476743</v>
      </c>
    </row>
    <row r="43" spans="1:10" ht="15">
      <c r="A43" s="6" t="s">
        <v>72</v>
      </c>
      <c r="B43" s="7" t="s">
        <v>7</v>
      </c>
      <c r="C43" s="46" t="s">
        <v>73</v>
      </c>
      <c r="D43" s="48">
        <f>ANNEXII_Previous_Year!R85</f>
        <v>3710068</v>
      </c>
      <c r="E43" s="48">
        <f>ANNEXII_Reference_Year!R85</f>
        <v>4337211.5397</v>
      </c>
      <c r="F43" s="48">
        <f>ANNEXI_Previous_Year!AQ85</f>
        <v>3645144</v>
      </c>
      <c r="G43" s="81">
        <f>ANNEXI_Reference_Year!AS85</f>
        <v>6476429.2435</v>
      </c>
      <c r="H43" s="83">
        <f t="shared" si="0"/>
        <v>1.0178110933340356</v>
      </c>
      <c r="I43" s="83">
        <f t="shared" si="1"/>
        <v>0.6696917972280785</v>
      </c>
      <c r="J43" s="10">
        <f t="shared" si="2"/>
        <v>0.6579725860860628</v>
      </c>
    </row>
    <row r="44" spans="1:10" ht="15">
      <c r="A44" s="6" t="s">
        <v>74</v>
      </c>
      <c r="B44" s="7" t="s">
        <v>4</v>
      </c>
      <c r="C44" s="46" t="s">
        <v>73</v>
      </c>
      <c r="D44" s="48">
        <f>ANNEXII_Previous_Year!R84</f>
        <v>20651</v>
      </c>
      <c r="E44" s="48">
        <f>ANNEXII_Reference_Year!R84</f>
        <v>16876.1</v>
      </c>
      <c r="F44" s="48">
        <f>ANNEXI_Previous_Year!AQ84</f>
        <v>52407</v>
      </c>
      <c r="G44" s="81">
        <f>ANNEXI_Reference_Year!AS84</f>
        <v>279998.671</v>
      </c>
      <c r="H44" s="83">
        <f t="shared" si="0"/>
        <v>0.39405041311275213</v>
      </c>
      <c r="I44" s="83">
        <f t="shared" si="1"/>
        <v>0.06027207179136933</v>
      </c>
      <c r="J44" s="10">
        <f t="shared" si="2"/>
        <v>0.15295523056366725</v>
      </c>
    </row>
    <row r="45" spans="1:10" ht="15">
      <c r="A45" s="6" t="s">
        <v>75</v>
      </c>
      <c r="B45" s="7" t="s">
        <v>7</v>
      </c>
      <c r="C45" s="46" t="s">
        <v>76</v>
      </c>
      <c r="D45" s="48">
        <f>ANNEXII_Previous_Year!R88</f>
        <v>80238767</v>
      </c>
      <c r="E45" s="48">
        <f>ANNEXII_Reference_Year!R88</f>
        <v>74649788.215</v>
      </c>
      <c r="F45" s="48">
        <f>ANNEXI_Previous_Year!AQ88</f>
        <v>81667748</v>
      </c>
      <c r="G45" s="81">
        <f>ANNEXI_Reference_Year!AS88</f>
        <v>75078299.5871</v>
      </c>
      <c r="H45" s="83">
        <f t="shared" si="0"/>
        <v>0.9825025051505032</v>
      </c>
      <c r="I45" s="83">
        <f t="shared" si="1"/>
        <v>0.9942924736647389</v>
      </c>
      <c r="J45" s="10">
        <f t="shared" si="2"/>
        <v>1.0119999373563222</v>
      </c>
    </row>
    <row r="46" spans="1:10" ht="15">
      <c r="A46" s="6" t="s">
        <v>77</v>
      </c>
      <c r="B46" s="7" t="s">
        <v>4</v>
      </c>
      <c r="C46" s="46" t="s">
        <v>76</v>
      </c>
      <c r="D46" s="48">
        <f>ANNEXII_Previous_Year!R87</f>
        <v>253999</v>
      </c>
      <c r="E46" s="48">
        <f>ANNEXII_Reference_Year!R87</f>
        <v>227864.549</v>
      </c>
      <c r="F46" s="48">
        <f>ANNEXI_Previous_Year!AQ87</f>
        <v>170607</v>
      </c>
      <c r="G46" s="81">
        <f>ANNEXI_Reference_Year!AS87</f>
        <v>141437.9706</v>
      </c>
      <c r="H46" s="83">
        <f t="shared" si="0"/>
        <v>1.488795887624775</v>
      </c>
      <c r="I46" s="83">
        <f t="shared" si="1"/>
        <v>1.6110564089216364</v>
      </c>
      <c r="J46" s="10">
        <f t="shared" si="2"/>
        <v>1.0821204050287347</v>
      </c>
    </row>
    <row r="47" spans="1:10" ht="15">
      <c r="A47" s="6" t="s">
        <v>78</v>
      </c>
      <c r="B47" s="7" t="s">
        <v>7</v>
      </c>
      <c r="C47" s="46" t="s">
        <v>79</v>
      </c>
      <c r="D47" s="48">
        <f>ANNEXII_Previous_Year!R91</f>
        <v>24823840</v>
      </c>
      <c r="E47" s="48">
        <f>ANNEXII_Reference_Year!R91</f>
        <v>22922206.2734</v>
      </c>
      <c r="F47" s="48">
        <f>ANNEXI_Previous_Year!AQ91</f>
        <v>28198587</v>
      </c>
      <c r="G47" s="81">
        <f>ANNEXI_Reference_Year!AS91</f>
        <v>26217050.3428</v>
      </c>
      <c r="H47" s="83">
        <f t="shared" si="0"/>
        <v>0.880322123941884</v>
      </c>
      <c r="I47" s="83">
        <f t="shared" si="1"/>
        <v>0.8743243795042388</v>
      </c>
      <c r="J47" s="10">
        <f t="shared" si="2"/>
        <v>0.993186875264717</v>
      </c>
    </row>
    <row r="48" spans="1:10" ht="15">
      <c r="A48" s="6" t="s">
        <v>80</v>
      </c>
      <c r="B48" s="7" t="s">
        <v>4</v>
      </c>
      <c r="C48" s="46" t="s">
        <v>79</v>
      </c>
      <c r="D48" s="48">
        <f>ANNEXII_Previous_Year!R90</f>
        <v>203200</v>
      </c>
      <c r="E48" s="48">
        <f>ANNEXII_Reference_Year!R90</f>
        <v>274222.81</v>
      </c>
      <c r="F48" s="48">
        <f>ANNEXI_Previous_Year!AQ90</f>
        <v>238643</v>
      </c>
      <c r="G48" s="81">
        <f>ANNEXI_Reference_Year!AS90</f>
        <v>230173.661</v>
      </c>
      <c r="H48" s="83">
        <f t="shared" si="0"/>
        <v>0.8514810826213214</v>
      </c>
      <c r="I48" s="83">
        <f t="shared" si="1"/>
        <v>1.1913735429528578</v>
      </c>
      <c r="J48" s="10">
        <f t="shared" si="2"/>
        <v>1.399177935093006</v>
      </c>
    </row>
    <row r="49" spans="1:10" ht="15">
      <c r="A49" s="6" t="s">
        <v>81</v>
      </c>
      <c r="B49" s="7" t="s">
        <v>7</v>
      </c>
      <c r="C49" s="46" t="s">
        <v>82</v>
      </c>
      <c r="D49" s="48">
        <f>ANNEXII_Previous_Year!R94</f>
        <v>11659999</v>
      </c>
      <c r="E49" s="48">
        <f>ANNEXII_Reference_Year!R94</f>
        <v>12357814.739999998</v>
      </c>
      <c r="F49" s="48">
        <f>ANNEXI_Previous_Year!AQ94</f>
        <v>16268800</v>
      </c>
      <c r="G49" s="81">
        <f>ANNEXI_Reference_Year!AS94</f>
        <v>12068498.15</v>
      </c>
      <c r="H49" s="83">
        <f t="shared" si="0"/>
        <v>0.7167092225609756</v>
      </c>
      <c r="I49" s="83">
        <f t="shared" si="1"/>
        <v>1.023972874371282</v>
      </c>
      <c r="J49" s="10">
        <f t="shared" si="2"/>
        <v>1.4287145220656976</v>
      </c>
    </row>
    <row r="50" spans="1:10" ht="15">
      <c r="A50" s="6" t="s">
        <v>83</v>
      </c>
      <c r="B50" s="7" t="s">
        <v>4</v>
      </c>
      <c r="C50" s="46" t="s">
        <v>82</v>
      </c>
      <c r="D50" s="48">
        <f>ANNEXII_Previous_Year!R93</f>
        <v>277414</v>
      </c>
      <c r="E50" s="48">
        <f>ANNEXII_Reference_Year!R93</f>
        <v>327792.45700000005</v>
      </c>
      <c r="F50" s="48">
        <f>ANNEXI_Previous_Year!AQ93</f>
        <v>290547</v>
      </c>
      <c r="G50" s="81">
        <f>ANNEXI_Reference_Year!AS93</f>
        <v>1315441.729</v>
      </c>
      <c r="H50" s="83">
        <f t="shared" si="0"/>
        <v>0.9547990514443446</v>
      </c>
      <c r="I50" s="83">
        <f t="shared" si="1"/>
        <v>0.2491881242426361</v>
      </c>
      <c r="J50" s="10">
        <f t="shared" si="2"/>
        <v>0.26098488877390896</v>
      </c>
    </row>
    <row r="51" spans="1:10" ht="15">
      <c r="A51" s="6" t="s">
        <v>84</v>
      </c>
      <c r="B51" s="7" t="s">
        <v>7</v>
      </c>
      <c r="C51" s="46" t="s">
        <v>85</v>
      </c>
      <c r="D51" s="48">
        <f>ANNEXII_Previous_Year!R97</f>
        <v>152362</v>
      </c>
      <c r="E51" s="48">
        <f>ANNEXII_Reference_Year!R97</f>
        <v>140041.37</v>
      </c>
      <c r="F51" s="48">
        <f>ANNEXI_Previous_Year!AQ97</f>
        <v>551220</v>
      </c>
      <c r="G51" s="81">
        <f>ANNEXI_Reference_Year!AS97</f>
        <v>532153.2</v>
      </c>
      <c r="H51" s="83">
        <f t="shared" si="0"/>
        <v>0.2764086934436341</v>
      </c>
      <c r="I51" s="83">
        <f t="shared" si="1"/>
        <v>0.26315987576509925</v>
      </c>
      <c r="J51" s="10">
        <f t="shared" si="2"/>
        <v>0.9520680138042164</v>
      </c>
    </row>
    <row r="52" spans="1:10" ht="15">
      <c r="A52" s="6" t="s">
        <v>86</v>
      </c>
      <c r="B52" s="7" t="s">
        <v>4</v>
      </c>
      <c r="C52" s="46" t="s">
        <v>85</v>
      </c>
      <c r="D52" s="48">
        <f>ANNEXII_Previous_Year!R96</f>
        <v>4</v>
      </c>
      <c r="E52" s="48">
        <f>ANNEXII_Reference_Year!R96</f>
        <v>12.05</v>
      </c>
      <c r="F52" s="48">
        <f>ANNEXI_Previous_Year!AQ96</f>
        <v>225</v>
      </c>
      <c r="G52" s="81">
        <f>ANNEXI_Reference_Year!AS96</f>
        <v>110.196</v>
      </c>
      <c r="H52" s="83">
        <f t="shared" si="0"/>
        <v>0.017777777777777778</v>
      </c>
      <c r="I52" s="83">
        <f t="shared" si="1"/>
        <v>0.10935061163744601</v>
      </c>
      <c r="J52" s="10">
        <f t="shared" si="2"/>
        <v>6.1509719046063385</v>
      </c>
    </row>
    <row r="53" spans="1:10" ht="15">
      <c r="A53" s="6" t="s">
        <v>87</v>
      </c>
      <c r="B53" s="7" t="s">
        <v>7</v>
      </c>
      <c r="C53" s="46" t="s">
        <v>88</v>
      </c>
      <c r="D53" s="48">
        <f>ANNEXII_Previous_Year!R100</f>
        <v>880088</v>
      </c>
      <c r="E53" s="48">
        <f>ANNEXII_Reference_Year!R100</f>
        <v>1223032.4699999997</v>
      </c>
      <c r="F53" s="48">
        <f>ANNEXI_Previous_Year!AQ100</f>
        <v>883673</v>
      </c>
      <c r="G53" s="81">
        <f>ANNEXI_Reference_Year!AS100</f>
        <v>1362328.1584</v>
      </c>
      <c r="H53" s="83">
        <f t="shared" si="0"/>
        <v>0.9959430694385819</v>
      </c>
      <c r="I53" s="83">
        <f t="shared" si="1"/>
        <v>0.8977517365833518</v>
      </c>
      <c r="J53" s="10">
        <f t="shared" si="2"/>
        <v>0.9014086890422551</v>
      </c>
    </row>
    <row r="54" spans="1:10" ht="15.75" thickBot="1">
      <c r="A54" s="6" t="s">
        <v>89</v>
      </c>
      <c r="B54" s="7" t="s">
        <v>4</v>
      </c>
      <c r="C54" s="47" t="s">
        <v>88</v>
      </c>
      <c r="D54" s="48">
        <f>ANNEXII_Previous_Year!R99</f>
        <v>28892</v>
      </c>
      <c r="E54" s="48">
        <f>ANNEXII_Reference_Year!R99</f>
        <v>53153.649</v>
      </c>
      <c r="F54" s="48">
        <f>ANNEXI_Previous_Year!AQ99</f>
        <v>59224</v>
      </c>
      <c r="G54" s="81">
        <f>ANNEXI_Reference_Year!AS99</f>
        <v>76854.88100000001</v>
      </c>
      <c r="H54" s="83">
        <f t="shared" si="0"/>
        <v>0.4878427664460354</v>
      </c>
      <c r="I54" s="83">
        <f t="shared" si="1"/>
        <v>0.6916105822868945</v>
      </c>
      <c r="J54" s="10">
        <f t="shared" si="2"/>
        <v>1.4176915798615202</v>
      </c>
    </row>
    <row r="55" spans="1:10" ht="15.75" thickBot="1">
      <c r="A55" s="6" t="s">
        <v>119</v>
      </c>
      <c r="B55" s="31" t="s">
        <v>112</v>
      </c>
      <c r="C55" s="32" t="s">
        <v>113</v>
      </c>
      <c r="D55" s="35">
        <f>ANNEXII_Previous_Year!R106</f>
        <v>162965745</v>
      </c>
      <c r="E55" s="35">
        <f>ANNEXII_Reference_Year!R106</f>
        <v>157002742.620295</v>
      </c>
      <c r="F55" s="35">
        <f>ANNEXI_Previous_Year!AQ108</f>
        <v>182005677</v>
      </c>
      <c r="G55" s="77">
        <f>ANNEXI_Reference_Year!AS108</f>
        <v>176997033.43689996</v>
      </c>
      <c r="H55" s="83">
        <f t="shared" si="0"/>
        <v>0.8953882520928179</v>
      </c>
      <c r="I55" s="83">
        <f t="shared" si="1"/>
        <v>0.8870360116869812</v>
      </c>
      <c r="J55" s="10">
        <f t="shared" si="2"/>
        <v>0.9906719343409803</v>
      </c>
    </row>
    <row r="56" spans="1:10" ht="24" thickBot="1">
      <c r="A56" s="6" t="s">
        <v>120</v>
      </c>
      <c r="B56" s="33" t="s">
        <v>114</v>
      </c>
      <c r="C56" s="34" t="s">
        <v>115</v>
      </c>
      <c r="D56" s="36">
        <f>ANNEXII_Previous_Year!R108</f>
        <v>161574317</v>
      </c>
      <c r="E56" s="78">
        <f>ANNEXII_Reference_Year!R108</f>
        <v>155022422.96078497</v>
      </c>
      <c r="F56" s="36">
        <f>ANNEXI_Previous_Year!AQ107</f>
        <v>180088543</v>
      </c>
      <c r="G56" s="78">
        <f>ANNEXI_Reference_Year!AS107</f>
        <v>172139987.01709998</v>
      </c>
      <c r="H56" s="83">
        <f>D56/F56</f>
        <v>0.8971937598495646</v>
      </c>
      <c r="I56" s="83">
        <f>E56/G56</f>
        <v>0.900560210599908</v>
      </c>
      <c r="J56" s="10">
        <f t="shared" si="2"/>
        <v>1.0037522003618347</v>
      </c>
    </row>
    <row r="57" spans="1:10" ht="15.75" thickBot="1">
      <c r="A57" s="6" t="s">
        <v>121</v>
      </c>
      <c r="B57" s="33" t="s">
        <v>116</v>
      </c>
      <c r="C57" s="34" t="s">
        <v>117</v>
      </c>
      <c r="D57" s="36">
        <f>ANNEXII_Previous_Year!R107</f>
        <v>1391428</v>
      </c>
      <c r="E57" s="36">
        <f>ANNEXII_Reference_Year!R107</f>
        <v>1980319.6595099997</v>
      </c>
      <c r="F57" s="36">
        <f>ANNEXI_Previous_Year!AQ106</f>
        <v>1917134</v>
      </c>
      <c r="G57" s="78">
        <f>ANNEXI_Reference_Year!AS106</f>
        <v>4857046.419799995</v>
      </c>
      <c r="H57" s="83">
        <f>D57/F57</f>
        <v>0.7257854693516468</v>
      </c>
      <c r="I57" s="83">
        <f>E57/G57</f>
        <v>0.4077209662722445</v>
      </c>
      <c r="J57" s="10">
        <f t="shared" si="2"/>
        <v>0.5617651268720862</v>
      </c>
    </row>
    <row r="59" ht="15">
      <c r="F59" s="37"/>
    </row>
    <row r="60" spans="4:7" ht="15">
      <c r="D60" s="49"/>
      <c r="E60" s="49"/>
      <c r="F60" s="49"/>
      <c r="G60" s="49"/>
    </row>
    <row r="62" ht="15">
      <c r="C62" t="s">
        <v>133</v>
      </c>
    </row>
    <row r="63" spans="3:5" ht="15">
      <c r="C63" t="s">
        <v>139</v>
      </c>
      <c r="D63" s="38"/>
      <c r="E63" s="38"/>
    </row>
    <row r="65" ht="30">
      <c r="C65" s="82" t="s">
        <v>140</v>
      </c>
    </row>
    <row r="68" ht="15">
      <c r="C68" t="s">
        <v>128</v>
      </c>
    </row>
    <row r="69" ht="15">
      <c r="C69" t="s">
        <v>129</v>
      </c>
    </row>
  </sheetData>
  <conditionalFormatting sqref="F4:G55">
    <cfRule type="dataBar" priority="46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{1FD35E6D-05BC-4BC5-9C03-9D21462D1F5F}</x14:id>
        </ext>
      </extLst>
    </cfRule>
  </conditionalFormatting>
  <conditionalFormatting sqref="D55">
    <cfRule type="dataBar" priority="12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{12C96AB3-F4DD-4E02-91FB-782D30ED66A4}</x14:id>
        </ext>
      </extLst>
    </cfRule>
  </conditionalFormatting>
  <conditionalFormatting sqref="E55">
    <cfRule type="dataBar" priority="38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{8A515DF5-DE15-4EFB-8AF0-366D8BFCC384}</x14:id>
        </ext>
      </extLst>
    </cfRule>
  </conditionalFormatting>
  <conditionalFormatting sqref="J2:J3">
    <cfRule type="cellIs" priority="34" dxfId="0" operator="lessThan">
      <formula>0.5</formula>
    </cfRule>
    <cfRule type="cellIs" priority="35" dxfId="0" operator="greaterThan">
      <formula>2</formula>
    </cfRule>
  </conditionalFormatting>
  <conditionalFormatting sqref="J4:J57">
    <cfRule type="cellIs" priority="28" dxfId="0" operator="lessThan" stopIfTrue="1">
      <formula>0.5</formula>
    </cfRule>
    <cfRule type="cellIs" priority="29" dxfId="0" operator="greaterThan" stopIfTrue="1">
      <formula>2</formula>
    </cfRule>
  </conditionalFormatting>
  <conditionalFormatting sqref="H4:I56">
    <cfRule type="dataBar" priority="248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{CFF3EF74-2E84-4878-B03B-B675E3FDCC74}</x14:id>
        </ext>
      </extLst>
    </cfRule>
  </conditionalFormatting>
  <conditionalFormatting sqref="H57:I57">
    <cfRule type="dataBar" priority="249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{9275B923-4498-40D8-A4DD-8E2E3281412B}</x14:id>
        </ext>
      </extLst>
    </cfRule>
  </conditionalFormatting>
  <conditionalFormatting sqref="D4:D54">
    <cfRule type="dataBar" priority="4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{2090C32C-5682-47D3-8D53-85558F99B792}</x14:id>
        </ext>
      </extLst>
    </cfRule>
  </conditionalFormatting>
  <conditionalFormatting sqref="D4:D54">
    <cfRule type="top10" priority="5" dxfId="7" stopIfTrue="1" rank="3"/>
  </conditionalFormatting>
  <conditionalFormatting sqref="D4">
    <cfRule type="dataBar" priority="6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{4C3038CA-9438-45D0-A67C-605570C7CCED}</x14:id>
        </ext>
      </extLst>
    </cfRule>
  </conditionalFormatting>
  <conditionalFormatting sqref="E4:E54">
    <cfRule type="dataBar" priority="1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{058A88D2-0B64-4B47-8ED5-3F35EFEFCBF7}</x14:id>
        </ext>
      </extLst>
    </cfRule>
  </conditionalFormatting>
  <conditionalFormatting sqref="E4:E54">
    <cfRule type="top10" priority="2" dxfId="7" stopIfTrue="1" rank="3"/>
  </conditionalFormatting>
  <conditionalFormatting sqref="E4">
    <cfRule type="dataBar" priority="3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{3570793F-35BB-47DD-A21D-F04D4EF14907}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D35E6D-05BC-4BC5-9C03-9D21462D1F5F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F4:G55</xm:sqref>
        </x14:conditionalFormatting>
        <x14:conditionalFormatting xmlns:xm="http://schemas.microsoft.com/office/excel/2006/main">
          <x14:cfRule type="dataBar" id="{12C96AB3-F4DD-4E02-91FB-782D30ED66A4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D55</xm:sqref>
        </x14:conditionalFormatting>
        <x14:conditionalFormatting xmlns:xm="http://schemas.microsoft.com/office/excel/2006/main">
          <x14:cfRule type="dataBar" id="{8A515DF5-DE15-4EFB-8AF0-366D8BFCC384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E55</xm:sqref>
        </x14:conditionalFormatting>
        <x14:conditionalFormatting xmlns:xm="http://schemas.microsoft.com/office/excel/2006/main">
          <x14:cfRule type="dataBar" id="{CFF3EF74-2E84-4878-B03B-B675E3FDCC74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H4:I56</xm:sqref>
        </x14:conditionalFormatting>
        <x14:conditionalFormatting xmlns:xm="http://schemas.microsoft.com/office/excel/2006/main">
          <x14:cfRule type="dataBar" id="{9275B923-4498-40D8-A4DD-8E2E3281412B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H57:I57</xm:sqref>
        </x14:conditionalFormatting>
        <x14:conditionalFormatting xmlns:xm="http://schemas.microsoft.com/office/excel/2006/main">
          <x14:cfRule type="dataBar" id="{2090C32C-5682-47D3-8D53-85558F99B792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D4:D54</xm:sqref>
        </x14:conditionalFormatting>
        <x14:conditionalFormatting xmlns:xm="http://schemas.microsoft.com/office/excel/2006/main">
          <x14:cfRule type="dataBar" id="{4C3038CA-9438-45D0-A67C-605570C7CCED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D4</xm:sqref>
        </x14:conditionalFormatting>
        <x14:conditionalFormatting xmlns:xm="http://schemas.microsoft.com/office/excel/2006/main">
          <x14:cfRule type="dataBar" id="{058A88D2-0B64-4B47-8ED5-3F35EFEFCBF7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E4:E54</xm:sqref>
        </x14:conditionalFormatting>
        <x14:conditionalFormatting xmlns:xm="http://schemas.microsoft.com/office/excel/2006/main">
          <x14:cfRule type="dataBar" id="{3570793F-35BB-47DD-A21D-F04D4EF14907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E4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Neubauer Milla</dc:creator>
  <cp:keywords/>
  <dc:description/>
  <cp:lastModifiedBy>Sulik Joanna</cp:lastModifiedBy>
  <dcterms:created xsi:type="dcterms:W3CDTF">2014-09-02T13:10:58Z</dcterms:created>
  <dcterms:modified xsi:type="dcterms:W3CDTF">2020-06-30T11:49:41Z</dcterms:modified>
  <cp:category/>
  <cp:version/>
  <cp:contentType/>
  <cp:contentStatus/>
</cp:coreProperties>
</file>