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bookViews>
    <workbookView xWindow="65426" yWindow="65426" windowWidth="19420" windowHeight="10420" tabRatio="910" activeTab="2"/>
  </bookViews>
  <sheets>
    <sheet name="READ ME" sheetId="3" r:id="rId1"/>
    <sheet name="Country &amp; responsible" sheetId="5" r:id="rId2"/>
    <sheet name="Cereals" sheetId="55" r:id="rId3"/>
    <sheet name="Oilseeds and oleaginous fruits" sheetId="56"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57"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64" r:id="rId27"/>
    <sheet name="IM_Fertilisers" sheetId="65" r:id="rId28"/>
    <sheet name="IM_Plant protection products" sheetId="66" r:id="rId29"/>
    <sheet name="IM_Veterinary expenses" sheetId="67"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transfers'!$A$1:$C$19</definedName>
    <definedName name="_xlnm.Print_Area" localSheetId="40">'Interest payable'!$A$1:$K$11</definedName>
    <definedName name="_xlnm.Print_Area" localSheetId="37">'Other taxes on production'!$A$1:$E$37</definedName>
  </definedNames>
  <calcPr calcId="191029"/>
  <extLst/>
</workbook>
</file>

<file path=xl/comments10.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1.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q. trabalho</t>
        </r>
      </text>
    </comment>
  </commentList>
</comments>
</file>

<file path=xl/comments12.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3.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4.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6.xml><?xml version="1.0" encoding="utf-8"?>
<comments xmlns="http://schemas.openxmlformats.org/spreadsheetml/2006/main">
  <authors>
    <author>Paula Valério</author>
  </authors>
  <commentList>
    <comment ref="C45" authorId="0">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7.xml><?xml version="1.0" encoding="utf-8"?>
<comments xmlns="http://schemas.openxmlformats.org/spreadsheetml/2006/main">
  <authors>
    <author>Paula Valério</author>
  </authors>
  <commentList>
    <comment ref="C45" authorId="0">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19.xml><?xml version="1.0" encoding="utf-8"?>
<comments xmlns="http://schemas.openxmlformats.org/spreadsheetml/2006/main">
  <authors>
    <author>Paula Valério</author>
  </authors>
  <commentList>
    <comment ref="C45" authorId="0">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3.xml><?xml version="1.0" encoding="utf-8"?>
<comments xmlns="http://schemas.openxmlformats.org/spreadsheetml/2006/main">
  <authors>
    <author>Paula Valério</author>
    <author>MAYER Christina</author>
  </authors>
  <commentList>
    <comment ref="F26" authorId="0">
      <text>
        <r>
          <rPr>
            <b/>
            <sz val="9"/>
            <rFont val="Tahoma"/>
            <family val="2"/>
          </rPr>
          <t>Paula Valério:</t>
        </r>
        <r>
          <rPr>
            <sz val="9"/>
            <rFont val="Tahoma"/>
            <family val="2"/>
          </rPr>
          <t xml:space="preserve">
q.eurostat tem valor maior porque inclui palha</t>
        </r>
      </text>
    </comment>
    <comment ref="B31" authorId="1">
      <text>
        <r>
          <rPr>
            <sz val="9"/>
            <rFont val="Tahoma"/>
            <family val="2"/>
          </rPr>
          <t>refering to output at producer prices</t>
        </r>
      </text>
    </comment>
    <comment ref="B32" authorId="1">
      <text>
        <r>
          <rPr>
            <sz val="9"/>
            <rFont val="Tahoma"/>
            <family val="2"/>
          </rPr>
          <t>refering to output at producer prices</t>
        </r>
      </text>
    </comment>
    <comment ref="C32" authorId="0">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37.xml><?xml version="1.0" encoding="utf-8"?>
<comments xmlns="http://schemas.openxmlformats.org/spreadsheetml/2006/main">
  <authors>
    <author>Paula Valério</author>
  </authors>
  <commentList>
    <comment ref="C9" authorId="0">
      <text>
        <r>
          <rPr>
            <b/>
            <sz val="9"/>
            <rFont val="Tahoma"/>
            <family val="2"/>
          </rPr>
          <t>Paula Valério:</t>
        </r>
        <r>
          <rPr>
            <sz val="9"/>
            <rFont val="Tahoma"/>
            <family val="2"/>
          </rPr>
          <t xml:space="preserve">
repartição pelas rubricas foi estimada de modo a incluir coops</t>
        </r>
      </text>
    </comment>
    <comment ref="C11" authorId="0">
      <text>
        <r>
          <rPr>
            <b/>
            <sz val="9"/>
            <rFont val="Tahoma"/>
            <family val="2"/>
          </rPr>
          <t>Paula Valério:</t>
        </r>
        <r>
          <rPr>
            <sz val="9"/>
            <rFont val="Tahoma"/>
            <family val="2"/>
          </rPr>
          <t xml:space="preserve">
repartição pelas rubricas foi estimada de modo a incluir coops</t>
        </r>
      </text>
    </comment>
    <comment ref="C12" authorId="0">
      <text>
        <r>
          <rPr>
            <b/>
            <sz val="9"/>
            <rFont val="Tahoma"/>
            <family val="2"/>
          </rPr>
          <t>Paula Valério:</t>
        </r>
        <r>
          <rPr>
            <sz val="9"/>
            <rFont val="Tahoma"/>
            <family val="2"/>
          </rPr>
          <t xml:space="preserve">
repartição pelas rubricas foi estimada de modo a incluir coops</t>
        </r>
      </text>
    </comment>
  </commentList>
</comments>
</file>

<file path=xl/comments38.xml><?xml version="1.0" encoding="utf-8"?>
<comments xmlns="http://schemas.openxmlformats.org/spreadsheetml/2006/main">
  <authors>
    <author>MAYER Christina</author>
  </authors>
  <commentList>
    <comment ref="C30" authorId="0">
      <text>
        <r>
          <rPr>
            <sz val="9"/>
            <rFont val="Tahoma"/>
            <family val="2"/>
          </rPr>
          <t>according to EAA output calculations</t>
        </r>
      </text>
    </comment>
    <comment ref="D30" authorId="0">
      <text>
        <r>
          <rPr>
            <sz val="9"/>
            <rFont val="Tahoma"/>
            <family val="2"/>
          </rPr>
          <t>according to calculations based on the latest available Turnover Tax Statistics</t>
        </r>
      </text>
    </comment>
    <comment ref="C31" authorId="0">
      <text>
        <r>
          <rPr>
            <sz val="9"/>
            <rFont val="Tahoma"/>
            <family val="2"/>
          </rPr>
          <t>according to calculations based on EAA data</t>
        </r>
      </text>
    </comment>
    <comment ref="D31" authorId="0">
      <text>
        <r>
          <rPr>
            <sz val="9"/>
            <rFont val="Tahoma"/>
            <family val="2"/>
          </rPr>
          <t>according to calculations based on the latest available Turnover Tax Statistics</t>
        </r>
      </text>
    </comment>
    <comment ref="E31" authorId="0">
      <text>
        <r>
          <rPr>
            <sz val="9"/>
            <rFont val="Tahoma"/>
            <family val="2"/>
          </rPr>
          <t>notional amount of input tax which flat-rate farmers would have deducted if they had been covered by normal arrangements</t>
        </r>
      </text>
    </comment>
    <comment ref="C32" authorId="0">
      <text>
        <r>
          <rPr>
            <sz val="9"/>
            <rFont val="Tahoma"/>
            <family val="2"/>
          </rPr>
          <t>according to EAA output calculations</t>
        </r>
      </text>
    </comment>
    <comment ref="D32" authorId="0">
      <text>
        <r>
          <rPr>
            <sz val="9"/>
            <rFont val="Tahoma"/>
            <family val="2"/>
          </rPr>
          <t>according to calculations based on the latest available Turnover Tax Statistics</t>
        </r>
      </text>
    </comment>
    <comment ref="C33" authorId="0">
      <text>
        <r>
          <rPr>
            <sz val="9"/>
            <rFont val="Tahoma"/>
            <family val="2"/>
          </rPr>
          <t>assumption: 12% of turnover</t>
        </r>
      </text>
    </comment>
    <comment ref="D33" authorId="0">
      <text>
        <r>
          <rPr>
            <sz val="9"/>
            <rFont val="Tahoma"/>
            <family val="2"/>
          </rPr>
          <t>assumption: 12% of turnover</t>
        </r>
      </text>
    </comment>
  </commentList>
</comments>
</file>

<file path=xl/comments4.xml><?xml version="1.0" encoding="utf-8"?>
<comments xmlns="http://schemas.openxmlformats.org/spreadsheetml/2006/main">
  <authors>
    <author>Paula Valério</author>
  </authors>
  <commentList>
    <comment ref="C32" authorId="0">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43.xml><?xml version="1.0" encoding="utf-8"?>
<comments xmlns="http://schemas.openxmlformats.org/spreadsheetml/2006/main">
  <authors>
    <author>Paula Valério</author>
  </authors>
  <commentList>
    <comment ref="D10" authorId="0">
      <text>
        <r>
          <rPr>
            <b/>
            <sz val="9"/>
            <rFont val="Tahoma"/>
            <family val="2"/>
          </rPr>
          <t>Paula Valério:</t>
        </r>
        <r>
          <rPr>
            <sz val="9"/>
            <rFont val="Tahoma"/>
            <family val="2"/>
          </rPr>
          <t xml:space="preserve">
 euros/1000 kg pv</t>
        </r>
      </text>
    </comment>
    <comment ref="E10" authorId="0">
      <text>
        <r>
          <rPr>
            <b/>
            <sz val="9"/>
            <rFont val="Tahoma"/>
            <family val="2"/>
          </rPr>
          <t>Paula Valério:</t>
        </r>
        <r>
          <rPr>
            <sz val="9"/>
            <rFont val="Tahoma"/>
            <family val="2"/>
          </rPr>
          <t xml:space="preserve">
 euros/1000 kg pl</t>
        </r>
      </text>
    </comment>
    <comment ref="G10" authorId="0">
      <text>
        <r>
          <rPr>
            <b/>
            <sz val="9"/>
            <rFont val="Tahoma"/>
            <family val="2"/>
          </rPr>
          <t>Paula Valério:</t>
        </r>
        <r>
          <rPr>
            <sz val="9"/>
            <rFont val="Tahoma"/>
            <family val="2"/>
          </rPr>
          <t xml:space="preserve">
milhões euros</t>
        </r>
      </text>
    </comment>
    <comment ref="H10" authorId="0">
      <text>
        <r>
          <rPr>
            <b/>
            <sz val="9"/>
            <rFont val="Tahoma"/>
            <family val="2"/>
          </rPr>
          <t>Paula Valério:</t>
        </r>
        <r>
          <rPr>
            <sz val="9"/>
            <rFont val="Tahoma"/>
            <family val="2"/>
          </rPr>
          <t xml:space="preserve">
mil ton pv</t>
        </r>
      </text>
    </comment>
    <comment ref="I10" authorId="0">
      <text>
        <r>
          <rPr>
            <b/>
            <sz val="9"/>
            <rFont val="Tahoma"/>
            <family val="2"/>
          </rPr>
          <t>Paula Valério:</t>
        </r>
        <r>
          <rPr>
            <sz val="9"/>
            <rFont val="Tahoma"/>
            <family val="2"/>
          </rPr>
          <t xml:space="preserve">
 euros/1000 kg pv</t>
        </r>
      </text>
    </comment>
    <comment ref="J10" authorId="0">
      <text>
        <r>
          <rPr>
            <b/>
            <sz val="9"/>
            <rFont val="Tahoma"/>
            <family val="2"/>
          </rPr>
          <t>Paula Valério:</t>
        </r>
        <r>
          <rPr>
            <sz val="9"/>
            <rFont val="Tahoma"/>
            <family val="2"/>
          </rPr>
          <t xml:space="preserve">
milhões euros</t>
        </r>
      </text>
    </comment>
    <comment ref="D11" authorId="0">
      <text>
        <r>
          <rPr>
            <b/>
            <sz val="9"/>
            <rFont val="Tahoma"/>
            <family val="2"/>
          </rPr>
          <t>Paula Valério:</t>
        </r>
        <r>
          <rPr>
            <sz val="9"/>
            <rFont val="Tahoma"/>
            <family val="2"/>
          </rPr>
          <t xml:space="preserve">
 euros/1000 kg pv</t>
        </r>
      </text>
    </comment>
    <comment ref="E11" authorId="0">
      <text>
        <r>
          <rPr>
            <b/>
            <sz val="9"/>
            <rFont val="Tahoma"/>
            <family val="2"/>
          </rPr>
          <t>Paula Valério:</t>
        </r>
        <r>
          <rPr>
            <sz val="9"/>
            <rFont val="Tahoma"/>
            <family val="2"/>
          </rPr>
          <t xml:space="preserve">
 euros/1000 kg pl</t>
        </r>
      </text>
    </comment>
    <comment ref="G11" authorId="0">
      <text>
        <r>
          <rPr>
            <b/>
            <sz val="9"/>
            <rFont val="Tahoma"/>
            <family val="2"/>
          </rPr>
          <t>Paula Valério:</t>
        </r>
        <r>
          <rPr>
            <sz val="9"/>
            <rFont val="Tahoma"/>
            <family val="2"/>
          </rPr>
          <t xml:space="preserve">
milhões euros</t>
        </r>
      </text>
    </comment>
    <comment ref="H11" authorId="0">
      <text>
        <r>
          <rPr>
            <b/>
            <sz val="9"/>
            <rFont val="Tahoma"/>
            <family val="2"/>
          </rPr>
          <t>Paula Valério:</t>
        </r>
        <r>
          <rPr>
            <sz val="9"/>
            <rFont val="Tahoma"/>
            <family val="2"/>
          </rPr>
          <t xml:space="preserve">
mil ton pv</t>
        </r>
      </text>
    </comment>
    <comment ref="J11" authorId="0">
      <text>
        <r>
          <rPr>
            <b/>
            <sz val="9"/>
            <rFont val="Tahoma"/>
            <family val="2"/>
          </rPr>
          <t>Paula Valério:</t>
        </r>
        <r>
          <rPr>
            <sz val="9"/>
            <rFont val="Tahoma"/>
            <family val="2"/>
          </rPr>
          <t xml:space="preserve">
milhões euros</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19" authorId="0">
      <text>
        <r>
          <rPr>
            <sz val="9"/>
            <rFont val="Tahoma"/>
            <family val="2"/>
          </rPr>
          <t>extrapolation of FADN values</t>
        </r>
      </text>
    </comment>
    <comment ref="C20" authorId="0">
      <text>
        <r>
          <rPr>
            <sz val="9"/>
            <rFont val="Tahoma"/>
            <family val="2"/>
          </rPr>
          <t>extrapolation of FADN values</t>
        </r>
      </text>
    </comment>
  </commentList>
</comments>
</file>

<file path=xl/comments5.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7.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8.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comments9.xml><?xml version="1.0" encoding="utf-8"?>
<comments xmlns="http://schemas.openxmlformats.org/spreadsheetml/2006/main">
  <authors>
    <author>MAYER Christina</author>
    <author>Paula Valério</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 ref="C32" authorId="1">
      <text>
        <r>
          <rPr>
            <b/>
            <sz val="9"/>
            <rFont val="Tahoma"/>
            <family val="2"/>
          </rPr>
          <t xml:space="preserve">Paula Valério:
</t>
        </r>
        <r>
          <rPr>
            <sz val="9"/>
            <rFont val="Tahoma"/>
            <family val="2"/>
          </rPr>
          <t>dividir por valor 201</t>
        </r>
        <r>
          <rPr>
            <sz val="9"/>
            <rFont val="Tahoma"/>
            <family val="2"/>
          </rPr>
          <t>9 do grelha / 1000 ou q. eurostat p produtor correntes</t>
        </r>
      </text>
    </comment>
  </commentList>
</comments>
</file>

<file path=xl/sharedStrings.xml><?xml version="1.0" encoding="utf-8"?>
<sst xmlns="http://schemas.openxmlformats.org/spreadsheetml/2006/main" count="2421" uniqueCount="472">
  <si>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</si>
  <si>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</si>
  <si>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</si>
  <si>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</si>
  <si>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</si>
  <si>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</si>
  <si>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</si>
  <si>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</si>
  <si>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</si>
  <si>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</si>
  <si>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</si>
  <si>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</si>
  <si>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</si>
  <si>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</si>
  <si>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</si>
  <si>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</si>
  <si>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</si>
  <si>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</si>
  <si>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</si>
  <si>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</si>
  <si>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</si>
  <si>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</si>
  <si>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Wine</t>
  </si>
  <si>
    <t>Other taxes on production</t>
  </si>
  <si>
    <t>Other subsidies on production</t>
  </si>
  <si>
    <t>Interest paid</t>
  </si>
  <si>
    <t>Interest received</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</si>
  <si>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</si>
  <si>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</si>
  <si>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</si>
  <si>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</si>
  <si>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</si>
  <si>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</si>
  <si>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</si>
  <si>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</si>
  <si>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</si>
  <si>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</si>
  <si>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</si>
  <si>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</si>
  <si>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</si>
  <si>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</si>
  <si>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</si>
  <si>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</si>
  <si>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</si>
  <si>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</si>
  <si>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</si>
  <si>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</si>
  <si>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(NC 02210)</t>
  </si>
  <si>
    <t>Numerical example - Sugar beet (including seeds)</t>
  </si>
  <si>
    <t>(NC 02400)</t>
  </si>
  <si>
    <t>Numerical example - Other industrial crops</t>
  </si>
  <si>
    <t>(NC 02920)</t>
  </si>
  <si>
    <t>Numerical example - Forage plants</t>
  </si>
  <si>
    <t>(NC 03932)</t>
  </si>
  <si>
    <t>Numerical example - Fresh vegetables</t>
  </si>
  <si>
    <t>(NC 04122)</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</si>
  <si>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</si>
  <si>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</si>
  <si>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</si>
  <si>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</si>
  <si>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</si>
  <si>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</si>
  <si>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</si>
  <si>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</si>
  <si>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</si>
  <si>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</si>
  <si>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</si>
  <si>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</si>
  <si>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</si>
  <si>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(NC 0921070)</t>
  </si>
  <si>
    <t>Production in tons</t>
  </si>
  <si>
    <t>Production in 1 000 tons live weight</t>
  </si>
  <si>
    <t>1 000 tons live weight</t>
  </si>
  <si>
    <t>Slaughterings</t>
  </si>
  <si>
    <t>Gross indigenous production</t>
  </si>
  <si>
    <t>-Imports in live animals</t>
  </si>
  <si>
    <t>+Exports in live animals</t>
  </si>
  <si>
    <t>Initial stocks</t>
  </si>
  <si>
    <t>Final stocks</t>
  </si>
  <si>
    <t>Culling discount</t>
  </si>
  <si>
    <t>Numerical examples - Cattle</t>
  </si>
  <si>
    <t>(NC 11210)</t>
  </si>
  <si>
    <t>1 000 heads</t>
  </si>
  <si>
    <t>Numerical example - Pigs</t>
  </si>
  <si>
    <t>Numerical example - Sheep and goats</t>
  </si>
  <si>
    <t>Numerical example - Poultry</t>
  </si>
  <si>
    <t>Finishedly fattened animals (1 000 heads)</t>
  </si>
  <si>
    <t>Finishedly fattened animals (1 000 tons live weight)</t>
  </si>
  <si>
    <t>Carcass weight (kg)</t>
  </si>
  <si>
    <t>Gross indigenous production (1 000 tons live weight)</t>
  </si>
  <si>
    <t>Numerical example - Milk</t>
  </si>
  <si>
    <t>Numerical example - Equines, other animals</t>
  </si>
  <si>
    <t>Number of game shot (1 000 heads)</t>
  </si>
  <si>
    <t>Production in 1 000 tons dead weight</t>
  </si>
  <si>
    <t>Dead weight (kg)</t>
  </si>
  <si>
    <t>(NC 12110)</t>
  </si>
  <si>
    <t>Intra-unit consumption: Seeds</t>
  </si>
  <si>
    <t>Usable output minus own feedingstuffs</t>
  </si>
  <si>
    <t>Coverage rate (%)</t>
  </si>
  <si>
    <t>Losses (%)</t>
  </si>
  <si>
    <t>Dressing percentage (%)</t>
  </si>
  <si>
    <t>Net export of animals for breeding and production (1 000 tons live weight)</t>
  </si>
  <si>
    <t>Numerical example - Eggs</t>
  </si>
  <si>
    <t>Numerical example - Other animal products</t>
  </si>
  <si>
    <t>Numerical example - Agricultural services output</t>
  </si>
  <si>
    <t>(NC 15100)</t>
  </si>
  <si>
    <t>Numerical example - Non-agricultural secondary activities (inseparable)</t>
  </si>
  <si>
    <t>(NC 17900)</t>
  </si>
  <si>
    <t>Revenues from direct marketing of untreated, unprocessed primary products</t>
  </si>
  <si>
    <t>Revenues from the direct marketing of treated or processed primary products</t>
  </si>
  <si>
    <t>Revenues from Buschenschank and small Heurige taverns</t>
  </si>
  <si>
    <t>Revenues from secondary agricultural activities</t>
  </si>
  <si>
    <t>Revenues from tourist-accomodation services</t>
  </si>
  <si>
    <t>Average revenue per hectare of reduced agricultural area</t>
  </si>
  <si>
    <t>in hectares</t>
  </si>
  <si>
    <t>Value</t>
  </si>
  <si>
    <t>Numerical example - Seeds and planting stock (intermediate consumption)</t>
  </si>
  <si>
    <t>Operating expenditure on seeds</t>
  </si>
  <si>
    <t>Operating expenditure on horticultural planting stock</t>
  </si>
  <si>
    <t>Operating expenditure on planting stock for viticulture</t>
  </si>
  <si>
    <t>Operating expenditure on planting stock for fruit-growing</t>
  </si>
  <si>
    <t>19010 Seeds and planting stock (intermediate consumption)</t>
  </si>
  <si>
    <t>19011 Seeds and planting stock supplied by other agricultural holdings</t>
  </si>
  <si>
    <t>19012 Seeds and planting stock purchased from outside the agricultural ‘industry’</t>
  </si>
  <si>
    <t>(NC 19010)</t>
  </si>
  <si>
    <t>:</t>
  </si>
  <si>
    <t>Numerical example - Energy, lubricants</t>
  </si>
  <si>
    <t>(NC 19020)</t>
  </si>
  <si>
    <t>19020 Energy, lubricants</t>
  </si>
  <si>
    <t>19021 Electricity</t>
  </si>
  <si>
    <t>19022 Gas</t>
  </si>
  <si>
    <t>Price index</t>
  </si>
  <si>
    <t>Volume Index</t>
  </si>
  <si>
    <t>19023 Other fuels and propellants</t>
  </si>
  <si>
    <t>19029 Other</t>
  </si>
  <si>
    <t xml:space="preserve">Petrol and two-stroke fuel                   </t>
  </si>
  <si>
    <t xml:space="preserve">Diesel oil                               </t>
  </si>
  <si>
    <t xml:space="preserve">Motor fuels for passenger cars                    </t>
  </si>
  <si>
    <t xml:space="preserve">Fuel oil                                     </t>
  </si>
  <si>
    <t>Biofuels</t>
  </si>
  <si>
    <t>Extrapolated value</t>
  </si>
  <si>
    <t>Expenditure on electricity</t>
  </si>
  <si>
    <t>Gas and combustibles</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</si>
  <si>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</si>
  <si>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</si>
  <si>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</si>
  <si>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</si>
  <si>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</si>
  <si>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</si>
  <si>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</si>
  <si>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</si>
  <si>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Fertilisers</t>
  </si>
  <si>
    <t>Numerical example - Plant protection products, herbicides, insecticides and pesticides</t>
  </si>
  <si>
    <t>(NC 19040)</t>
  </si>
  <si>
    <t>19040 Plant protection products, herbicides, insecticides and pesticides</t>
  </si>
  <si>
    <t>Domestic turnover</t>
  </si>
  <si>
    <t>Flat-rate percentage for the profit margin</t>
  </si>
  <si>
    <t>Average operating expenditure per hectare of reduced agricultural area</t>
  </si>
  <si>
    <t>Average expenditure per hectare of reduced agricultural area</t>
  </si>
  <si>
    <t>(NC 19050)</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</si>
  <si>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</si>
  <si>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</si>
  <si>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</si>
  <si>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</si>
  <si>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</si>
  <si>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</si>
  <si>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Purchases from other agricultural holdings</t>
  </si>
  <si>
    <t>Concentrated feedingstuffs for roughage eaters</t>
  </si>
  <si>
    <t xml:space="preserve">Concentrated feedingstuffs for pigs               </t>
  </si>
  <si>
    <t xml:space="preserve">Concentrated feedingstuffs for other animals          </t>
  </si>
  <si>
    <t>(NC 19070)</t>
  </si>
  <si>
    <t>Numerical example - Agricultural services</t>
  </si>
  <si>
    <t>(NC 19090)</t>
  </si>
  <si>
    <t>19090 Agricultural Services</t>
  </si>
  <si>
    <t>19090 Agricultural services</t>
  </si>
  <si>
    <t>Transport and machinery services</t>
  </si>
  <si>
    <t>Agricultural expenses included in the FADN item ‘transport and machinery services’ which do not constitute agricultural services according to EAA definitions</t>
  </si>
  <si>
    <t>Adjustments</t>
  </si>
  <si>
    <t>Volume index</t>
  </si>
  <si>
    <t>Numerical example - Financial Intermediation Services Indirectly Measured (FISIM)</t>
  </si>
  <si>
    <t>(NC 19095)</t>
  </si>
  <si>
    <t>19095 FISIM</t>
  </si>
  <si>
    <t>Ratios between FISIM and interest flows for the national economcy as a whole</t>
  </si>
  <si>
    <t>For loans</t>
  </si>
  <si>
    <t>For deposits</t>
  </si>
  <si>
    <t>Numerical example - Other goods and services</t>
  </si>
  <si>
    <t>(NC 19900)</t>
  </si>
  <si>
    <t>1995111 Other expenditure on crop cultivation</t>
  </si>
  <si>
    <t>1990000 Other goods and services</t>
  </si>
  <si>
    <t>1991000 Low-value assets</t>
  </si>
  <si>
    <t>1992100 General administrative expenditure</t>
  </si>
  <si>
    <t>1992200 Telecommunications costs</t>
  </si>
  <si>
    <t>1992300 Membership fees, inspection control fees</t>
  </si>
  <si>
    <t>1993000 Service charges for insurances</t>
  </si>
  <si>
    <t>1994100 Consumables</t>
  </si>
  <si>
    <t>1994200 Uncollectible receivables</t>
  </si>
  <si>
    <t>1994300 Slaughter fees</t>
  </si>
  <si>
    <t>1999900 Others</t>
  </si>
  <si>
    <t>1995112 Expenditure on viticulture</t>
  </si>
  <si>
    <t>1995120 Supplement for horticulture</t>
  </si>
  <si>
    <t>1995130 Maintenance of land improvements</t>
  </si>
  <si>
    <t>1995210 Costs arising from exchanges of breeding and productive animals between farms</t>
  </si>
  <si>
    <t>1995230 Insemination</t>
  </si>
  <si>
    <t>1995240 Other expenditure for livestock farming</t>
  </si>
  <si>
    <t>1995311 Low-value assets for tourist accommodation services</t>
  </si>
  <si>
    <t>1995220 Leasing of milk quotas</t>
  </si>
  <si>
    <t>1995312 Current expenditure for tourist accommodation services</t>
  </si>
  <si>
    <t>1995313 Food for tourist accommodation services</t>
  </si>
  <si>
    <t>1995314 Preparation of meals for tourist accommodation services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</si>
  <si>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</si>
  <si>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</si>
  <si>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</si>
  <si>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</si>
  <si>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</si>
  <si>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</si>
  <si>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</si>
  <si>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</si>
  <si>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(NC 23000)</t>
  </si>
  <si>
    <t>Components</t>
  </si>
  <si>
    <t>Numerical example - Compensation of Employees</t>
  </si>
  <si>
    <t>Total gross wages and salaries (D.11)</t>
  </si>
  <si>
    <t>Imputed social contributions (D.122)</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</si>
  <si>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</si>
  <si>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</si>
  <si>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</si>
  <si>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</si>
  <si>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</si>
  <si>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</si>
  <si>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</si>
  <si>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</si>
  <si>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</si>
  <si>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</si>
  <si>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</si>
  <si>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</si>
  <si>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</si>
  <si>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Actual social contributions (D.121)</t>
  </si>
  <si>
    <t>Employers' social contributions (D.12)</t>
  </si>
  <si>
    <t>Numerical example - Under-compensation of VAT</t>
  </si>
  <si>
    <t>(NC 24100)</t>
  </si>
  <si>
    <t xml:space="preserve">Input tax </t>
  </si>
  <si>
    <t>Own consumption</t>
  </si>
  <si>
    <t>Undercompensation of VAT</t>
  </si>
  <si>
    <t>Agriculture as a whole</t>
  </si>
  <si>
    <t>thereof farmers covered by normal VAT arrangements</t>
  </si>
  <si>
    <t>Turnover (deliveries and own consumption)</t>
  </si>
  <si>
    <t>Flat-rate compensation percentage</t>
  </si>
  <si>
    <t>thereof flat-rate farmers</t>
  </si>
  <si>
    <t>Percentage of the input VAT charge</t>
  </si>
  <si>
    <t>Numerical example - Other subsidies on production</t>
  </si>
  <si>
    <t>(NC 25000)</t>
  </si>
  <si>
    <t>Other environmental measures</t>
  </si>
  <si>
    <t>Energy from biomass</t>
  </si>
  <si>
    <t>Premiums for alpine farming</t>
  </si>
  <si>
    <t>Single farm payment</t>
  </si>
  <si>
    <t>Quality enhancement</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</si>
  <si>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</si>
  <si>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</si>
  <si>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</si>
  <si>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</si>
  <si>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</si>
  <si>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</si>
  <si>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</si>
  <si>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</si>
  <si>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</si>
  <si>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</si>
  <si>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</si>
  <si>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Interest paid on loans</t>
  </si>
  <si>
    <t>(NC 30000)</t>
  </si>
  <si>
    <t>FISIM on deposits</t>
  </si>
  <si>
    <t>Actual interest received</t>
  </si>
  <si>
    <t>Interest received
(value adjusted for FISIM)</t>
  </si>
  <si>
    <t>Interests (revenues; as far as business assets are concerned)</t>
  </si>
  <si>
    <t>Numerical examples - GFCF in agricultural products</t>
  </si>
  <si>
    <t>(NC 32200)</t>
  </si>
  <si>
    <t>Cows</t>
  </si>
  <si>
    <t>Fixed asset livestock</t>
  </si>
  <si>
    <t>Difference</t>
  </si>
  <si>
    <t>Price of fixed asset animal</t>
  </si>
  <si>
    <t>Price of cull animal</t>
  </si>
  <si>
    <t>Change in livestock population*)</t>
  </si>
  <si>
    <t>Quantities in 1 000 tons live weight</t>
  </si>
  <si>
    <t>Numerical examples - GFCF in non-agricultural products</t>
  </si>
  <si>
    <t>(NC 33100)</t>
  </si>
  <si>
    <t>GFCF in machines and other equipment</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</si>
  <si>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</si>
  <si>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</si>
  <si>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</si>
  <si>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</si>
  <si>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</si>
  <si>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</si>
  <si>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</si>
  <si>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</si>
  <si>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</si>
  <si>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</si>
  <si>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</si>
  <si>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</si>
  <si>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</si>
  <si>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</si>
  <si>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</si>
  <si>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</si>
  <si>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</si>
  <si>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</si>
  <si>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</si>
  <si>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</si>
  <si>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</si>
  <si>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</si>
  <si>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</si>
  <si>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</si>
  <si>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</si>
  <si>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</si>
  <si>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</si>
  <si>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</si>
  <si>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</si>
  <si>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</si>
  <si>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</si>
  <si>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</si>
  <si>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GFCF Agriculture</t>
  </si>
  <si>
    <t>(NC 21100)</t>
  </si>
  <si>
    <t>Numerical examples - Consumption of fixed capital (CFC)</t>
  </si>
  <si>
    <t>Price Index (2010=100)</t>
  </si>
  <si>
    <t>Geometric depreciation rate</t>
  </si>
  <si>
    <t>33200 GFCF in buildings (in current prices)</t>
  </si>
  <si>
    <t xml:space="preserve">GFCF
</t>
  </si>
  <si>
    <t>(NC36000)</t>
  </si>
  <si>
    <t>Changes in output stocks</t>
  </si>
  <si>
    <t>Vegetables</t>
  </si>
  <si>
    <t>Fruit</t>
  </si>
  <si>
    <t>Livestock considered to be stocks</t>
  </si>
  <si>
    <t>Changes in input stocks</t>
  </si>
  <si>
    <t>Initial Stocks (current prices)</t>
  </si>
  <si>
    <t>Numerical example - Capital transfers</t>
  </si>
  <si>
    <t>(NC 37000)</t>
  </si>
  <si>
    <t>Capital transfers</t>
  </si>
  <si>
    <t>Investment grants</t>
  </si>
  <si>
    <t>Agricultural operations; Hydraulic engineering in agriculture</t>
  </si>
  <si>
    <t>Other capital transfers</t>
  </si>
  <si>
    <t>Restructuring and conversion of vineyards</t>
  </si>
  <si>
    <t>FSS = Farm Structure Survey</t>
  </si>
  <si>
    <t>(NC 0422100)</t>
  </si>
  <si>
    <t>Since all agricultural services simultaneously represent intra-unit consumption of the agricultural industry, the output of agricultural services corresponds to the intermediate consumption item "Agricultural services" on the uses side of the production account.</t>
  </si>
  <si>
    <t xml:space="preserve">Turnover excluding own consumption and direct sales </t>
  </si>
  <si>
    <t>Interest paid (value adjusted for FISIM and interest-rate subsidies)</t>
  </si>
  <si>
    <t/>
  </si>
  <si>
    <t>Prices in NAC/1 000 kg</t>
  </si>
  <si>
    <t>Values in million NAC</t>
  </si>
  <si>
    <t>Price index (2019=100)</t>
  </si>
  <si>
    <t>Volume index (2019=100)</t>
  </si>
  <si>
    <t>Soya 2020</t>
  </si>
  <si>
    <t>Prices in NAC/1 000 pieces</t>
  </si>
  <si>
    <t>Prices in NAC/hectare</t>
  </si>
  <si>
    <t>Prices in NAC/1000 l</t>
  </si>
  <si>
    <t>in NAC/hectare</t>
  </si>
  <si>
    <t>in million NAC</t>
  </si>
  <si>
    <t>Interest flows - agriculture (in million NAC)</t>
  </si>
  <si>
    <t>FISIM (in million NAC)</t>
  </si>
  <si>
    <t>Grain Peas 2020</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</si>
  <si>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</si>
  <si>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</si>
  <si>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</si>
  <si>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</si>
  <si>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</si>
  <si>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</si>
  <si>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</si>
  <si>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</si>
  <si>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</si>
  <si>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</si>
  <si>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</si>
  <si>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</si>
  <si>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</si>
  <si>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Under-compensation of VAT 2020</t>
  </si>
  <si>
    <t>Compensation of Employees 2020</t>
  </si>
  <si>
    <t>Other goods and services 2020</t>
  </si>
  <si>
    <t>FISIM 2020</t>
  </si>
  <si>
    <t>Agricultural services 2020</t>
  </si>
  <si>
    <t>Feedingstuffs (intermediate consumption)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</si>
  <si>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</si>
  <si>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</si>
  <si>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</si>
  <si>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</si>
  <si>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</si>
  <si>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</si>
  <si>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Cows' milk 2020</t>
  </si>
  <si>
    <t>Golden oatgrass 2020</t>
  </si>
  <si>
    <t>Wine 2020</t>
  </si>
  <si>
    <t>Strawberries 2020</t>
  </si>
  <si>
    <t>Potatoes 2020</t>
  </si>
  <si>
    <t>Establishment of vineyards 2020</t>
  </si>
  <si>
    <t>Tomatoes under glass and plastic 2020</t>
  </si>
  <si>
    <t>Multiple hay-crop meadows 2020</t>
  </si>
  <si>
    <t>Total reduced agricultural area according to FSS 2019</t>
  </si>
  <si>
    <t>(2019=100)</t>
  </si>
  <si>
    <t>Pot plants 2020</t>
  </si>
  <si>
    <t>Entries of chicks 26.11.19- 25.11.20 (1 000 heads)</t>
  </si>
  <si>
    <t>1995321 Low-value assets for wine taverns</t>
  </si>
  <si>
    <t>1995322 Current expenditure for wine taverns</t>
  </si>
  <si>
    <t>1995323 Food for wine taverns</t>
  </si>
  <si>
    <t xml:space="preserve">Agri-environmental programme </t>
  </si>
  <si>
    <t xml:space="preserve">Calculations for agriculture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</si>
  <si>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</si>
  <si>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</si>
  <si>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</si>
  <si>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</si>
  <si>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</si>
  <si>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</si>
  <si>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</si>
  <si>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30000 Interest receivable</t>
  </si>
  <si>
    <t>Numerical example - Interest payable</t>
  </si>
  <si>
    <t>29000 Interest payable</t>
  </si>
  <si>
    <t>1992400 Low-value expenditure for office machines</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</si>
  <si>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</si>
  <si>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</si>
  <si>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Portugal</t>
  </si>
  <si>
    <t>Statistics Portugal</t>
  </si>
  <si>
    <t>Soft wheat and spelt 2020</t>
  </si>
  <si>
    <t>Cattle 2020</t>
  </si>
  <si>
    <t>(NC 11100)</t>
  </si>
  <si>
    <t>Pigs 2020</t>
  </si>
  <si>
    <t>Poultry 2020</t>
  </si>
  <si>
    <t>(NC 11500)</t>
  </si>
  <si>
    <t>Sheep 2020</t>
  </si>
  <si>
    <t>(NC 11400)</t>
  </si>
  <si>
    <t>Other animals (Hunting) 2020</t>
  </si>
  <si>
    <t>(NC 12200)</t>
  </si>
  <si>
    <t>Eggs 2020</t>
  </si>
  <si>
    <t>Other animal products (honey, wax and snails) 2020</t>
  </si>
  <si>
    <t>Breeding sows (PT = including boars)</t>
  </si>
  <si>
    <t>n.a.</t>
  </si>
  <si>
    <t>na.</t>
  </si>
  <si>
    <t>Values in million n.a.C</t>
  </si>
  <si>
    <t>Own fin.a.l consumption</t>
  </si>
  <si>
    <t>in n.a.C/hectare</t>
  </si>
  <si>
    <t>in million n.a.C</t>
  </si>
  <si>
    <t>Numerical example - Veterin.a.ry expenses</t>
  </si>
  <si>
    <t>Veterin.a.ry expenses 2020</t>
  </si>
  <si>
    <t>19050 Veterin.a.ry expenses</t>
  </si>
  <si>
    <t>Animal health (veterin.a.rian, medicines, etc.)</t>
  </si>
  <si>
    <t>Numerical example - Mainten.a.nce of materials</t>
  </si>
  <si>
    <t>Mainten.a.nce of materials 2020</t>
  </si>
  <si>
    <t>19070 Mainten.a.nce of materials</t>
  </si>
  <si>
    <t>Mainten.a.nce of machinery and equipment</t>
  </si>
  <si>
    <t>Mainten.a.nce of passenger cars (share assign.a.ble to business expenditure)</t>
  </si>
  <si>
    <t>Numerical example - Mainten.a.nce of buildings</t>
  </si>
  <si>
    <t>Mainten.a.nce of buildings 2020</t>
  </si>
  <si>
    <t>19080 Mainten.a.nce of buildings</t>
  </si>
  <si>
    <t>Mainten.a.nce of farm buildings (for business use)</t>
  </si>
  <si>
    <t>Commun.a.l tax (Tax on sum of wages)</t>
  </si>
  <si>
    <t>Direct sales to fin.a.l consumers</t>
  </si>
  <si>
    <t>Payments for areas with n.a.tural constraints</t>
  </si>
  <si>
    <t>Compensation for damage due to n.a.tural hazards</t>
  </si>
  <si>
    <t>Prices in n.a.C/1 000 kg</t>
  </si>
  <si>
    <t>*) Fin.a.l stocks - initial stocks</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</si>
  <si>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</si>
  <si>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</si>
  <si>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</si>
  <si>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</si>
  <si>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</si>
  <si>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</si>
  <si>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</si>
  <si>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</si>
  <si>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</si>
  <si>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</si>
  <si>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Adjustment for disproportion.a.te high investment rate of FADN holdings</t>
  </si>
  <si>
    <t>GFCF (in current prices, million n.a.C)</t>
  </si>
  <si>
    <t>CFC (in current prices, million n.a.C)</t>
  </si>
  <si>
    <t>*available data for constant 2019 prices</t>
  </si>
  <si>
    <t>GFCF (in constant 2019 prices, million n.a.C)*</t>
  </si>
  <si>
    <t>Capital stock as of 31.12.2019 (in constant 2010 prices, million n.a.C)</t>
  </si>
  <si>
    <t>Capital stock as of 31.12.2020 (in constant 2010 prices, million n.a.C)</t>
  </si>
  <si>
    <t>CFC (in constant 2019 prices, million n.a.C)*</t>
  </si>
  <si>
    <t>Fin.a.l Stocks (current prices)</t>
  </si>
  <si>
    <t>Modernisation of agricultural holdings; Investment supports - n.a.tion.a.l measures; Setting up of young farmers</t>
  </si>
  <si>
    <t>Improvement of transport accessibility in rural areas (n.a.tion.a.l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</si>
</sst>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
    <numFmt numFmtId="167" formatCode="#,##0.0000"/>
    <numFmt numFmtId="168" formatCode="0.0%"/>
    <numFmt numFmtId="169" formatCode="0.0000"/>
    <numFmt numFmtId="170" formatCode="0.0000%"/>
    <numFmt numFmtId="171" formatCode="#,##0.000"/>
    <numFmt numFmtId="172" formatCode="General_)"/>
  </numFmts>
  <fonts count="43">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b/>
      <sz val="9"/>
      <name val="Tahoma"/>
      <family val="2"/>
    </font>
    <font>
      <sz val="9"/>
      <name val="Tahoma"/>
      <family val="2"/>
    </font>
    <font>
      <sz val="11"/>
      <color rgb="FF660033"/>
      <name val="Calibri"/>
      <family val="2"/>
      <scheme val="minor"/>
    </font>
    <font>
      <i/>
      <sz val="11"/>
      <color rgb="FFFF0000"/>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1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sz val="12"/>
      <name val="Helv"/>
      <family val="2"/>
    </font>
    <font>
      <b/>
      <i/>
      <sz val="11"/>
      <color theme="1"/>
      <name val="Calibri"/>
      <family val="2"/>
      <scheme val="minor"/>
    </font>
    <font>
      <b/>
      <sz val="11"/>
      <color theme="1" tint="0.5"/>
      <name val="Arial"/>
      <family val="2"/>
    </font>
    <font>
      <b/>
      <sz val="11"/>
      <color rgb="FF000000" tint="0.5"/>
      <name val="Arial"/>
      <family val="2"/>
    </font>
    <font>
      <b/>
      <sz val="8"/>
      <name val="Calibri"/>
      <family val="2"/>
    </font>
  </fonts>
  <fills count="1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86">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medium"/>
      <top style="thin"/>
      <bottom style="thin"/>
    </border>
    <border>
      <left style="medium"/>
      <right style="medium"/>
      <top style="medium"/>
      <bottom style="medium"/>
    </border>
    <border>
      <left/>
      <right style="medium"/>
      <top style="medium"/>
      <bottom style="medium"/>
    </border>
    <border>
      <left style="medium"/>
      <right style="medium"/>
      <top/>
      <bottom style="thin"/>
    </border>
    <border>
      <left/>
      <right style="medium"/>
      <top/>
      <bottom style="thin"/>
    </border>
    <border>
      <left style="medium"/>
      <right style="medium"/>
      <top style="thin"/>
      <bottom style="thin"/>
    </border>
    <border>
      <left style="medium"/>
      <right style="medium"/>
      <top style="thin"/>
      <bottom style="medium"/>
    </border>
    <border>
      <left/>
      <right style="medium"/>
      <top style="thin"/>
      <bottom style="medium"/>
    </border>
    <border>
      <left style="medium"/>
      <right style="medium"/>
      <top style="medium"/>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top style="medium"/>
      <bottom style="thin"/>
    </border>
    <border>
      <left/>
      <right style="medium"/>
      <top style="medium"/>
      <bottom style="thin"/>
    </border>
    <border>
      <left style="medium"/>
      <right style="medium"/>
      <top/>
      <bottom style="medium"/>
    </border>
    <border>
      <left style="medium"/>
      <right style="thin"/>
      <top/>
      <bottom style="medium"/>
    </border>
    <border>
      <left style="thin"/>
      <right style="medium"/>
      <top/>
      <bottom style="medium"/>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style="medium"/>
      <top/>
      <bottom/>
    </border>
    <border>
      <left style="thin"/>
      <right style="medium"/>
      <top/>
      <bottom/>
    </border>
    <border>
      <left style="thin"/>
      <right style="thin"/>
      <top/>
      <bottom style="thin"/>
    </border>
    <border>
      <left style="medium"/>
      <right style="medium"/>
      <top style="medium"/>
      <bottom style="thin"/>
    </border>
    <border>
      <left/>
      <right style="medium"/>
      <top/>
      <bottom style="medium"/>
    </border>
    <border>
      <left style="medium"/>
      <right/>
      <top style="medium"/>
      <bottom style="medium"/>
    </border>
    <border>
      <left style="thin"/>
      <right style="medium"/>
      <top style="thin"/>
      <bottom/>
    </border>
    <border>
      <left style="medium"/>
      <right/>
      <top style="medium"/>
      <bottom/>
    </border>
    <border>
      <left/>
      <right style="thin"/>
      <top style="medium"/>
      <bottom style="thin"/>
    </border>
    <border>
      <left style="medium"/>
      <right/>
      <top/>
      <bottom style="medium"/>
    </border>
    <border>
      <left/>
      <right style="thin"/>
      <top style="thin"/>
      <bottom style="medium"/>
    </border>
    <border>
      <left style="medium"/>
      <right/>
      <top/>
      <bottom style="thin"/>
    </border>
    <border>
      <left style="thin"/>
      <right style="thin"/>
      <top style="thin"/>
      <bottom style="thin"/>
    </border>
    <border>
      <left/>
      <right style="thin"/>
      <top/>
      <bottom style="thin"/>
    </border>
    <border>
      <left style="medium"/>
      <right/>
      <top style="thin"/>
      <bottom style="thin"/>
    </border>
    <border>
      <left/>
      <right style="thin"/>
      <top style="thin"/>
      <bottom style="thin"/>
    </border>
    <border>
      <left/>
      <right style="medium"/>
      <top style="medium"/>
      <bottom/>
    </border>
    <border>
      <left style="thin"/>
      <right/>
      <top style="medium"/>
      <bottom/>
    </border>
    <border>
      <left style="thin"/>
      <right/>
      <top/>
      <bottom style="medium"/>
    </border>
    <border>
      <left style="thin"/>
      <right style="thin"/>
      <top style="thin"/>
      <bottom/>
    </border>
    <border>
      <left/>
      <right style="medium"/>
      <top style="thin"/>
      <bottom/>
    </border>
    <border>
      <left/>
      <right style="thin"/>
      <top style="thin"/>
      <bottom/>
    </border>
    <border>
      <left style="thin"/>
      <right style="thin"/>
      <top/>
      <bottom style="medium"/>
    </border>
    <border>
      <left/>
      <right style="thin"/>
      <top style="medium"/>
      <bottom style="medium"/>
    </border>
    <border>
      <left style="thin"/>
      <right style="thin"/>
      <top style="medium"/>
      <bottom style="thin"/>
    </border>
    <border>
      <left style="thin"/>
      <right style="thin"/>
      <top style="thin"/>
      <bottom style="medium"/>
    </border>
    <border>
      <left style="medium"/>
      <right/>
      <top style="thin"/>
      <bottom style="medium"/>
    </border>
    <border>
      <left style="thin"/>
      <right/>
      <top/>
      <bottom style="thin"/>
    </border>
    <border>
      <left style="thin"/>
      <right/>
      <top style="thin"/>
      <bottom style="thin"/>
    </border>
    <border>
      <left style="thin"/>
      <right/>
      <top style="thin"/>
      <bottom style="medium"/>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thick"/>
    </border>
    <border>
      <left style="thin"/>
      <right style="thin"/>
      <top style="medium"/>
      <bottom style="thick"/>
    </border>
    <border>
      <left style="thin"/>
      <right style="thick"/>
      <top style="medium"/>
      <bottom style="thick"/>
    </border>
    <border>
      <left style="thin"/>
      <right/>
      <top style="medium"/>
      <bottom style="thin"/>
    </border>
    <border>
      <left style="medium"/>
      <right style="medium"/>
      <top style="thin"/>
      <bottom/>
    </border>
    <border>
      <left style="medium"/>
      <right style="thin"/>
      <top style="thin"/>
      <bottom/>
    </border>
    <border>
      <left style="thin"/>
      <right/>
      <top style="thin"/>
      <bottom/>
    </border>
    <border>
      <left style="medium"/>
      <right/>
      <top style="thin"/>
      <bottom/>
    </border>
    <border>
      <left style="thin"/>
      <right style="thin"/>
      <top style="medium"/>
      <bottom/>
    </border>
    <border>
      <left style="medium"/>
      <right style="thin"/>
      <top/>
      <bottom/>
    </border>
    <border>
      <left style="thin"/>
      <right/>
      <top/>
      <bottom/>
    </border>
    <border>
      <left style="thin"/>
      <right/>
      <top style="medium"/>
      <bottom style="medium"/>
    </border>
    <border>
      <left/>
      <right style="thin"/>
      <top/>
      <bottom/>
    </border>
    <border>
      <left style="thin"/>
      <right style="thin"/>
      <top/>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0" fontId="18" fillId="0" borderId="0" applyNumberFormat="0" applyFill="0" applyBorder="0" applyAlignment="0" applyProtection="0"/>
    <xf numFmtId="0" fontId="19"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8" borderId="2" applyNumberFormat="0" applyAlignment="0" applyProtection="0"/>
    <xf numFmtId="0" fontId="22" fillId="8" borderId="3" applyNumberFormat="0" applyAlignment="0" applyProtection="0"/>
    <xf numFmtId="0" fontId="23" fillId="9" borderId="3" applyNumberFormat="0" applyAlignment="0" applyProtection="0"/>
    <xf numFmtId="0" fontId="3" fillId="0" borderId="4"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0" fillId="12" borderId="5" applyNumberFormat="0" applyFont="0" applyAlignment="0" applyProtection="0"/>
    <xf numFmtId="0" fontId="27" fillId="13" borderId="0" applyNumberFormat="0" applyBorder="0" applyAlignment="0" applyProtection="0"/>
    <xf numFmtId="0" fontId="19" fillId="0" borderId="0">
      <alignment/>
      <protection/>
    </xf>
    <xf numFmtId="0" fontId="0" fillId="0" borderId="0">
      <alignment/>
      <protection/>
    </xf>
    <xf numFmtId="0" fontId="28" fillId="0" borderId="0">
      <alignment/>
      <protection/>
    </xf>
    <xf numFmtId="0" fontId="6" fillId="0" borderId="1"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17" fillId="0" borderId="0" applyNumberFormat="0" applyFill="0" applyBorder="0" applyAlignment="0" applyProtection="0"/>
    <xf numFmtId="0" fontId="32" fillId="14" borderId="9" applyNumberFormat="0" applyAlignment="0" applyProtection="0"/>
    <xf numFmtId="0" fontId="19" fillId="0" borderId="0">
      <alignment/>
      <protection/>
    </xf>
    <xf numFmtId="0" fontId="2" fillId="0" borderId="0">
      <alignment/>
      <protection/>
    </xf>
    <xf numFmtId="0" fontId="19" fillId="0" borderId="0">
      <alignment/>
      <protection/>
    </xf>
    <xf numFmtId="0" fontId="2" fillId="0" borderId="0">
      <alignment/>
      <protection/>
    </xf>
    <xf numFmtId="172" fontId="38" fillId="0" borderId="0">
      <alignment/>
      <protection/>
    </xf>
  </cellStyleXfs>
  <cellXfs count="489">
    <xf numFmtId="0" fontId="0" fillId="0" borderId="0" xfId="0"/>
    <xf numFmtId="0" fontId="4" fillId="0" borderId="0" xfId="0" applyFont="1"/>
    <xf numFmtId="0" fontId="8" fillId="0" borderId="0" xfId="0" applyFont="1"/>
    <xf numFmtId="0" fontId="8" fillId="0" borderId="0" xfId="0" applyFont="1" applyAlignment="1">
      <alignment vertical="center"/>
    </xf>
    <xf numFmtId="2" fontId="0" fillId="0" borderId="10" xfId="15" applyNumberFormat="1" applyFont="1" applyFill="1" applyBorder="1"/>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21" applyFont="1" applyFill="1" applyBorder="1" applyAlignment="1">
      <alignment horizontal="center" vertical="top" wrapText="1"/>
    </xf>
    <xf numFmtId="0" fontId="8" fillId="0" borderId="0" xfId="0" applyFont="1" applyAlignment="1">
      <alignment horizontal="left" vertical="top" wrapText="1"/>
    </xf>
    <xf numFmtId="0" fontId="9" fillId="0" borderId="0" xfId="20" applyFont="1" applyFill="1" applyBorder="1" applyAlignment="1">
      <alignment horizontal="left" vertical="top" wrapText="1"/>
    </xf>
    <xf numFmtId="0" fontId="0" fillId="0" borderId="0" xfId="0" applyFill="1"/>
    <xf numFmtId="0" fontId="0" fillId="0" borderId="0" xfId="23" applyFill="1">
      <alignment/>
      <protection/>
    </xf>
    <xf numFmtId="0" fontId="4" fillId="0" borderId="0" xfId="23" applyFont="1" applyFill="1">
      <alignment/>
      <protection/>
    </xf>
    <xf numFmtId="0" fontId="5" fillId="0" borderId="0" xfId="23" applyFont="1" applyFill="1">
      <alignment/>
      <protection/>
    </xf>
    <xf numFmtId="0" fontId="0" fillId="0" borderId="0" xfId="22" applyFont="1" applyFill="1">
      <alignment/>
      <protection/>
    </xf>
    <xf numFmtId="0" fontId="0" fillId="0" borderId="0" xfId="22" applyFont="1" applyFill="1">
      <alignment/>
      <protection/>
    </xf>
    <xf numFmtId="0" fontId="0" fillId="0" borderId="11" xfId="23" applyFill="1" applyBorder="1">
      <alignment/>
      <protection/>
    </xf>
    <xf numFmtId="0" fontId="3" fillId="0" borderId="12" xfId="23" applyFont="1" applyFill="1" applyBorder="1" applyAlignment="1">
      <alignment horizontal="center"/>
      <protection/>
    </xf>
    <xf numFmtId="0" fontId="3" fillId="0" borderId="0" xfId="23" applyFont="1" applyFill="1" applyAlignment="1">
      <alignment horizontal="right"/>
      <protection/>
    </xf>
    <xf numFmtId="0" fontId="15" fillId="0" borderId="0" xfId="23" applyFont="1" applyFill="1" applyAlignment="1">
      <alignment horizontal="center"/>
      <protection/>
    </xf>
    <xf numFmtId="0" fontId="0" fillId="0" borderId="13" xfId="23" applyFill="1" applyBorder="1">
      <alignment/>
      <protection/>
    </xf>
    <xf numFmtId="2" fontId="0" fillId="0" borderId="14" xfId="23" applyNumberFormat="1" applyFill="1" applyBorder="1">
      <alignment/>
      <protection/>
    </xf>
    <xf numFmtId="0" fontId="0" fillId="0" borderId="15" xfId="23" applyFill="1" applyBorder="1" quotePrefix="1">
      <alignment/>
      <protection/>
    </xf>
    <xf numFmtId="2" fontId="0" fillId="0" borderId="10" xfId="23" applyNumberFormat="1" applyFill="1" applyBorder="1">
      <alignment/>
      <protection/>
    </xf>
    <xf numFmtId="0" fontId="3" fillId="0" borderId="15" xfId="23" applyFont="1" applyFill="1" applyBorder="1">
      <alignment/>
      <protection/>
    </xf>
    <xf numFmtId="2" fontId="3" fillId="0" borderId="10" xfId="23" applyNumberFormat="1" applyFont="1" applyFill="1" applyBorder="1">
      <alignment/>
      <protection/>
    </xf>
    <xf numFmtId="0" fontId="3" fillId="0" borderId="16" xfId="23" applyFont="1" applyFill="1" applyBorder="1">
      <alignment/>
      <protection/>
    </xf>
    <xf numFmtId="2" fontId="3" fillId="0" borderId="17" xfId="23" applyNumberFormat="1" applyFont="1" applyFill="1" applyBorder="1">
      <alignment/>
      <protection/>
    </xf>
    <xf numFmtId="0" fontId="0" fillId="0" borderId="0" xfId="23" applyFill="1" quotePrefix="1">
      <alignment/>
      <protection/>
    </xf>
    <xf numFmtId="3" fontId="0" fillId="0" borderId="0" xfId="23" applyNumberFormat="1" applyFill="1">
      <alignment/>
      <protection/>
    </xf>
    <xf numFmtId="0" fontId="3" fillId="0" borderId="0" xfId="23" applyFont="1" applyFill="1">
      <alignment/>
      <protection/>
    </xf>
    <xf numFmtId="3" fontId="3" fillId="0" borderId="0" xfId="23" applyNumberFormat="1" applyFont="1" applyFill="1">
      <alignment/>
      <protection/>
    </xf>
    <xf numFmtId="0" fontId="3" fillId="0" borderId="18" xfId="23" applyFont="1" applyFill="1" applyBorder="1" applyAlignment="1">
      <alignment vertical="top"/>
      <protection/>
    </xf>
    <xf numFmtId="0" fontId="3" fillId="0" borderId="19" xfId="23" applyFont="1" applyFill="1" applyBorder="1" applyAlignment="1">
      <alignment horizontal="center" vertical="top"/>
      <protection/>
    </xf>
    <xf numFmtId="0" fontId="3" fillId="0" borderId="20" xfId="23" applyFont="1" applyFill="1" applyBorder="1" applyAlignment="1">
      <alignment horizontal="center" vertical="top"/>
      <protection/>
    </xf>
    <xf numFmtId="0" fontId="3" fillId="0" borderId="21" xfId="23" applyFont="1" applyFill="1" applyBorder="1" applyAlignment="1">
      <alignment horizontal="center" vertical="center"/>
      <protection/>
    </xf>
    <xf numFmtId="0" fontId="3" fillId="0" borderId="22" xfId="23" applyFont="1" applyFill="1" applyBorder="1" applyAlignment="1">
      <alignment horizontal="center" vertical="center"/>
      <protection/>
    </xf>
    <xf numFmtId="0" fontId="3" fillId="0" borderId="23" xfId="23" applyFont="1" applyFill="1" applyBorder="1" applyAlignment="1">
      <alignment horizontal="center" vertical="center"/>
      <protection/>
    </xf>
    <xf numFmtId="0" fontId="3" fillId="0" borderId="24" xfId="23" applyFont="1" applyFill="1" applyBorder="1" applyAlignment="1">
      <alignment horizontal="center" vertical="center"/>
      <protection/>
    </xf>
    <xf numFmtId="0" fontId="0" fillId="0" borderId="25" xfId="23" applyFill="1" applyBorder="1" applyAlignment="1">
      <alignment vertical="top"/>
      <protection/>
    </xf>
    <xf numFmtId="0" fontId="0" fillId="0" borderId="26" xfId="23" applyFill="1" applyBorder="1" applyAlignment="1">
      <alignment horizontal="center" vertical="top"/>
      <protection/>
    </xf>
    <xf numFmtId="0" fontId="0" fillId="0" borderId="27" xfId="23" applyFill="1" applyBorder="1" applyAlignment="1">
      <alignment horizontal="center" vertical="top"/>
      <protection/>
    </xf>
    <xf numFmtId="0" fontId="3" fillId="0" borderId="28" xfId="23" applyFont="1" applyFill="1" applyBorder="1" applyAlignment="1">
      <alignment horizontal="center" vertical="top" wrapText="1"/>
      <protection/>
    </xf>
    <xf numFmtId="0" fontId="3" fillId="0" borderId="29" xfId="23" applyFont="1" applyFill="1" applyBorder="1" applyAlignment="1">
      <alignment horizontal="center" vertical="top" wrapText="1"/>
      <protection/>
    </xf>
    <xf numFmtId="0" fontId="3" fillId="0" borderId="27" xfId="23" applyFont="1" applyFill="1" applyBorder="1" applyAlignment="1">
      <alignment horizontal="center" vertical="top" wrapText="1"/>
      <protection/>
    </xf>
    <xf numFmtId="2" fontId="0" fillId="0" borderId="30" xfId="23" applyNumberFormat="1" applyFill="1" applyBorder="1">
      <alignment/>
      <protection/>
    </xf>
    <xf numFmtId="2" fontId="0" fillId="0" borderId="31" xfId="23" applyNumberFormat="1" applyFill="1" applyBorder="1">
      <alignment/>
      <protection/>
    </xf>
    <xf numFmtId="165" fontId="0" fillId="0" borderId="30" xfId="23" applyNumberFormat="1" applyFill="1" applyBorder="1">
      <alignment/>
      <protection/>
    </xf>
    <xf numFmtId="165" fontId="0" fillId="0" borderId="31" xfId="23" applyNumberFormat="1" applyFill="1" applyBorder="1">
      <alignment/>
      <protection/>
    </xf>
    <xf numFmtId="0" fontId="0" fillId="0" borderId="15" xfId="23" applyFill="1" applyBorder="1">
      <alignment/>
      <protection/>
    </xf>
    <xf numFmtId="2" fontId="0" fillId="0" borderId="32" xfId="23" applyNumberFormat="1" applyFill="1" applyBorder="1">
      <alignment/>
      <protection/>
    </xf>
    <xf numFmtId="165" fontId="0" fillId="0" borderId="32" xfId="23" applyNumberFormat="1" applyFill="1" applyBorder="1">
      <alignment/>
      <protection/>
    </xf>
    <xf numFmtId="165" fontId="0" fillId="0" borderId="33" xfId="23" applyNumberFormat="1" applyFill="1" applyBorder="1">
      <alignment/>
      <protection/>
    </xf>
    <xf numFmtId="2" fontId="0" fillId="0" borderId="33" xfId="23" applyNumberFormat="1" applyFill="1" applyBorder="1">
      <alignment/>
      <protection/>
    </xf>
    <xf numFmtId="2" fontId="0" fillId="0" borderId="33" xfId="23" applyNumberFormat="1" applyFill="1" applyBorder="1" applyAlignment="1">
      <alignment horizontal="right"/>
      <protection/>
    </xf>
    <xf numFmtId="0" fontId="0" fillId="0" borderId="0" xfId="23" applyFont="1" applyFill="1">
      <alignment/>
      <protection/>
    </xf>
    <xf numFmtId="0" fontId="3" fillId="0" borderId="11" xfId="23" applyFont="1" applyFill="1" applyBorder="1">
      <alignment/>
      <protection/>
    </xf>
    <xf numFmtId="2" fontId="3" fillId="0" borderId="34" xfId="23" applyNumberFormat="1" applyFont="1" applyFill="1" applyBorder="1">
      <alignment/>
      <protection/>
    </xf>
    <xf numFmtId="2" fontId="0" fillId="0" borderId="35" xfId="23" applyNumberFormat="1" applyFill="1" applyBorder="1">
      <alignment/>
      <protection/>
    </xf>
    <xf numFmtId="167" fontId="3" fillId="0" borderId="34" xfId="23" applyNumberFormat="1" applyFont="1" applyFill="1" applyBorder="1">
      <alignment/>
      <protection/>
    </xf>
    <xf numFmtId="167" fontId="3" fillId="0" borderId="35" xfId="23" applyNumberFormat="1" applyFont="1" applyFill="1" applyBorder="1">
      <alignment/>
      <protection/>
    </xf>
    <xf numFmtId="4" fontId="3" fillId="0" borderId="34" xfId="23" applyNumberFormat="1" applyFont="1" applyFill="1" applyBorder="1">
      <alignment/>
      <protection/>
    </xf>
    <xf numFmtId="4" fontId="3" fillId="0" borderId="35" xfId="23" applyNumberFormat="1" applyFont="1" applyFill="1" applyBorder="1">
      <alignment/>
      <protection/>
    </xf>
    <xf numFmtId="0" fontId="16" fillId="0" borderId="0" xfId="23" applyFont="1" applyFill="1">
      <alignment/>
      <protection/>
    </xf>
    <xf numFmtId="169" fontId="0" fillId="0" borderId="0" xfId="23" applyNumberFormat="1" applyFill="1">
      <alignment/>
      <protection/>
    </xf>
    <xf numFmtId="2" fontId="0" fillId="0" borderId="0" xfId="23" applyNumberFormat="1" applyFill="1" quotePrefix="1">
      <alignment/>
      <protection/>
    </xf>
    <xf numFmtId="0" fontId="3" fillId="0" borderId="35" xfId="23" applyFont="1" applyFill="1" applyBorder="1">
      <alignment/>
      <protection/>
    </xf>
    <xf numFmtId="0" fontId="0" fillId="0" borderId="36" xfId="23" applyFont="1" applyFill="1" applyBorder="1">
      <alignment/>
      <protection/>
    </xf>
    <xf numFmtId="164" fontId="0" fillId="0" borderId="37" xfId="23" applyNumberFormat="1" applyFill="1" applyBorder="1">
      <alignment/>
      <protection/>
    </xf>
    <xf numFmtId="0" fontId="0" fillId="0" borderId="16" xfId="23" applyFont="1" applyFill="1" applyBorder="1">
      <alignment/>
      <protection/>
    </xf>
    <xf numFmtId="164" fontId="0" fillId="0" borderId="29" xfId="23" applyNumberFormat="1" applyFill="1" applyBorder="1">
      <alignment/>
      <protection/>
    </xf>
    <xf numFmtId="2" fontId="0" fillId="0" borderId="31" xfId="23" applyNumberFormat="1" applyFill="1" applyBorder="1" applyAlignment="1">
      <alignment horizontal="right"/>
      <protection/>
    </xf>
    <xf numFmtId="4" fontId="0" fillId="0" borderId="32" xfId="23" applyNumberFormat="1" applyFill="1" applyBorder="1">
      <alignment/>
      <protection/>
    </xf>
    <xf numFmtId="2" fontId="37" fillId="0" borderId="38" xfId="55" applyNumberFormat="1" applyFont="1" applyFill="1" applyBorder="1" applyAlignment="1">
      <alignment horizontal="right"/>
      <protection/>
    </xf>
    <xf numFmtId="0" fontId="0" fillId="0" borderId="35" xfId="23" applyFill="1" applyBorder="1">
      <alignment/>
      <protection/>
    </xf>
    <xf numFmtId="0" fontId="0" fillId="0" borderId="36" xfId="23" applyFill="1" applyBorder="1">
      <alignment/>
      <protection/>
    </xf>
    <xf numFmtId="164" fontId="0" fillId="0" borderId="37" xfId="23" applyNumberFormat="1" applyFill="1" applyBorder="1" applyAlignment="1">
      <alignment horizontal="right"/>
      <protection/>
    </xf>
    <xf numFmtId="0" fontId="0" fillId="0" borderId="16" xfId="23" applyFill="1" applyBorder="1">
      <alignment/>
      <protection/>
    </xf>
    <xf numFmtId="164" fontId="0" fillId="0" borderId="29" xfId="23" applyNumberFormat="1" applyFill="1" applyBorder="1" applyAlignment="1">
      <alignment horizontal="right"/>
      <protection/>
    </xf>
    <xf numFmtId="2" fontId="0" fillId="0" borderId="30" xfId="23" applyNumberFormat="1" applyFill="1" applyBorder="1" applyAlignment="1">
      <alignment horizontal="right"/>
      <protection/>
    </xf>
    <xf numFmtId="4" fontId="0" fillId="0" borderId="30" xfId="23" applyNumberFormat="1" applyFill="1" applyBorder="1">
      <alignment/>
      <protection/>
    </xf>
    <xf numFmtId="4" fontId="0" fillId="0" borderId="31" xfId="23" applyNumberFormat="1" applyFill="1" applyBorder="1">
      <alignment/>
      <protection/>
    </xf>
    <xf numFmtId="2" fontId="0" fillId="0" borderId="32" xfId="23" applyNumberFormat="1" applyFill="1" applyBorder="1" applyAlignment="1">
      <alignment horizontal="right"/>
      <protection/>
    </xf>
    <xf numFmtId="4" fontId="0" fillId="0" borderId="33" xfId="23" applyNumberFormat="1" applyFill="1" applyBorder="1">
      <alignment/>
      <protection/>
    </xf>
    <xf numFmtId="1" fontId="0" fillId="0" borderId="14" xfId="23" applyNumberFormat="1" applyFill="1" applyBorder="1">
      <alignment/>
      <protection/>
    </xf>
    <xf numFmtId="1" fontId="0" fillId="0" borderId="10" xfId="23" applyNumberFormat="1" applyFill="1" applyBorder="1">
      <alignment/>
      <protection/>
    </xf>
    <xf numFmtId="1" fontId="3" fillId="0" borderId="10" xfId="23" applyNumberFormat="1" applyFont="1" applyFill="1" applyBorder="1">
      <alignment/>
      <protection/>
    </xf>
    <xf numFmtId="1" fontId="3" fillId="0" borderId="17" xfId="23" applyNumberFormat="1" applyFont="1" applyFill="1" applyBorder="1">
      <alignment/>
      <protection/>
    </xf>
    <xf numFmtId="1" fontId="0" fillId="0" borderId="31" xfId="23" applyNumberFormat="1" applyFill="1" applyBorder="1" applyAlignment="1">
      <alignment horizontal="right"/>
      <protection/>
    </xf>
    <xf numFmtId="165" fontId="3" fillId="0" borderId="34" xfId="23" applyNumberFormat="1" applyFont="1" applyFill="1" applyBorder="1">
      <alignment/>
      <protection/>
    </xf>
    <xf numFmtId="165" fontId="3" fillId="0" borderId="35" xfId="23" applyNumberFormat="1" applyFont="1" applyFill="1" applyBorder="1">
      <alignment/>
      <protection/>
    </xf>
    <xf numFmtId="2" fontId="3" fillId="0" borderId="14" xfId="23" applyNumberFormat="1" applyFont="1" applyFill="1" applyBorder="1">
      <alignment/>
      <protection/>
    </xf>
    <xf numFmtId="2" fontId="3" fillId="0" borderId="35" xfId="23" applyNumberFormat="1" applyFont="1" applyFill="1" applyBorder="1">
      <alignment/>
      <protection/>
    </xf>
    <xf numFmtId="2" fontId="0" fillId="0" borderId="0" xfId="23" applyNumberFormat="1" applyFill="1">
      <alignment/>
      <protection/>
    </xf>
    <xf numFmtId="2" fontId="0" fillId="0" borderId="35" xfId="23" applyNumberFormat="1" applyFill="1" applyBorder="1" applyAlignment="1">
      <alignment horizontal="right"/>
      <protection/>
    </xf>
    <xf numFmtId="166" fontId="0" fillId="0" borderId="0" xfId="23" applyNumberFormat="1" applyFill="1" quotePrefix="1">
      <alignment/>
      <protection/>
    </xf>
    <xf numFmtId="2" fontId="0" fillId="0" borderId="37" xfId="23" applyNumberFormat="1" applyFill="1" applyBorder="1">
      <alignment/>
      <protection/>
    </xf>
    <xf numFmtId="2" fontId="0" fillId="0" borderId="29" xfId="23" applyNumberFormat="1" applyFill="1" applyBorder="1">
      <alignment/>
      <protection/>
    </xf>
    <xf numFmtId="0" fontId="36" fillId="0" borderId="0" xfId="23" applyFont="1" applyFill="1">
      <alignment/>
      <protection/>
    </xf>
    <xf numFmtId="1" fontId="0" fillId="0" borderId="14" xfId="23" applyNumberFormat="1" applyFill="1" applyBorder="1" applyAlignment="1">
      <alignment horizontal="right"/>
      <protection/>
    </xf>
    <xf numFmtId="2" fontId="0" fillId="0" borderId="14" xfId="23" applyNumberFormat="1" applyFill="1" applyBorder="1" applyAlignment="1">
      <alignment horizontal="right"/>
      <protection/>
    </xf>
    <xf numFmtId="169" fontId="0" fillId="0" borderId="10" xfId="23" applyNumberFormat="1" applyFill="1" applyBorder="1">
      <alignment/>
      <protection/>
    </xf>
    <xf numFmtId="1" fontId="3" fillId="0" borderId="34" xfId="23" applyNumberFormat="1" applyFont="1" applyFill="1" applyBorder="1" applyAlignment="1">
      <alignment horizontal="right"/>
      <protection/>
    </xf>
    <xf numFmtId="1" fontId="0" fillId="0" borderId="30" xfId="23" applyNumberFormat="1" applyFill="1" applyBorder="1" applyAlignment="1">
      <alignment horizontal="right"/>
      <protection/>
    </xf>
    <xf numFmtId="0" fontId="3" fillId="0" borderId="11" xfId="23" applyFont="1" applyFill="1" applyBorder="1" applyAlignment="1">
      <alignment horizontal="center"/>
      <protection/>
    </xf>
    <xf numFmtId="1" fontId="0" fillId="0" borderId="13" xfId="23" applyNumberFormat="1" applyFill="1" applyBorder="1" applyAlignment="1">
      <alignment horizontal="right"/>
      <protection/>
    </xf>
    <xf numFmtId="1" fontId="3" fillId="0" borderId="25" xfId="23" applyNumberFormat="1" applyFont="1" applyFill="1" applyBorder="1" applyAlignment="1">
      <alignment horizontal="right"/>
      <protection/>
    </xf>
    <xf numFmtId="1" fontId="0" fillId="0" borderId="15" xfId="23" applyNumberFormat="1" applyFill="1" applyBorder="1" applyAlignment="1">
      <alignment horizontal="right"/>
      <protection/>
    </xf>
    <xf numFmtId="1" fontId="0" fillId="0" borderId="39" xfId="23" applyNumberFormat="1" applyFill="1" applyBorder="1" applyAlignment="1">
      <alignment horizontal="right"/>
      <protection/>
    </xf>
    <xf numFmtId="1" fontId="0" fillId="0" borderId="25" xfId="23" applyNumberFormat="1" applyFill="1" applyBorder="1" applyAlignment="1">
      <alignment horizontal="right"/>
      <protection/>
    </xf>
    <xf numFmtId="0" fontId="0" fillId="0" borderId="13" xfId="23" applyFont="1" applyFill="1" applyBorder="1">
      <alignment/>
      <protection/>
    </xf>
    <xf numFmtId="1" fontId="0" fillId="0" borderId="0" xfId="23" applyNumberFormat="1" applyFill="1">
      <alignment/>
      <protection/>
    </xf>
    <xf numFmtId="0" fontId="0" fillId="0" borderId="15" xfId="23" applyFont="1" applyFill="1" applyBorder="1" quotePrefix="1">
      <alignment/>
      <protection/>
    </xf>
    <xf numFmtId="166" fontId="0" fillId="0" borderId="14" xfId="23" applyNumberFormat="1" applyFill="1" applyBorder="1">
      <alignment/>
      <protection/>
    </xf>
    <xf numFmtId="0" fontId="0" fillId="0" borderId="16" xfId="23" applyFill="1" applyBorder="1">
      <alignment/>
      <protection/>
    </xf>
    <xf numFmtId="2" fontId="0" fillId="0" borderId="40" xfId="23" applyNumberFormat="1" applyFill="1" applyBorder="1">
      <alignment/>
      <protection/>
    </xf>
    <xf numFmtId="0" fontId="3" fillId="0" borderId="28" xfId="23" applyFont="1" applyFill="1" applyBorder="1" applyAlignment="1">
      <alignment horizontal="right" vertical="top" wrapText="1"/>
      <protection/>
    </xf>
    <xf numFmtId="0" fontId="3" fillId="0" borderId="27" xfId="23" applyFont="1" applyFill="1" applyBorder="1" applyAlignment="1">
      <alignment horizontal="right" vertical="top" wrapText="1"/>
      <protection/>
    </xf>
    <xf numFmtId="4" fontId="0" fillId="0" borderId="0" xfId="23" applyNumberFormat="1" applyFill="1" quotePrefix="1">
      <alignment/>
      <protection/>
    </xf>
    <xf numFmtId="0" fontId="0" fillId="0" borderId="39" xfId="23" applyFont="1" applyFill="1" applyBorder="1">
      <alignment/>
      <protection/>
    </xf>
    <xf numFmtId="0" fontId="0" fillId="0" borderId="25" xfId="23" applyFont="1" applyFill="1" applyBorder="1">
      <alignment/>
      <protection/>
    </xf>
    <xf numFmtId="166" fontId="0" fillId="0" borderId="0" xfId="23" applyNumberFormat="1" applyFill="1">
      <alignment/>
      <protection/>
    </xf>
    <xf numFmtId="2" fontId="0" fillId="0" borderId="17" xfId="23" applyNumberFormat="1" applyFill="1" applyBorder="1">
      <alignment/>
      <protection/>
    </xf>
    <xf numFmtId="2" fontId="0" fillId="0" borderId="39" xfId="23" applyNumberFormat="1" applyFill="1" applyBorder="1">
      <alignment/>
      <protection/>
    </xf>
    <xf numFmtId="2" fontId="0" fillId="0" borderId="24" xfId="23" applyNumberFormat="1" applyFill="1" applyBorder="1">
      <alignment/>
      <protection/>
    </xf>
    <xf numFmtId="2" fontId="0" fillId="0" borderId="25" xfId="23" applyNumberFormat="1" applyFill="1" applyBorder="1">
      <alignment/>
      <protection/>
    </xf>
    <xf numFmtId="1" fontId="0" fillId="0" borderId="24" xfId="23" applyNumberFormat="1" applyFill="1" applyBorder="1">
      <alignment/>
      <protection/>
    </xf>
    <xf numFmtId="1" fontId="0" fillId="0" borderId="10" xfId="23" applyNumberFormat="1" applyFill="1" applyBorder="1" applyAlignment="1">
      <alignment horizontal="right"/>
      <protection/>
    </xf>
    <xf numFmtId="0" fontId="0" fillId="0" borderId="15" xfId="23" applyFont="1" applyFill="1" applyBorder="1">
      <alignment/>
      <protection/>
    </xf>
    <xf numFmtId="0" fontId="3" fillId="0" borderId="25" xfId="23" applyFont="1" applyFill="1" applyBorder="1">
      <alignment/>
      <protection/>
    </xf>
    <xf numFmtId="166" fontId="0" fillId="0" borderId="32" xfId="23" applyNumberFormat="1" applyFill="1" applyBorder="1">
      <alignment/>
      <protection/>
    </xf>
    <xf numFmtId="164" fontId="3" fillId="0" borderId="16" xfId="23" applyNumberFormat="1" applyFont="1" applyFill="1" applyBorder="1" applyAlignment="1">
      <alignment horizontal="right"/>
      <protection/>
    </xf>
    <xf numFmtId="169" fontId="3" fillId="0" borderId="35" xfId="23" applyNumberFormat="1" applyFont="1" applyFill="1" applyBorder="1">
      <alignment/>
      <protection/>
    </xf>
    <xf numFmtId="166" fontId="3" fillId="0" borderId="34" xfId="23" applyNumberFormat="1" applyFont="1" applyFill="1" applyBorder="1">
      <alignment/>
      <protection/>
    </xf>
    <xf numFmtId="1" fontId="3" fillId="0" borderId="35" xfId="23" applyNumberFormat="1" applyFont="1" applyFill="1" applyBorder="1">
      <alignment/>
      <protection/>
    </xf>
    <xf numFmtId="2" fontId="0" fillId="0" borderId="13" xfId="23" applyNumberFormat="1" applyFill="1" applyBorder="1">
      <alignment/>
      <protection/>
    </xf>
    <xf numFmtId="2" fontId="0" fillId="0" borderId="33" xfId="23" applyNumberFormat="1" applyFill="1" applyBorder="1" applyAlignment="1">
      <alignment horizontal="right"/>
      <protection/>
    </xf>
    <xf numFmtId="2" fontId="0" fillId="0" borderId="32" xfId="23" applyNumberFormat="1" applyFill="1" applyBorder="1">
      <alignment/>
      <protection/>
    </xf>
    <xf numFmtId="2" fontId="0" fillId="0" borderId="15" xfId="23" applyNumberFormat="1" applyFill="1" applyBorder="1">
      <alignment/>
      <protection/>
    </xf>
    <xf numFmtId="2" fontId="0" fillId="0" borderId="33" xfId="23" applyNumberFormat="1" applyFill="1" applyBorder="1">
      <alignment/>
      <protection/>
    </xf>
    <xf numFmtId="2" fontId="0" fillId="0" borderId="29" xfId="23" applyNumberFormat="1" applyFill="1" applyBorder="1" applyAlignment="1">
      <alignment horizontal="right"/>
      <protection/>
    </xf>
    <xf numFmtId="166" fontId="3" fillId="0" borderId="11" xfId="23" applyNumberFormat="1" applyFont="1" applyFill="1" applyBorder="1">
      <alignment/>
      <protection/>
    </xf>
    <xf numFmtId="2" fontId="3" fillId="0" borderId="41" xfId="23" applyNumberFormat="1" applyFont="1" applyFill="1" applyBorder="1">
      <alignment/>
      <protection/>
    </xf>
    <xf numFmtId="2" fontId="0" fillId="0" borderId="42" xfId="23" applyNumberFormat="1" applyFill="1" applyBorder="1">
      <alignment/>
      <protection/>
    </xf>
    <xf numFmtId="2" fontId="0" fillId="0" borderId="11" xfId="23" applyNumberFormat="1" applyFill="1" applyBorder="1" applyAlignment="1">
      <alignment horizontal="right"/>
      <protection/>
    </xf>
    <xf numFmtId="166" fontId="0" fillId="0" borderId="24" xfId="23" applyNumberFormat="1" applyFill="1" applyBorder="1" applyAlignment="1">
      <alignment horizontal="right"/>
      <protection/>
    </xf>
    <xf numFmtId="0" fontId="0" fillId="0" borderId="15" xfId="23" applyFont="1" applyFill="1" applyBorder="1" applyAlignment="1" quotePrefix="1">
      <alignment horizontal="left" indent="2"/>
      <protection/>
    </xf>
    <xf numFmtId="0" fontId="0" fillId="0" borderId="0" xfId="23" applyFill="1" applyAlignment="1">
      <alignment horizontal="left" indent="2"/>
      <protection/>
    </xf>
    <xf numFmtId="164" fontId="0" fillId="0" borderId="0" xfId="23" applyNumberFormat="1" applyFill="1">
      <alignment/>
      <protection/>
    </xf>
    <xf numFmtId="2" fontId="3" fillId="0" borderId="0" xfId="23" applyNumberFormat="1" applyFont="1" applyFill="1">
      <alignment/>
      <protection/>
    </xf>
    <xf numFmtId="0" fontId="3" fillId="0" borderId="43" xfId="23" applyFont="1" applyFill="1" applyBorder="1" applyAlignment="1">
      <alignment vertical="top"/>
      <protection/>
    </xf>
    <xf numFmtId="2" fontId="3" fillId="0" borderId="44" xfId="23" applyNumberFormat="1" applyFont="1" applyFill="1" applyBorder="1" applyAlignment="1">
      <alignment horizontal="center" vertical="center"/>
      <protection/>
    </xf>
    <xf numFmtId="2" fontId="3" fillId="0" borderId="22" xfId="23" applyNumberFormat="1" applyFont="1" applyFill="1" applyBorder="1" applyAlignment="1">
      <alignment horizontal="center" vertical="center"/>
      <protection/>
    </xf>
    <xf numFmtId="2" fontId="3" fillId="0" borderId="21" xfId="23" applyNumberFormat="1" applyFont="1" applyFill="1" applyBorder="1" applyAlignment="1">
      <alignment horizontal="center" vertical="center"/>
      <protection/>
    </xf>
    <xf numFmtId="2" fontId="3" fillId="0" borderId="23" xfId="23" applyNumberFormat="1" applyFont="1" applyFill="1" applyBorder="1" applyAlignment="1">
      <alignment horizontal="center" vertical="center"/>
      <protection/>
    </xf>
    <xf numFmtId="2" fontId="3" fillId="0" borderId="24" xfId="23" applyNumberFormat="1" applyFont="1" applyFill="1" applyBorder="1" applyAlignment="1">
      <alignment horizontal="center" vertical="center"/>
      <protection/>
    </xf>
    <xf numFmtId="0" fontId="0" fillId="0" borderId="45" xfId="23" applyFill="1" applyBorder="1" applyAlignment="1">
      <alignment vertical="top"/>
      <protection/>
    </xf>
    <xf numFmtId="2" fontId="3" fillId="0" borderId="46" xfId="23" applyNumberFormat="1" applyFont="1" applyFill="1" applyBorder="1" applyAlignment="1">
      <alignment horizontal="center" vertical="top" wrapText="1"/>
      <protection/>
    </xf>
    <xf numFmtId="2" fontId="3" fillId="0" borderId="29" xfId="23" applyNumberFormat="1" applyFont="1" applyFill="1" applyBorder="1" applyAlignment="1">
      <alignment horizontal="center" vertical="top" wrapText="1"/>
      <protection/>
    </xf>
    <xf numFmtId="2" fontId="3" fillId="0" borderId="28" xfId="23" applyNumberFormat="1" applyFont="1" applyFill="1" applyBorder="1" applyAlignment="1">
      <alignment horizontal="center" vertical="top" wrapText="1"/>
      <protection/>
    </xf>
    <xf numFmtId="0" fontId="0" fillId="0" borderId="47" xfId="23" applyFont="1" applyFill="1" applyBorder="1">
      <alignment/>
      <protection/>
    </xf>
    <xf numFmtId="2" fontId="0" fillId="0" borderId="48" xfId="23" applyNumberFormat="1" applyFill="1" applyBorder="1">
      <alignment/>
      <protection/>
    </xf>
    <xf numFmtId="2" fontId="0" fillId="0" borderId="10" xfId="23" applyNumberFormat="1" applyFill="1" applyBorder="1" applyAlignment="1">
      <alignment horizontal="right"/>
      <protection/>
    </xf>
    <xf numFmtId="2" fontId="0" fillId="0" borderId="49" xfId="23" applyNumberFormat="1" applyFill="1" applyBorder="1">
      <alignment/>
      <protection/>
    </xf>
    <xf numFmtId="0" fontId="0" fillId="0" borderId="50" xfId="23" applyFill="1" applyBorder="1">
      <alignment/>
      <protection/>
    </xf>
    <xf numFmtId="2" fontId="0" fillId="0" borderId="51" xfId="23" applyNumberFormat="1" applyFill="1" applyBorder="1">
      <alignment/>
      <protection/>
    </xf>
    <xf numFmtId="2" fontId="0" fillId="0" borderId="37" xfId="23" applyNumberFormat="1" applyFill="1" applyBorder="1" applyAlignment="1">
      <alignment horizontal="right"/>
      <protection/>
    </xf>
    <xf numFmtId="0" fontId="0" fillId="0" borderId="18" xfId="23" applyFont="1" applyFill="1" applyBorder="1">
      <alignment/>
      <protection/>
    </xf>
    <xf numFmtId="166" fontId="0" fillId="0" borderId="52" xfId="23" applyNumberFormat="1" applyFill="1" applyBorder="1" applyAlignment="1">
      <alignment horizontal="right"/>
      <protection/>
    </xf>
    <xf numFmtId="0" fontId="0" fillId="0" borderId="39" xfId="23" applyFont="1" applyFill="1" applyBorder="1" applyAlignment="1" quotePrefix="1">
      <alignment horizontal="left" indent="2"/>
      <protection/>
    </xf>
    <xf numFmtId="0" fontId="0" fillId="0" borderId="15" xfId="23" applyFont="1" applyFill="1" applyBorder="1" applyAlignment="1" quotePrefix="1">
      <alignment horizontal="left" indent="2"/>
      <protection/>
    </xf>
    <xf numFmtId="0" fontId="0" fillId="0" borderId="15" xfId="23" applyFill="1" applyBorder="1" applyAlignment="1">
      <alignment horizontal="left" indent="2"/>
      <protection/>
    </xf>
    <xf numFmtId="0" fontId="0" fillId="0" borderId="16" xfId="23" applyFill="1" applyBorder="1" applyAlignment="1">
      <alignment horizontal="left" indent="2"/>
      <protection/>
    </xf>
    <xf numFmtId="166" fontId="0" fillId="0" borderId="12" xfId="23" applyNumberFormat="1" applyFill="1" applyBorder="1" applyAlignment="1">
      <alignment horizontal="right"/>
      <protection/>
    </xf>
    <xf numFmtId="2" fontId="0" fillId="0" borderId="38" xfId="23" applyNumberFormat="1" applyFill="1" applyBorder="1">
      <alignment/>
      <protection/>
    </xf>
    <xf numFmtId="2" fontId="3" fillId="0" borderId="53" xfId="23" applyNumberFormat="1" applyFont="1" applyFill="1" applyBorder="1" applyAlignment="1">
      <alignment horizontal="center" vertical="top"/>
      <protection/>
    </xf>
    <xf numFmtId="2" fontId="0" fillId="0" borderId="54" xfId="23" applyNumberFormat="1" applyFill="1" applyBorder="1" applyAlignment="1">
      <alignment horizontal="center" vertical="top"/>
      <protection/>
    </xf>
    <xf numFmtId="2" fontId="3" fillId="0" borderId="18" xfId="23" applyNumberFormat="1" applyFont="1" applyFill="1" applyBorder="1" applyAlignment="1">
      <alignment horizontal="center" vertical="top"/>
      <protection/>
    </xf>
    <xf numFmtId="2" fontId="0" fillId="0" borderId="25" xfId="23" applyNumberFormat="1" applyFill="1" applyBorder="1" applyAlignment="1">
      <alignment horizontal="center" vertical="top"/>
      <protection/>
    </xf>
    <xf numFmtId="2" fontId="0" fillId="0" borderId="55" xfId="23" applyNumberFormat="1" applyFill="1" applyBorder="1">
      <alignment/>
      <protection/>
    </xf>
    <xf numFmtId="2" fontId="0" fillId="0" borderId="56" xfId="23" applyNumberFormat="1" applyFill="1" applyBorder="1" applyAlignment="1">
      <alignment horizontal="right"/>
      <protection/>
    </xf>
    <xf numFmtId="2" fontId="0" fillId="0" borderId="57" xfId="23" applyNumberFormat="1" applyFill="1" applyBorder="1">
      <alignment/>
      <protection/>
    </xf>
    <xf numFmtId="2" fontId="0" fillId="0" borderId="12" xfId="23" applyNumberFormat="1" applyFill="1" applyBorder="1" applyAlignment="1">
      <alignment horizontal="right"/>
      <protection/>
    </xf>
    <xf numFmtId="0" fontId="3" fillId="0" borderId="18" xfId="23" applyFont="1" applyFill="1" applyBorder="1" applyAlignment="1">
      <alignment horizontal="center" vertical="top"/>
      <protection/>
    </xf>
    <xf numFmtId="0" fontId="3" fillId="0" borderId="52" xfId="23" applyFont="1" applyFill="1" applyBorder="1" applyAlignment="1">
      <alignment horizontal="center" vertical="top"/>
      <protection/>
    </xf>
    <xf numFmtId="0" fontId="0" fillId="0" borderId="25" xfId="23" applyFill="1" applyBorder="1" applyAlignment="1">
      <alignment horizontal="center" vertical="top"/>
      <protection/>
    </xf>
    <xf numFmtId="0" fontId="0" fillId="0" borderId="40" xfId="23" applyFill="1" applyBorder="1" applyAlignment="1">
      <alignment horizontal="center" vertical="top"/>
      <protection/>
    </xf>
    <xf numFmtId="2" fontId="0" fillId="0" borderId="16" xfId="23" applyNumberFormat="1" applyFill="1" applyBorder="1">
      <alignment/>
      <protection/>
    </xf>
    <xf numFmtId="0" fontId="3" fillId="0" borderId="41" xfId="23" applyFont="1" applyFill="1" applyBorder="1">
      <alignment/>
      <protection/>
    </xf>
    <xf numFmtId="2" fontId="3" fillId="0" borderId="11" xfId="23" applyNumberFormat="1" applyFont="1" applyFill="1" applyBorder="1">
      <alignment/>
      <protection/>
    </xf>
    <xf numFmtId="2" fontId="0" fillId="0" borderId="12" xfId="23" applyNumberFormat="1" applyFill="1" applyBorder="1">
      <alignment/>
      <protection/>
    </xf>
    <xf numFmtId="169" fontId="3" fillId="0" borderId="34" xfId="23" applyNumberFormat="1" applyFont="1" applyFill="1" applyBorder="1">
      <alignment/>
      <protection/>
    </xf>
    <xf numFmtId="0" fontId="0" fillId="0" borderId="0" xfId="23" applyFont="1" applyFill="1" applyAlignment="1">
      <alignment horizontal="left" vertical="top" wrapText="1"/>
      <protection/>
    </xf>
    <xf numFmtId="0" fontId="3" fillId="0" borderId="16" xfId="23" applyFont="1" applyFill="1" applyBorder="1">
      <alignment/>
      <protection/>
    </xf>
    <xf numFmtId="1" fontId="3" fillId="0" borderId="17" xfId="23" applyNumberFormat="1" applyFont="1" applyFill="1" applyBorder="1" applyAlignment="1">
      <alignment horizontal="right"/>
      <protection/>
    </xf>
    <xf numFmtId="0" fontId="3" fillId="0" borderId="43" xfId="23" applyFont="1" applyFill="1" applyBorder="1" applyAlignment="1">
      <alignment horizontal="center" vertical="top"/>
      <protection/>
    </xf>
    <xf numFmtId="0" fontId="3" fillId="0" borderId="44" xfId="23" applyFont="1" applyFill="1" applyBorder="1" applyAlignment="1">
      <alignment horizontal="center" vertical="center"/>
      <protection/>
    </xf>
    <xf numFmtId="0" fontId="0" fillId="0" borderId="45" xfId="23" applyFill="1" applyBorder="1" applyAlignment="1">
      <alignment horizontal="center" vertical="top"/>
      <protection/>
    </xf>
    <xf numFmtId="0" fontId="3" fillId="0" borderId="46" xfId="23" applyFont="1" applyFill="1" applyBorder="1" applyAlignment="1">
      <alignment horizontal="center" vertical="top" wrapText="1"/>
      <protection/>
    </xf>
    <xf numFmtId="1" fontId="0" fillId="0" borderId="47" xfId="23" applyNumberFormat="1" applyFill="1" applyBorder="1" applyAlignment="1">
      <alignment horizontal="right"/>
      <protection/>
    </xf>
    <xf numFmtId="4" fontId="0" fillId="0" borderId="49" xfId="23" applyNumberFormat="1" applyFill="1" applyBorder="1">
      <alignment/>
      <protection/>
    </xf>
    <xf numFmtId="1" fontId="0" fillId="0" borderId="45" xfId="23" applyNumberFormat="1" applyFill="1" applyBorder="1" applyAlignment="1">
      <alignment horizontal="right"/>
      <protection/>
    </xf>
    <xf numFmtId="1" fontId="0" fillId="0" borderId="29" xfId="23" applyNumberFormat="1" applyFill="1" applyBorder="1" applyAlignment="1">
      <alignment horizontal="right"/>
      <protection/>
    </xf>
    <xf numFmtId="1" fontId="3" fillId="0" borderId="41" xfId="23" applyNumberFormat="1" applyFont="1" applyFill="1" applyBorder="1" applyAlignment="1">
      <alignment horizontal="right"/>
      <protection/>
    </xf>
    <xf numFmtId="0" fontId="3" fillId="0" borderId="58" xfId="23" applyFont="1" applyFill="1" applyBorder="1" applyAlignment="1">
      <alignment horizontal="right"/>
      <protection/>
    </xf>
    <xf numFmtId="4" fontId="3" fillId="0" borderId="59" xfId="23" applyNumberFormat="1" applyFont="1" applyFill="1" applyBorder="1">
      <alignment/>
      <protection/>
    </xf>
    <xf numFmtId="0" fontId="5" fillId="0" borderId="0" xfId="23" applyFont="1" applyFill="1" applyAlignment="1">
      <alignment vertical="top" wrapText="1"/>
      <protection/>
    </xf>
    <xf numFmtId="0" fontId="0" fillId="0" borderId="0" xfId="22" applyFont="1" applyFill="1" applyAlignment="1">
      <alignment vertical="top"/>
      <protection/>
    </xf>
    <xf numFmtId="0" fontId="3" fillId="0" borderId="19" xfId="23" applyFont="1" applyFill="1" applyBorder="1" applyAlignment="1">
      <alignment horizontal="center"/>
      <protection/>
    </xf>
    <xf numFmtId="0" fontId="3" fillId="0" borderId="60" xfId="23" applyFont="1" applyFill="1" applyBorder="1" applyAlignment="1">
      <alignment horizontal="center" vertical="top" wrapText="1"/>
      <protection/>
    </xf>
    <xf numFmtId="0" fontId="3" fillId="0" borderId="22" xfId="23" applyFont="1" applyFill="1" applyBorder="1" applyAlignment="1">
      <alignment horizontal="center" vertical="top" wrapText="1"/>
      <protection/>
    </xf>
    <xf numFmtId="0" fontId="3" fillId="0" borderId="26" xfId="23" applyFont="1" applyFill="1" applyBorder="1" applyAlignment="1">
      <alignment horizontal="center"/>
      <protection/>
    </xf>
    <xf numFmtId="0" fontId="0" fillId="0" borderId="61" xfId="23" applyFill="1" applyBorder="1" applyAlignment="1">
      <alignment horizontal="center" vertical="top" wrapText="1"/>
      <protection/>
    </xf>
    <xf numFmtId="0" fontId="0" fillId="0" borderId="29" xfId="23" applyFill="1" applyBorder="1" applyAlignment="1">
      <alignment horizontal="center" vertical="top" wrapText="1"/>
      <protection/>
    </xf>
    <xf numFmtId="0" fontId="33" fillId="0" borderId="30" xfId="25" applyFont="1" applyFill="1" applyBorder="1" applyAlignment="1">
      <alignment vertical="top" wrapText="1"/>
      <protection/>
    </xf>
    <xf numFmtId="164" fontId="0" fillId="0" borderId="38" xfId="23" applyNumberFormat="1" applyFill="1" applyBorder="1" applyAlignment="1">
      <alignment horizontal="right" vertical="top"/>
      <protection/>
    </xf>
    <xf numFmtId="0" fontId="33" fillId="0" borderId="32" xfId="25" applyFont="1" applyFill="1" applyBorder="1" applyAlignment="1">
      <alignment vertical="top" wrapText="1"/>
      <protection/>
    </xf>
    <xf numFmtId="0" fontId="33" fillId="0" borderId="32" xfId="25" applyFont="1" applyFill="1" applyBorder="1">
      <alignment/>
      <protection/>
    </xf>
    <xf numFmtId="0" fontId="3" fillId="0" borderId="28" xfId="23" applyFont="1" applyFill="1" applyBorder="1">
      <alignment/>
      <protection/>
    </xf>
    <xf numFmtId="0" fontId="0" fillId="0" borderId="15" xfId="23" applyFill="1" applyBorder="1" quotePrefix="1">
      <alignment/>
      <protection/>
    </xf>
    <xf numFmtId="4" fontId="0" fillId="0" borderId="51" xfId="23" applyNumberFormat="1" applyFill="1" applyBorder="1">
      <alignment/>
      <protection/>
    </xf>
    <xf numFmtId="164" fontId="0" fillId="0" borderId="31" xfId="23" applyNumberFormat="1" applyFill="1" applyBorder="1" applyAlignment="1">
      <alignment horizontal="right" vertical="top"/>
      <protection/>
    </xf>
    <xf numFmtId="164" fontId="0" fillId="0" borderId="33" xfId="23" applyNumberFormat="1" applyFill="1" applyBorder="1" applyAlignment="1">
      <alignment horizontal="right" vertical="top"/>
      <protection/>
    </xf>
    <xf numFmtId="0" fontId="0" fillId="0" borderId="61" xfId="22" applyFont="1" applyFill="1" applyBorder="1" applyAlignment="1">
      <alignment horizontal="right" vertical="top"/>
      <protection/>
    </xf>
    <xf numFmtId="0" fontId="0" fillId="0" borderId="61" xfId="23" applyFill="1" applyBorder="1" applyAlignment="1">
      <alignment horizontal="right" vertical="top"/>
      <protection/>
    </xf>
    <xf numFmtId="164" fontId="3" fillId="0" borderId="29" xfId="23" applyNumberFormat="1" applyFont="1" applyFill="1" applyBorder="1" applyAlignment="1">
      <alignment horizontal="right" vertical="top"/>
      <protection/>
    </xf>
    <xf numFmtId="0" fontId="3" fillId="0" borderId="18" xfId="23" applyFont="1" applyFill="1" applyBorder="1" applyAlignment="1">
      <alignment horizontal="center"/>
      <protection/>
    </xf>
    <xf numFmtId="0" fontId="3" fillId="0" borderId="44" xfId="23" applyFont="1" applyFill="1" applyBorder="1" applyAlignment="1">
      <alignment horizontal="center" vertical="top" wrapText="1"/>
      <protection/>
    </xf>
    <xf numFmtId="0" fontId="3" fillId="0" borderId="25" xfId="23" applyFont="1" applyFill="1" applyBorder="1" applyAlignment="1">
      <alignment horizontal="center"/>
      <protection/>
    </xf>
    <xf numFmtId="0" fontId="0" fillId="0" borderId="46" xfId="23" applyFill="1" applyBorder="1" applyAlignment="1">
      <alignment horizontal="center" vertical="top" wrapText="1"/>
      <protection/>
    </xf>
    <xf numFmtId="0" fontId="0" fillId="0" borderId="13" xfId="23" applyFill="1" applyBorder="1" applyAlignment="1">
      <alignment vertical="top" wrapText="1"/>
      <protection/>
    </xf>
    <xf numFmtId="2" fontId="0" fillId="0" borderId="49" xfId="23" applyNumberFormat="1" applyFill="1" applyBorder="1" applyAlignment="1">
      <alignment horizontal="right" vertical="top" wrapText="1"/>
      <protection/>
    </xf>
    <xf numFmtId="2" fontId="0" fillId="0" borderId="38" xfId="23" applyNumberFormat="1" applyFill="1" applyBorder="1" applyAlignment="1">
      <alignment horizontal="right" vertical="top" wrapText="1"/>
      <protection/>
    </xf>
    <xf numFmtId="2" fontId="0" fillId="0" borderId="31" xfId="23" applyNumberFormat="1" applyFill="1" applyBorder="1" applyAlignment="1">
      <alignment horizontal="right" vertical="top" wrapText="1"/>
      <protection/>
    </xf>
    <xf numFmtId="0" fontId="37" fillId="0" borderId="15" xfId="25" applyFont="1" applyFill="1" applyBorder="1" applyAlignment="1">
      <alignment horizontal="left" vertical="top" wrapText="1" indent="4"/>
      <protection/>
    </xf>
    <xf numFmtId="2" fontId="0" fillId="0" borderId="51" xfId="23" applyNumberFormat="1" applyFill="1" applyBorder="1" applyAlignment="1">
      <alignment horizontal="right" vertical="top"/>
      <protection/>
    </xf>
    <xf numFmtId="2" fontId="37" fillId="0" borderId="48" xfId="41" applyNumberFormat="1" applyFont="1" applyFill="1" applyBorder="1" applyAlignment="1">
      <alignment horizontal="right" vertical="top"/>
      <protection/>
    </xf>
    <xf numFmtId="2" fontId="0" fillId="0" borderId="33" xfId="23" applyNumberFormat="1" applyFill="1" applyBorder="1" applyAlignment="1">
      <alignment horizontal="right" vertical="top"/>
      <protection/>
    </xf>
    <xf numFmtId="0" fontId="37" fillId="0" borderId="15" xfId="25" applyFont="1" applyFill="1" applyBorder="1" applyAlignment="1">
      <alignment horizontal="left" wrapText="1" indent="4"/>
      <protection/>
    </xf>
    <xf numFmtId="0" fontId="37" fillId="0" borderId="16" xfId="25" applyFont="1" applyFill="1" applyBorder="1" applyAlignment="1">
      <alignment horizontal="left" wrapText="1" indent="4"/>
      <protection/>
    </xf>
    <xf numFmtId="2" fontId="0" fillId="0" borderId="46" xfId="23" applyNumberFormat="1" applyFill="1" applyBorder="1" applyAlignment="1">
      <alignment horizontal="right" vertical="top"/>
      <protection/>
    </xf>
    <xf numFmtId="2" fontId="37" fillId="0" borderId="61" xfId="41" applyNumberFormat="1" applyFont="1" applyFill="1" applyBorder="1" applyAlignment="1">
      <alignment horizontal="right" vertical="top"/>
      <protection/>
    </xf>
    <xf numFmtId="2" fontId="0" fillId="0" borderId="29" xfId="23" applyNumberFormat="1" applyFill="1" applyBorder="1" applyAlignment="1">
      <alignment horizontal="right" vertical="top"/>
      <protection/>
    </xf>
    <xf numFmtId="0" fontId="3" fillId="0" borderId="36" xfId="23" applyFont="1" applyFill="1" applyBorder="1" applyAlignment="1">
      <alignment horizontal="center" vertical="top"/>
      <protection/>
    </xf>
    <xf numFmtId="0" fontId="3" fillId="0" borderId="32" xfId="23" applyFont="1" applyFill="1" applyBorder="1" applyAlignment="1">
      <alignment horizontal="center" vertical="top" wrapText="1"/>
      <protection/>
    </xf>
    <xf numFmtId="0" fontId="3" fillId="0" borderId="33" xfId="23" applyFont="1" applyFill="1" applyBorder="1" applyAlignment="1">
      <alignment horizontal="center" vertical="top" wrapText="1"/>
      <protection/>
    </xf>
    <xf numFmtId="0" fontId="3" fillId="0" borderId="47" xfId="23" applyFont="1" applyFill="1" applyBorder="1" applyAlignment="1">
      <alignment horizontal="center" vertical="top"/>
      <protection/>
    </xf>
    <xf numFmtId="0" fontId="3" fillId="0" borderId="13" xfId="23" applyFont="1" applyFill="1" applyBorder="1" applyAlignment="1">
      <alignment horizontal="center" vertical="top"/>
      <protection/>
    </xf>
    <xf numFmtId="0" fontId="3" fillId="0" borderId="25" xfId="23" applyFont="1" applyFill="1" applyBorder="1" applyAlignment="1">
      <alignment horizontal="center" vertical="top"/>
      <protection/>
    </xf>
    <xf numFmtId="0" fontId="0" fillId="0" borderId="28" xfId="23" applyFill="1" applyBorder="1" applyAlignment="1">
      <alignment horizontal="center" vertical="top" wrapText="1"/>
      <protection/>
    </xf>
    <xf numFmtId="0" fontId="0" fillId="0" borderId="62" xfId="23" applyFill="1" applyBorder="1" applyAlignment="1">
      <alignment horizontal="center" vertical="top" wrapText="1"/>
      <protection/>
    </xf>
    <xf numFmtId="0" fontId="0" fillId="0" borderId="16" xfId="23" applyFill="1" applyBorder="1" applyAlignment="1">
      <alignment horizontal="center" vertical="top" wrapText="1"/>
      <protection/>
    </xf>
    <xf numFmtId="0" fontId="0" fillId="0" borderId="13" xfId="23" applyFont="1" applyFill="1" applyBorder="1" applyAlignment="1">
      <alignment vertical="top" wrapText="1"/>
      <protection/>
    </xf>
    <xf numFmtId="4" fontId="0" fillId="0" borderId="63" xfId="23" applyNumberFormat="1" applyFill="1" applyBorder="1">
      <alignment/>
      <protection/>
    </xf>
    <xf numFmtId="4" fontId="0" fillId="0" borderId="13" xfId="23" applyNumberFormat="1" applyFill="1" applyBorder="1">
      <alignment/>
      <protection/>
    </xf>
    <xf numFmtId="0" fontId="0" fillId="0" borderId="15" xfId="23" applyFont="1" applyFill="1" applyBorder="1" applyAlignment="1">
      <alignment vertical="top" wrapText="1"/>
      <protection/>
    </xf>
    <xf numFmtId="4" fontId="0" fillId="0" borderId="32" xfId="23" applyNumberFormat="1" applyFont="1" applyFill="1" applyBorder="1" applyAlignment="1">
      <alignment horizontal="right"/>
      <protection/>
    </xf>
    <xf numFmtId="4" fontId="0" fillId="0" borderId="33" xfId="23" applyNumberFormat="1" applyFont="1" applyFill="1" applyBorder="1" applyAlignment="1">
      <alignment horizontal="right"/>
      <protection/>
    </xf>
    <xf numFmtId="4" fontId="0" fillId="0" borderId="50" xfId="23" applyNumberFormat="1" applyFont="1" applyFill="1" applyBorder="1" applyAlignment="1">
      <alignment horizontal="right"/>
      <protection/>
    </xf>
    <xf numFmtId="4" fontId="0" fillId="0" borderId="15" xfId="23" applyNumberFormat="1" applyFont="1" applyFill="1" applyBorder="1" applyAlignment="1">
      <alignment horizontal="right"/>
      <protection/>
    </xf>
    <xf numFmtId="0" fontId="0" fillId="0" borderId="16" xfId="23" applyFont="1" applyFill="1" applyBorder="1" applyAlignment="1">
      <alignment vertical="top" wrapText="1"/>
      <protection/>
    </xf>
    <xf numFmtId="4" fontId="0" fillId="0" borderId="28" xfId="23" applyNumberFormat="1" applyFill="1" applyBorder="1">
      <alignment/>
      <protection/>
    </xf>
    <xf numFmtId="4" fontId="0" fillId="0" borderId="29" xfId="23" applyNumberFormat="1" applyFill="1" applyBorder="1">
      <alignment/>
      <protection/>
    </xf>
    <xf numFmtId="4" fontId="0" fillId="0" borderId="54" xfId="23" applyNumberFormat="1" applyFill="1" applyBorder="1">
      <alignment/>
      <protection/>
    </xf>
    <xf numFmtId="4" fontId="0" fillId="0" borderId="25" xfId="23" applyNumberFormat="1" applyFill="1" applyBorder="1">
      <alignment/>
      <protection/>
    </xf>
    <xf numFmtId="0" fontId="3" fillId="0" borderId="21" xfId="23" applyFont="1" applyFill="1" applyBorder="1" applyAlignment="1">
      <alignment horizontal="center" vertical="top" wrapText="1"/>
      <protection/>
    </xf>
    <xf numFmtId="0" fontId="0" fillId="0" borderId="29" xfId="23" applyFont="1" applyFill="1" applyBorder="1" applyAlignment="1">
      <alignment horizontal="center" vertical="top" wrapText="1"/>
      <protection/>
    </xf>
    <xf numFmtId="2" fontId="0" fillId="0" borderId="30" xfId="23" applyNumberFormat="1" applyFill="1" applyBorder="1" applyAlignment="1">
      <alignment horizontal="right" vertical="top" wrapText="1"/>
      <protection/>
    </xf>
    <xf numFmtId="0" fontId="33" fillId="0" borderId="15" xfId="25" applyFont="1" applyFill="1" applyBorder="1" applyAlignment="1">
      <alignment horizontal="left" vertical="top" wrapText="1" indent="4"/>
      <protection/>
    </xf>
    <xf numFmtId="2" fontId="0" fillId="0" borderId="32" xfId="23" applyNumberFormat="1" applyFill="1" applyBorder="1" applyAlignment="1">
      <alignment horizontal="right" vertical="top"/>
      <protection/>
    </xf>
    <xf numFmtId="0" fontId="33" fillId="0" borderId="16" xfId="25" applyFont="1" applyFill="1" applyBorder="1" applyAlignment="1">
      <alignment horizontal="left" vertical="top" wrapText="1" indent="4"/>
      <protection/>
    </xf>
    <xf numFmtId="2" fontId="0" fillId="0" borderId="28" xfId="23" applyNumberFormat="1" applyFill="1" applyBorder="1" applyAlignment="1">
      <alignment horizontal="right" vertical="top"/>
      <protection/>
    </xf>
    <xf numFmtId="2" fontId="0" fillId="0" borderId="58" xfId="23" applyNumberFormat="1" applyFill="1" applyBorder="1" applyAlignment="1">
      <alignment horizontal="right" vertical="top" wrapText="1"/>
      <protection/>
    </xf>
    <xf numFmtId="2" fontId="0" fillId="0" borderId="27" xfId="23" applyNumberFormat="1" applyFill="1" applyBorder="1" applyAlignment="1">
      <alignment horizontal="right" vertical="top" wrapText="1"/>
      <protection/>
    </xf>
    <xf numFmtId="0" fontId="3" fillId="0" borderId="30" xfId="23" applyFont="1" applyFill="1" applyBorder="1" applyAlignment="1">
      <alignment horizontal="center" vertical="top"/>
      <protection/>
    </xf>
    <xf numFmtId="0" fontId="3" fillId="0" borderId="31" xfId="23" applyFont="1" applyFill="1" applyBorder="1" applyAlignment="1">
      <alignment horizontal="center" vertical="top"/>
      <protection/>
    </xf>
    <xf numFmtId="4" fontId="0" fillId="0" borderId="32" xfId="23" applyNumberFormat="1" applyFill="1" applyBorder="1">
      <alignment/>
      <protection/>
    </xf>
    <xf numFmtId="4" fontId="0" fillId="0" borderId="64" xfId="23" applyNumberFormat="1" applyFill="1" applyBorder="1">
      <alignment/>
      <protection/>
    </xf>
    <xf numFmtId="4" fontId="0" fillId="0" borderId="64" xfId="23" applyNumberFormat="1" applyFont="1" applyFill="1" applyBorder="1" applyAlignment="1">
      <alignment horizontal="right"/>
      <protection/>
    </xf>
    <xf numFmtId="4" fontId="0" fillId="0" borderId="65" xfId="23" applyNumberFormat="1" applyFill="1" applyBorder="1">
      <alignment/>
      <protection/>
    </xf>
    <xf numFmtId="4" fontId="0" fillId="0" borderId="63" xfId="23" applyNumberFormat="1" applyFill="1" applyBorder="1" applyAlignment="1">
      <alignment horizontal="right"/>
      <protection/>
    </xf>
    <xf numFmtId="4" fontId="0" fillId="0" borderId="13" xfId="23" applyNumberFormat="1" applyFill="1" applyBorder="1" applyAlignment="1">
      <alignment horizontal="right"/>
      <protection/>
    </xf>
    <xf numFmtId="4" fontId="0" fillId="0" borderId="54" xfId="23" applyNumberFormat="1" applyFill="1" applyBorder="1" applyAlignment="1">
      <alignment horizontal="right"/>
      <protection/>
    </xf>
    <xf numFmtId="4" fontId="0" fillId="0" borderId="25" xfId="23" applyNumberFormat="1" applyFill="1" applyBorder="1" applyAlignment="1">
      <alignment horizontal="right"/>
      <protection/>
    </xf>
    <xf numFmtId="0" fontId="3" fillId="0" borderId="39" xfId="23" applyFont="1" applyFill="1" applyBorder="1" applyAlignment="1">
      <alignment horizontal="center" vertical="top" wrapText="1"/>
      <protection/>
    </xf>
    <xf numFmtId="0" fontId="0" fillId="0" borderId="25" xfId="23" applyFont="1" applyFill="1" applyBorder="1" applyAlignment="1">
      <alignment vertical="top" wrapText="1"/>
      <protection/>
    </xf>
    <xf numFmtId="2" fontId="0" fillId="0" borderId="26" xfId="23" applyNumberFormat="1" applyFill="1" applyBorder="1" applyAlignment="1">
      <alignment horizontal="right" vertical="top" wrapText="1"/>
      <protection/>
    </xf>
    <xf numFmtId="0" fontId="0" fillId="0" borderId="25" xfId="23" applyFill="1" applyBorder="1" applyAlignment="1">
      <alignment vertical="top" wrapText="1"/>
      <protection/>
    </xf>
    <xf numFmtId="4" fontId="0" fillId="0" borderId="26" xfId="23" applyNumberFormat="1" applyFill="1" applyBorder="1">
      <alignment/>
      <protection/>
    </xf>
    <xf numFmtId="0" fontId="0" fillId="0" borderId="57" xfId="23" applyFill="1" applyBorder="1" applyAlignment="1">
      <alignment horizontal="center" vertical="top" wrapText="1"/>
      <protection/>
    </xf>
    <xf numFmtId="0" fontId="0" fillId="0" borderId="55" xfId="23" applyFill="1" applyBorder="1" applyAlignment="1">
      <alignment horizontal="center" vertical="top" wrapText="1"/>
      <protection/>
    </xf>
    <xf numFmtId="0" fontId="0" fillId="0" borderId="42" xfId="23" applyFill="1" applyBorder="1" applyAlignment="1">
      <alignment horizontal="center" vertical="top" wrapText="1"/>
      <protection/>
    </xf>
    <xf numFmtId="0" fontId="0" fillId="0" borderId="42" xfId="23" applyFont="1" applyFill="1" applyBorder="1" applyAlignment="1">
      <alignment horizontal="center" vertical="top" wrapText="1"/>
      <protection/>
    </xf>
    <xf numFmtId="0" fontId="0" fillId="0" borderId="47" xfId="23" applyFont="1" applyFill="1" applyBorder="1" applyAlignment="1">
      <alignment vertical="top" wrapText="1"/>
      <protection/>
    </xf>
    <xf numFmtId="2" fontId="0" fillId="0" borderId="66" xfId="23" applyNumberFormat="1" applyFill="1" applyBorder="1" applyAlignment="1">
      <alignment horizontal="right" vertical="top" wrapText="1"/>
      <protection/>
    </xf>
    <xf numFmtId="2" fontId="0" fillId="0" borderId="67" xfId="23" applyNumberFormat="1" applyFill="1" applyBorder="1" applyAlignment="1">
      <alignment horizontal="right" vertical="top" wrapText="1"/>
      <protection/>
    </xf>
    <xf numFmtId="2" fontId="0" fillId="0" borderId="68" xfId="23" applyNumberFormat="1" applyFill="1" applyBorder="1" applyAlignment="1">
      <alignment horizontal="right" vertical="top" wrapText="1"/>
      <protection/>
    </xf>
    <xf numFmtId="0" fontId="33" fillId="0" borderId="50" xfId="25" applyFont="1" applyFill="1" applyBorder="1" applyAlignment="1">
      <alignment horizontal="left" vertical="top" wrapText="1" indent="4"/>
      <protection/>
    </xf>
    <xf numFmtId="2" fontId="0" fillId="0" borderId="69" xfId="23" applyNumberFormat="1" applyFill="1" applyBorder="1" applyAlignment="1">
      <alignment horizontal="right" vertical="top"/>
      <protection/>
    </xf>
    <xf numFmtId="2" fontId="37" fillId="0" borderId="70" xfId="41" applyNumberFormat="1" applyFont="1" applyFill="1" applyBorder="1" applyAlignment="1">
      <alignment horizontal="right" vertical="top"/>
      <protection/>
    </xf>
    <xf numFmtId="2" fontId="0" fillId="0" borderId="70" xfId="23" applyNumberFormat="1" applyFill="1" applyBorder="1" applyAlignment="1">
      <alignment horizontal="right" vertical="top" wrapText="1"/>
      <protection/>
    </xf>
    <xf numFmtId="2" fontId="0" fillId="0" borderId="71" xfId="23" applyNumberFormat="1" applyFill="1" applyBorder="1" applyAlignment="1">
      <alignment horizontal="right" vertical="top" wrapText="1"/>
      <protection/>
    </xf>
    <xf numFmtId="0" fontId="33" fillId="0" borderId="62" xfId="25" applyFont="1" applyFill="1" applyBorder="1" applyAlignment="1">
      <alignment horizontal="left" vertical="top" wrapText="1" indent="4"/>
      <protection/>
    </xf>
    <xf numFmtId="2" fontId="0" fillId="0" borderId="72" xfId="23" applyNumberFormat="1" applyFill="1" applyBorder="1" applyAlignment="1">
      <alignment horizontal="right" vertical="top"/>
      <protection/>
    </xf>
    <xf numFmtId="2" fontId="37" fillId="0" borderId="73" xfId="41" applyNumberFormat="1" applyFont="1" applyFill="1" applyBorder="1" applyAlignment="1">
      <alignment horizontal="right" vertical="top"/>
      <protection/>
    </xf>
    <xf numFmtId="2" fontId="0" fillId="0" borderId="73" xfId="23" applyNumberFormat="1" applyFill="1" applyBorder="1" applyAlignment="1">
      <alignment horizontal="right" vertical="top" wrapText="1"/>
      <protection/>
    </xf>
    <xf numFmtId="2" fontId="0" fillId="0" borderId="74" xfId="23" applyNumberFormat="1" applyFill="1" applyBorder="1" applyAlignment="1">
      <alignment horizontal="right" vertical="top" wrapText="1"/>
      <protection/>
    </xf>
    <xf numFmtId="4" fontId="0" fillId="0" borderId="21" xfId="23" applyNumberFormat="1" applyFill="1" applyBorder="1">
      <alignment/>
      <protection/>
    </xf>
    <xf numFmtId="4" fontId="0" fillId="0" borderId="75" xfId="23" applyNumberFormat="1" applyFill="1" applyBorder="1">
      <alignment/>
      <protection/>
    </xf>
    <xf numFmtId="4" fontId="0" fillId="0" borderId="22" xfId="23" applyNumberFormat="1" applyFill="1" applyBorder="1">
      <alignment/>
      <protection/>
    </xf>
    <xf numFmtId="0" fontId="0" fillId="0" borderId="76" xfId="23" applyFont="1" applyFill="1" applyBorder="1" applyAlignment="1">
      <alignment vertical="top" wrapText="1"/>
      <protection/>
    </xf>
    <xf numFmtId="4" fontId="0" fillId="0" borderId="77" xfId="23" applyNumberFormat="1" applyFont="1" applyFill="1" applyBorder="1" applyAlignment="1">
      <alignment horizontal="right"/>
      <protection/>
    </xf>
    <xf numFmtId="4" fontId="0" fillId="0" borderId="78" xfId="23" applyNumberFormat="1" applyFont="1" applyFill="1" applyBorder="1" applyAlignment="1">
      <alignment horizontal="right"/>
      <protection/>
    </xf>
    <xf numFmtId="4" fontId="0" fillId="0" borderId="42" xfId="23" applyNumberFormat="1" applyFont="1" applyFill="1" applyBorder="1" applyAlignment="1">
      <alignment horizontal="right"/>
      <protection/>
    </xf>
    <xf numFmtId="2" fontId="0" fillId="0" borderId="34" xfId="23" applyNumberFormat="1" applyFill="1" applyBorder="1" applyAlignment="1">
      <alignment horizontal="right" vertical="top" wrapText="1"/>
      <protection/>
    </xf>
    <xf numFmtId="2" fontId="0" fillId="0" borderId="35" xfId="23" applyNumberFormat="1" applyFill="1" applyBorder="1" applyAlignment="1">
      <alignment horizontal="right" vertical="top" wrapText="1"/>
      <protection/>
    </xf>
    <xf numFmtId="0" fontId="0" fillId="0" borderId="79" xfId="23" applyFont="1" applyFill="1" applyBorder="1" applyAlignment="1">
      <alignment horizontal="left" vertical="top" wrapText="1" indent="4"/>
      <protection/>
    </xf>
    <xf numFmtId="2" fontId="0" fillId="0" borderId="34" xfId="23" applyNumberFormat="1" applyFill="1" applyBorder="1" applyAlignment="1">
      <alignment horizontal="right" vertical="top"/>
      <protection/>
    </xf>
    <xf numFmtId="0" fontId="37" fillId="0" borderId="62" xfId="25" applyFont="1" applyFill="1" applyBorder="1" applyAlignment="1">
      <alignment horizontal="left" vertical="top" wrapText="1" indent="4"/>
      <protection/>
    </xf>
    <xf numFmtId="4" fontId="0" fillId="0" borderId="27" xfId="23" applyNumberFormat="1" applyFill="1" applyBorder="1">
      <alignment/>
      <protection/>
    </xf>
    <xf numFmtId="0" fontId="0" fillId="0" borderId="16" xfId="23" applyFont="1" applyFill="1" applyBorder="1" applyAlignment="1">
      <alignment horizontal="left" vertical="top" wrapText="1" indent="4"/>
      <protection/>
    </xf>
    <xf numFmtId="0" fontId="3" fillId="0" borderId="19" xfId="23" applyFont="1" applyFill="1" applyBorder="1" applyAlignment="1">
      <alignment horizontal="center" vertical="top" wrapText="1"/>
      <protection/>
    </xf>
    <xf numFmtId="0" fontId="3" fillId="0" borderId="80" xfId="23" applyFont="1" applyFill="1" applyBorder="1" applyAlignment="1">
      <alignment horizontal="center" vertical="top" wrapText="1"/>
      <protection/>
    </xf>
    <xf numFmtId="0" fontId="3" fillId="0" borderId="53" xfId="23" applyFont="1" applyFill="1" applyBorder="1" applyAlignment="1">
      <alignment horizontal="center" vertical="top" wrapText="1"/>
      <protection/>
    </xf>
    <xf numFmtId="0" fontId="3" fillId="0" borderId="20" xfId="23" applyFont="1" applyFill="1" applyBorder="1" applyAlignment="1">
      <alignment horizontal="center" vertical="top" wrapText="1"/>
      <protection/>
    </xf>
    <xf numFmtId="0" fontId="3" fillId="0" borderId="36" xfId="23" applyFont="1" applyFill="1" applyBorder="1" applyAlignment="1">
      <alignment horizontal="center"/>
      <protection/>
    </xf>
    <xf numFmtId="0" fontId="3" fillId="0" borderId="30" xfId="23" applyFont="1" applyFill="1" applyBorder="1" applyAlignment="1">
      <alignment horizontal="center" vertical="top" wrapText="1"/>
      <protection/>
    </xf>
    <xf numFmtId="0" fontId="3" fillId="0" borderId="38" xfId="23" applyFont="1" applyFill="1" applyBorder="1" applyAlignment="1">
      <alignment horizontal="center" vertical="top" wrapText="1"/>
      <protection/>
    </xf>
    <xf numFmtId="0" fontId="34" fillId="0" borderId="48" xfId="23" applyFont="1" applyFill="1" applyBorder="1" applyAlignment="1">
      <alignment horizontal="center" vertical="top" wrapText="1"/>
      <protection/>
    </xf>
    <xf numFmtId="0" fontId="3" fillId="0" borderId="31" xfId="23" applyFont="1" applyFill="1" applyBorder="1" applyAlignment="1">
      <alignment horizontal="center" vertical="top" wrapText="1"/>
      <protection/>
    </xf>
    <xf numFmtId="0" fontId="0" fillId="0" borderId="65" xfId="23" applyFill="1" applyBorder="1" applyAlignment="1">
      <alignment horizontal="center" vertical="top" wrapText="1"/>
      <protection/>
    </xf>
    <xf numFmtId="0" fontId="0" fillId="0" borderId="17" xfId="23" applyFill="1" applyBorder="1" applyAlignment="1">
      <alignment horizontal="center" vertical="top" wrapText="1"/>
      <protection/>
    </xf>
    <xf numFmtId="0" fontId="0" fillId="0" borderId="39" xfId="23" applyFont="1" applyFill="1" applyBorder="1" applyAlignment="1">
      <alignment vertical="top" wrapText="1"/>
      <protection/>
    </xf>
    <xf numFmtId="0" fontId="0" fillId="0" borderId="15" xfId="23" applyFont="1" applyFill="1" applyBorder="1" applyAlignment="1">
      <alignment horizontal="left" indent="2"/>
      <protection/>
    </xf>
    <xf numFmtId="0" fontId="0" fillId="0" borderId="25" xfId="23" applyFill="1" applyBorder="1" applyAlignment="1">
      <alignment horizontal="left" indent="2"/>
      <protection/>
    </xf>
    <xf numFmtId="2" fontId="0" fillId="0" borderId="40" xfId="23" applyNumberFormat="1" applyFill="1" applyBorder="1" applyAlignment="1">
      <alignment horizontal="right"/>
      <protection/>
    </xf>
    <xf numFmtId="0" fontId="3" fillId="0" borderId="0" xfId="23" applyFont="1" applyFill="1" applyAlignment="1">
      <alignment horizontal="center" vertical="top"/>
      <protection/>
    </xf>
    <xf numFmtId="0" fontId="0" fillId="0" borderId="0" xfId="23" applyFill="1" applyAlignment="1">
      <alignment horizontal="center" vertical="top" wrapText="1"/>
      <protection/>
    </xf>
    <xf numFmtId="0" fontId="3" fillId="0" borderId="18" xfId="23" applyFont="1" applyFill="1" applyBorder="1" applyAlignment="1">
      <alignment horizontal="left" vertical="top"/>
      <protection/>
    </xf>
    <xf numFmtId="0" fontId="3" fillId="0" borderId="36" xfId="23" applyFont="1" applyFill="1" applyBorder="1" applyAlignment="1">
      <alignment horizontal="left" vertical="top"/>
      <protection/>
    </xf>
    <xf numFmtId="0" fontId="3" fillId="0" borderId="25" xfId="23" applyFont="1" applyFill="1" applyBorder="1" applyAlignment="1">
      <alignment horizontal="left" vertical="top"/>
      <protection/>
    </xf>
    <xf numFmtId="165" fontId="0" fillId="0" borderId="30" xfId="23" applyNumberFormat="1" applyFill="1" applyBorder="1" applyAlignment="1">
      <alignment horizontal="right"/>
      <protection/>
    </xf>
    <xf numFmtId="165" fontId="0" fillId="0" borderId="63" xfId="23" applyNumberFormat="1" applyFill="1" applyBorder="1" applyAlignment="1">
      <alignment horizontal="right"/>
      <protection/>
    </xf>
    <xf numFmtId="164" fontId="0" fillId="0" borderId="30" xfId="23" applyNumberFormat="1" applyFill="1" applyBorder="1" applyAlignment="1">
      <alignment horizontal="right"/>
      <protection/>
    </xf>
    <xf numFmtId="164" fontId="0" fillId="0" borderId="31" xfId="23" applyNumberFormat="1" applyFill="1" applyBorder="1" applyAlignment="1">
      <alignment horizontal="right"/>
      <protection/>
    </xf>
    <xf numFmtId="0" fontId="0" fillId="0" borderId="15" xfId="23" applyFont="1" applyFill="1" applyBorder="1" applyAlignment="1">
      <alignment vertical="top" wrapText="1"/>
      <protection/>
    </xf>
    <xf numFmtId="165" fontId="0" fillId="0" borderId="81" xfId="23" applyNumberFormat="1" applyFill="1" applyBorder="1" applyAlignment="1">
      <alignment horizontal="right"/>
      <protection/>
    </xf>
    <xf numFmtId="165" fontId="0" fillId="0" borderId="82" xfId="23" applyNumberFormat="1" applyFill="1" applyBorder="1" applyAlignment="1">
      <alignment horizontal="right"/>
      <protection/>
    </xf>
    <xf numFmtId="164" fontId="0" fillId="0" borderId="81" xfId="23" applyNumberFormat="1" applyFill="1" applyBorder="1" applyAlignment="1">
      <alignment horizontal="right"/>
      <protection/>
    </xf>
    <xf numFmtId="0" fontId="3" fillId="0" borderId="41" xfId="23" applyFont="1" applyFill="1" applyBorder="1" applyAlignment="1">
      <alignment vertical="top" wrapText="1"/>
      <protection/>
    </xf>
    <xf numFmtId="4" fontId="0" fillId="0" borderId="34" xfId="23" applyNumberFormat="1" applyFill="1" applyBorder="1">
      <alignment/>
      <protection/>
    </xf>
    <xf numFmtId="4" fontId="0" fillId="0" borderId="83" xfId="23" applyNumberFormat="1" applyFill="1" applyBorder="1">
      <alignment/>
      <protection/>
    </xf>
    <xf numFmtId="4" fontId="0" fillId="0" borderId="35" xfId="23" applyNumberFormat="1" applyFill="1" applyBorder="1">
      <alignment/>
      <protection/>
    </xf>
    <xf numFmtId="0" fontId="35" fillId="0" borderId="0" xfId="23" applyFont="1" applyFill="1">
      <alignment/>
      <protection/>
    </xf>
    <xf numFmtId="167" fontId="35" fillId="0" borderId="0" xfId="23" applyNumberFormat="1" applyFont="1" applyFill="1">
      <alignment/>
      <protection/>
    </xf>
    <xf numFmtId="0" fontId="3" fillId="0" borderId="39" xfId="23" applyFont="1" applyFill="1" applyBorder="1" applyAlignment="1">
      <alignment horizontal="center" vertical="center"/>
      <protection/>
    </xf>
    <xf numFmtId="0" fontId="3" fillId="0" borderId="15" xfId="23" applyFont="1" applyFill="1" applyBorder="1" applyAlignment="1">
      <alignment horizontal="center" vertical="top" wrapText="1"/>
      <protection/>
    </xf>
    <xf numFmtId="0" fontId="3" fillId="0" borderId="13" xfId="23" applyFont="1" applyFill="1" applyBorder="1" applyAlignment="1">
      <alignment vertical="top" wrapText="1"/>
      <protection/>
    </xf>
    <xf numFmtId="4" fontId="3" fillId="0" borderId="13" xfId="23" applyNumberFormat="1" applyFont="1" applyFill="1" applyBorder="1">
      <alignment/>
      <protection/>
    </xf>
    <xf numFmtId="0" fontId="3" fillId="0" borderId="15" xfId="23" applyFont="1" applyFill="1" applyBorder="1" applyAlignment="1">
      <alignment vertical="top" wrapText="1"/>
      <protection/>
    </xf>
    <xf numFmtId="0" fontId="0" fillId="0" borderId="15" xfId="23" applyFont="1" applyFill="1" applyBorder="1" applyAlignment="1">
      <alignment horizontal="left" vertical="top" wrapText="1" indent="1"/>
      <protection/>
    </xf>
    <xf numFmtId="0" fontId="0" fillId="0" borderId="76" xfId="23" applyFont="1" applyFill="1" applyBorder="1" applyAlignment="1">
      <alignment horizontal="left" vertical="top" wrapText="1" indent="1"/>
      <protection/>
    </xf>
    <xf numFmtId="0" fontId="3" fillId="0" borderId="11" xfId="23" applyFont="1" applyFill="1" applyBorder="1" applyAlignment="1">
      <alignment vertical="top" wrapText="1"/>
      <protection/>
    </xf>
    <xf numFmtId="4" fontId="3" fillId="0" borderId="11" xfId="23" applyNumberFormat="1" applyFont="1" applyFill="1" applyBorder="1">
      <alignment/>
      <protection/>
    </xf>
    <xf numFmtId="4" fontId="0" fillId="0" borderId="0" xfId="23" applyNumberFormat="1" applyFill="1">
      <alignment/>
      <protection/>
    </xf>
    <xf numFmtId="4" fontId="0" fillId="0" borderId="13" xfId="23" applyNumberFormat="1" applyFont="1" applyFill="1" applyBorder="1">
      <alignment/>
      <protection/>
    </xf>
    <xf numFmtId="0" fontId="35" fillId="0" borderId="0" xfId="23" applyFont="1" applyFill="1" applyAlignment="1">
      <alignment horizontal="right"/>
      <protection/>
    </xf>
    <xf numFmtId="0" fontId="0" fillId="0" borderId="0" xfId="23" applyFill="1" applyAlignment="1">
      <alignment vertical="top"/>
      <protection/>
    </xf>
    <xf numFmtId="165" fontId="0" fillId="0" borderId="13" xfId="23" applyNumberFormat="1" applyFill="1" applyBorder="1" applyAlignment="1">
      <alignment horizontal="right" vertical="top"/>
      <protection/>
    </xf>
    <xf numFmtId="0" fontId="0" fillId="0" borderId="15" xfId="23" applyFont="1" applyFill="1" applyBorder="1" applyAlignment="1">
      <alignment horizontal="left" vertical="top" wrapText="1"/>
      <protection/>
    </xf>
    <xf numFmtId="4" fontId="3" fillId="0" borderId="11" xfId="23" applyNumberFormat="1" applyFont="1" applyFill="1" applyBorder="1" applyAlignment="1">
      <alignment vertical="top"/>
      <protection/>
    </xf>
    <xf numFmtId="0" fontId="3" fillId="0" borderId="59" xfId="23" applyFont="1" applyFill="1" applyBorder="1" applyAlignment="1">
      <alignment horizontal="center" vertical="top" wrapText="1"/>
      <protection/>
    </xf>
    <xf numFmtId="0" fontId="3" fillId="0" borderId="70" xfId="23" applyFont="1" applyFill="1" applyBorder="1" applyAlignment="1">
      <alignment horizontal="center" vertical="top" wrapText="1"/>
      <protection/>
    </xf>
    <xf numFmtId="0" fontId="3" fillId="0" borderId="35" xfId="23" applyFont="1" applyFill="1" applyBorder="1" applyAlignment="1">
      <alignment horizontal="center" vertical="top" wrapText="1"/>
      <protection/>
    </xf>
    <xf numFmtId="3" fontId="0" fillId="0" borderId="21" xfId="23" applyNumberFormat="1" applyFill="1" applyBorder="1" applyAlignment="1">
      <alignment horizontal="right"/>
      <protection/>
    </xf>
    <xf numFmtId="0" fontId="0" fillId="0" borderId="15" xfId="23" applyFont="1" applyFill="1" applyBorder="1">
      <alignment/>
      <protection/>
    </xf>
    <xf numFmtId="0" fontId="0" fillId="0" borderId="76" xfId="23" applyFont="1" applyFill="1" applyBorder="1">
      <alignment/>
      <protection/>
    </xf>
    <xf numFmtId="168" fontId="0" fillId="0" borderId="21" xfId="15" applyNumberFormat="1" applyFill="1" applyBorder="1" applyAlignment="1">
      <alignment horizontal="right"/>
    </xf>
    <xf numFmtId="168" fontId="0" fillId="0" borderId="60" xfId="15" applyNumberFormat="1" applyFill="1" applyBorder="1" applyAlignment="1">
      <alignment horizontal="right"/>
    </xf>
    <xf numFmtId="168" fontId="0" fillId="0" borderId="22" xfId="15" applyNumberFormat="1" applyFill="1" applyBorder="1" applyAlignment="1">
      <alignment horizontal="right"/>
    </xf>
    <xf numFmtId="0" fontId="0" fillId="0" borderId="28" xfId="23" applyFill="1" applyBorder="1" applyAlignment="1">
      <alignment horizontal="right"/>
      <protection/>
    </xf>
    <xf numFmtId="0" fontId="0" fillId="0" borderId="61" xfId="23" applyFill="1" applyBorder="1" applyAlignment="1">
      <alignment horizontal="right"/>
      <protection/>
    </xf>
    <xf numFmtId="168" fontId="0" fillId="0" borderId="29" xfId="23" applyNumberFormat="1" applyFill="1" applyBorder="1" applyAlignment="1">
      <alignment horizontal="right"/>
      <protection/>
    </xf>
    <xf numFmtId="0" fontId="0" fillId="0" borderId="26" xfId="23" applyFill="1" applyBorder="1" applyAlignment="1">
      <alignment horizontal="right"/>
      <protection/>
    </xf>
    <xf numFmtId="0" fontId="0" fillId="0" borderId="58" xfId="23" applyFill="1" applyBorder="1" applyAlignment="1">
      <alignment horizontal="right"/>
      <protection/>
    </xf>
    <xf numFmtId="164" fontId="3" fillId="0" borderId="27" xfId="23" applyNumberFormat="1" applyFont="1" applyFill="1" applyBorder="1" applyAlignment="1">
      <alignment horizontal="right"/>
      <protection/>
    </xf>
    <xf numFmtId="0" fontId="17" fillId="0" borderId="0" xfId="23" applyFont="1" applyFill="1">
      <alignment/>
      <protection/>
    </xf>
    <xf numFmtId="0" fontId="0" fillId="0" borderId="49" xfId="23" applyFill="1" applyBorder="1" applyAlignment="1">
      <alignment horizontal="right" vertical="top" wrapText="1"/>
      <protection/>
    </xf>
    <xf numFmtId="0" fontId="0" fillId="0" borderId="38" xfId="23" applyFill="1" applyBorder="1" applyAlignment="1">
      <alignment horizontal="right" vertical="top" wrapText="1"/>
      <protection/>
    </xf>
    <xf numFmtId="168" fontId="0" fillId="0" borderId="31" xfId="15" applyNumberFormat="1" applyFill="1" applyBorder="1" applyAlignment="1">
      <alignment horizontal="right" vertical="top"/>
    </xf>
    <xf numFmtId="2" fontId="3" fillId="0" borderId="31" xfId="23" applyNumberFormat="1" applyFont="1" applyFill="1" applyBorder="1" applyAlignment="1">
      <alignment horizontal="right" vertical="top" wrapText="1"/>
      <protection/>
    </xf>
    <xf numFmtId="164" fontId="0" fillId="0" borderId="46" xfId="23" applyNumberFormat="1" applyFill="1" applyBorder="1" applyAlignment="1">
      <alignment horizontal="right" vertical="top" wrapText="1"/>
      <protection/>
    </xf>
    <xf numFmtId="0" fontId="0" fillId="0" borderId="61" xfId="23" applyFill="1" applyBorder="1" applyAlignment="1">
      <alignment horizontal="right" vertical="top" wrapText="1"/>
      <protection/>
    </xf>
    <xf numFmtId="164" fontId="0" fillId="0" borderId="29" xfId="23" applyNumberFormat="1" applyFill="1" applyBorder="1" applyAlignment="1">
      <alignment horizontal="right" vertical="top"/>
      <protection/>
    </xf>
    <xf numFmtId="164" fontId="0" fillId="0" borderId="29" xfId="23" applyNumberFormat="1" applyFill="1" applyBorder="1" applyAlignment="1">
      <alignment vertical="top"/>
      <protection/>
    </xf>
    <xf numFmtId="164" fontId="0" fillId="0" borderId="29" xfId="23" applyNumberFormat="1" applyFill="1" applyBorder="1" applyAlignment="1">
      <alignment horizontal="right" vertical="top" wrapText="1"/>
      <protection/>
    </xf>
    <xf numFmtId="2" fontId="0" fillId="0" borderId="31" xfId="23" applyNumberFormat="1" applyFill="1" applyBorder="1" applyAlignment="1">
      <alignment horizontal="right" vertical="top"/>
      <protection/>
    </xf>
    <xf numFmtId="170" fontId="0" fillId="0" borderId="0" xfId="23" applyNumberFormat="1" applyFill="1">
      <alignment/>
      <protection/>
    </xf>
    <xf numFmtId="9" fontId="0" fillId="0" borderId="0" xfId="23" applyNumberFormat="1" applyFill="1">
      <alignment/>
      <protection/>
    </xf>
    <xf numFmtId="169" fontId="35" fillId="0" borderId="0" xfId="23" applyNumberFormat="1" applyFont="1" applyFill="1">
      <alignment/>
      <protection/>
    </xf>
    <xf numFmtId="171" fontId="35" fillId="0" borderId="0" xfId="23" applyNumberFormat="1" applyFont="1" applyFill="1">
      <alignment/>
      <protection/>
    </xf>
    <xf numFmtId="0" fontId="0" fillId="0" borderId="61" xfId="23" applyFont="1" applyFill="1" applyBorder="1" applyAlignment="1">
      <alignment horizontal="right" vertical="top" wrapText="1"/>
      <protection/>
    </xf>
    <xf numFmtId="0" fontId="0" fillId="0" borderId="18" xfId="23" applyFill="1" applyBorder="1" applyAlignment="1">
      <alignment horizontal="center"/>
      <protection/>
    </xf>
    <xf numFmtId="0" fontId="3" fillId="0" borderId="39" xfId="23" applyFont="1" applyFill="1" applyBorder="1" applyAlignment="1">
      <alignment horizontal="center" wrapText="1"/>
      <protection/>
    </xf>
    <xf numFmtId="0" fontId="0" fillId="0" borderId="25" xfId="23" applyFill="1" applyBorder="1" applyAlignment="1">
      <alignment horizontal="center"/>
      <protection/>
    </xf>
    <xf numFmtId="0" fontId="3" fillId="0" borderId="25" xfId="23" applyFont="1" applyFill="1" applyBorder="1" applyAlignment="1">
      <alignment horizontal="center"/>
      <protection/>
    </xf>
    <xf numFmtId="0" fontId="3" fillId="0" borderId="28" xfId="23" applyFont="1" applyFill="1" applyBorder="1" applyAlignment="1">
      <alignment horizontal="center"/>
      <protection/>
    </xf>
    <xf numFmtId="0" fontId="3" fillId="0" borderId="61" xfId="23" applyFont="1" applyFill="1" applyBorder="1" applyAlignment="1">
      <alignment horizontal="center"/>
      <protection/>
    </xf>
    <xf numFmtId="0" fontId="3" fillId="0" borderId="29" xfId="23" applyFont="1" applyFill="1" applyBorder="1" applyAlignment="1">
      <alignment horizontal="center"/>
      <protection/>
    </xf>
    <xf numFmtId="2" fontId="0" fillId="0" borderId="21" xfId="23" applyNumberFormat="1" applyFill="1" applyBorder="1">
      <alignment/>
      <protection/>
    </xf>
    <xf numFmtId="2" fontId="0" fillId="0" borderId="60" xfId="23" applyNumberFormat="1" applyFill="1" applyBorder="1">
      <alignment/>
      <protection/>
    </xf>
    <xf numFmtId="2" fontId="0" fillId="0" borderId="18" xfId="23" applyNumberFormat="1" applyFill="1" applyBorder="1">
      <alignment/>
      <protection/>
    </xf>
    <xf numFmtId="2" fontId="0" fillId="0" borderId="28" xfId="23" applyNumberFormat="1" applyFill="1" applyBorder="1">
      <alignment/>
      <protection/>
    </xf>
    <xf numFmtId="2" fontId="0" fillId="0" borderId="61" xfId="23" applyNumberFormat="1" applyFill="1" applyBorder="1">
      <alignment/>
      <protection/>
    </xf>
    <xf numFmtId="0" fontId="0" fillId="0" borderId="11" xfId="23" applyFont="1" applyFill="1" applyBorder="1">
      <alignment/>
      <protection/>
    </xf>
    <xf numFmtId="2" fontId="0" fillId="0" borderId="11" xfId="23" applyNumberFormat="1" applyFill="1" applyBorder="1">
      <alignment/>
      <protection/>
    </xf>
    <xf numFmtId="2" fontId="0" fillId="0" borderId="26" xfId="23" applyNumberFormat="1" applyFill="1" applyBorder="1">
      <alignment/>
      <protection/>
    </xf>
    <xf numFmtId="2" fontId="0" fillId="0" borderId="58" xfId="23" applyNumberFormat="1" applyFill="1" applyBorder="1">
      <alignment/>
      <protection/>
    </xf>
    <xf numFmtId="2" fontId="0" fillId="0" borderId="27" xfId="23" applyNumberFormat="1" applyFill="1" applyBorder="1">
      <alignment/>
      <protection/>
    </xf>
    <xf numFmtId="0" fontId="34" fillId="0" borderId="0" xfId="23" applyFont="1" applyFill="1">
      <alignment/>
      <protection/>
    </xf>
    <xf numFmtId="0" fontId="0" fillId="0" borderId="24" xfId="22" applyFont="1" applyFill="1" applyBorder="1">
      <alignment/>
      <protection/>
    </xf>
    <xf numFmtId="0" fontId="0" fillId="0" borderId="16" xfId="0" applyFill="1" applyBorder="1" applyAlignment="1">
      <alignment horizontal="left" indent="3"/>
    </xf>
    <xf numFmtId="164" fontId="0" fillId="0" borderId="17" xfId="22" applyNumberFormat="1" applyFont="1" applyFill="1" applyBorder="1" applyAlignment="1">
      <alignment horizontal="right"/>
      <protection/>
    </xf>
    <xf numFmtId="0" fontId="0" fillId="0" borderId="39" xfId="23" applyFont="1" applyFill="1" applyBorder="1" applyAlignment="1">
      <alignment horizontal="left"/>
      <protection/>
    </xf>
    <xf numFmtId="0" fontId="3" fillId="0" borderId="24" xfId="23" applyFont="1" applyFill="1" applyBorder="1" applyAlignment="1">
      <alignment horizontal="center" vertical="top" wrapText="1"/>
      <protection/>
    </xf>
    <xf numFmtId="164" fontId="0" fillId="0" borderId="17" xfId="23" applyNumberFormat="1" applyFill="1" applyBorder="1" applyAlignment="1">
      <alignment horizontal="right" vertical="top" wrapText="1"/>
      <protection/>
    </xf>
    <xf numFmtId="0" fontId="0" fillId="0" borderId="15" xfId="0" applyFill="1" applyBorder="1" applyAlignment="1">
      <alignment horizontal="left" indent="3"/>
    </xf>
    <xf numFmtId="164" fontId="0" fillId="0" borderId="10" xfId="23" applyNumberFormat="1" applyFill="1" applyBorder="1" applyAlignment="1">
      <alignment horizontal="right" vertical="top" wrapText="1"/>
      <protection/>
    </xf>
    <xf numFmtId="0" fontId="0" fillId="0" borderId="76" xfId="0" applyFill="1" applyBorder="1" applyAlignment="1">
      <alignment horizontal="left" indent="3"/>
    </xf>
    <xf numFmtId="164" fontId="0" fillId="0" borderId="24" xfId="23" applyNumberFormat="1" applyFill="1" applyBorder="1" applyAlignment="1">
      <alignment horizontal="right" vertical="top" wrapText="1"/>
      <protection/>
    </xf>
    <xf numFmtId="1" fontId="0" fillId="0" borderId="10" xfId="23" applyNumberFormat="1" applyFill="1" applyBorder="1" applyAlignment="1">
      <alignment horizontal="right" vertical="top" wrapText="1"/>
      <protection/>
    </xf>
    <xf numFmtId="1" fontId="0" fillId="0" borderId="16" xfId="23" applyNumberFormat="1" applyFill="1" applyBorder="1" applyAlignment="1">
      <alignment horizontal="right" vertical="top" wrapText="1"/>
      <protection/>
    </xf>
    <xf numFmtId="0" fontId="0" fillId="0" borderId="13" xfId="23" applyFont="1" applyFill="1" applyBorder="1" applyAlignment="1">
      <alignment horizontal="left"/>
      <protection/>
    </xf>
    <xf numFmtId="164" fontId="0" fillId="0" borderId="14" xfId="23" applyNumberFormat="1" applyFill="1" applyBorder="1" applyAlignment="1">
      <alignment horizontal="right" vertical="top" wrapText="1"/>
      <protection/>
    </xf>
    <xf numFmtId="0" fontId="0" fillId="0" borderId="28" xfId="23" applyFont="1" applyFill="1" applyBorder="1" applyAlignment="1">
      <alignment horizontal="center" vertical="top" wrapText="1"/>
      <protection/>
    </xf>
    <xf numFmtId="0" fontId="0" fillId="0" borderId="61" xfId="23" applyFont="1" applyFill="1" applyBorder="1" applyAlignment="1">
      <alignment horizontal="center" vertical="top" wrapText="1"/>
      <protection/>
    </xf>
    <xf numFmtId="2" fontId="0" fillId="0" borderId="19" xfId="23" applyNumberFormat="1" applyFill="1" applyBorder="1" applyAlignment="1">
      <alignment horizontal="right"/>
      <protection/>
    </xf>
    <xf numFmtId="2" fontId="0" fillId="0" borderId="80" xfId="23" applyNumberFormat="1" applyFont="1" applyFill="1" applyBorder="1" applyAlignment="1">
      <alignment horizontal="right"/>
      <protection/>
    </xf>
    <xf numFmtId="2" fontId="0" fillId="0" borderId="20" xfId="23" applyNumberFormat="1" applyFill="1" applyBorder="1">
      <alignment/>
      <protection/>
    </xf>
    <xf numFmtId="2" fontId="0" fillId="0" borderId="81" xfId="23" applyNumberFormat="1" applyFill="1" applyBorder="1" applyAlignment="1">
      <alignment horizontal="right"/>
      <protection/>
    </xf>
    <xf numFmtId="2" fontId="0" fillId="0" borderId="58" xfId="23" applyNumberFormat="1" applyFill="1" applyBorder="1" applyAlignment="1">
      <alignment horizontal="right"/>
      <protection/>
    </xf>
    <xf numFmtId="2" fontId="0" fillId="0" borderId="34" xfId="23" applyNumberFormat="1" applyFill="1" applyBorder="1" applyAlignment="1">
      <alignment horizontal="right"/>
      <protection/>
    </xf>
    <xf numFmtId="0" fontId="0" fillId="0" borderId="46" xfId="23" applyFont="1" applyFill="1" applyBorder="1" applyAlignment="1">
      <alignment horizontal="center" vertical="top" wrapText="1"/>
      <protection/>
    </xf>
    <xf numFmtId="0" fontId="0" fillId="0" borderId="30" xfId="23" applyFill="1" applyBorder="1" applyAlignment="1">
      <alignment horizontal="right" vertical="top" wrapText="1"/>
      <protection/>
    </xf>
    <xf numFmtId="0" fontId="0" fillId="0" borderId="60" xfId="23" applyFill="1" applyBorder="1" applyAlignment="1">
      <alignment horizontal="right" vertical="top" wrapText="1"/>
      <protection/>
    </xf>
    <xf numFmtId="164" fontId="0" fillId="0" borderId="60" xfId="23" applyNumberFormat="1" applyFill="1" applyBorder="1" applyAlignment="1">
      <alignment vertical="top"/>
      <protection/>
    </xf>
    <xf numFmtId="168" fontId="0" fillId="0" borderId="49" xfId="15" applyNumberFormat="1" applyFill="1" applyBorder="1" applyAlignment="1">
      <alignment vertical="top"/>
    </xf>
    <xf numFmtId="168" fontId="0" fillId="0" borderId="22" xfId="15" applyNumberFormat="1" applyFill="1" applyBorder="1" applyAlignment="1">
      <alignment vertical="top"/>
    </xf>
    <xf numFmtId="168" fontId="0" fillId="0" borderId="38" xfId="15" applyNumberFormat="1" applyFill="1" applyBorder="1" applyAlignment="1">
      <alignment vertical="top"/>
    </xf>
    <xf numFmtId="0" fontId="0" fillId="0" borderId="15" xfId="23" applyFont="1" applyFill="1" applyBorder="1" applyAlignment="1">
      <alignment horizontal="left" vertical="top" wrapText="1" indent="4"/>
      <protection/>
    </xf>
    <xf numFmtId="0" fontId="0" fillId="0" borderId="32" xfId="23" applyFill="1" applyBorder="1" applyAlignment="1">
      <alignment horizontal="right" vertical="top" wrapText="1"/>
      <protection/>
    </xf>
    <xf numFmtId="0" fontId="0" fillId="0" borderId="48" xfId="23" applyFill="1" applyBorder="1" applyAlignment="1">
      <alignment horizontal="right" vertical="top" wrapText="1"/>
      <protection/>
    </xf>
    <xf numFmtId="164" fontId="0" fillId="0" borderId="48" xfId="23" applyNumberFormat="1" applyFill="1" applyBorder="1" applyAlignment="1">
      <alignment horizontal="right" vertical="top" wrapText="1"/>
      <protection/>
    </xf>
    <xf numFmtId="164" fontId="0" fillId="0" borderId="33" xfId="23" applyNumberFormat="1" applyFill="1" applyBorder="1" applyAlignment="1">
      <alignment horizontal="right" vertical="top" wrapText="1"/>
      <protection/>
    </xf>
    <xf numFmtId="164" fontId="0" fillId="0" borderId="51" xfId="23" applyNumberFormat="1" applyFill="1" applyBorder="1" applyAlignment="1">
      <alignment horizontal="right" vertical="top" wrapText="1"/>
      <protection/>
    </xf>
    <xf numFmtId="0" fontId="0" fillId="0" borderId="15" xfId="23" applyFont="1" applyFill="1" applyBorder="1" applyAlignment="1">
      <alignment horizontal="left" vertical="top" wrapText="1" indent="6"/>
      <protection/>
    </xf>
    <xf numFmtId="164" fontId="0" fillId="0" borderId="32" xfId="23" applyNumberFormat="1" applyFill="1" applyBorder="1" applyAlignment="1">
      <alignment horizontal="right" vertical="top" wrapText="1"/>
      <protection/>
    </xf>
    <xf numFmtId="168" fontId="0" fillId="0" borderId="51" xfId="15" applyNumberFormat="1" applyFill="1" applyBorder="1" applyAlignment="1">
      <alignment vertical="top"/>
    </xf>
    <xf numFmtId="168" fontId="0" fillId="0" borderId="33" xfId="15" applyNumberFormat="1" applyFill="1" applyBorder="1" applyAlignment="1">
      <alignment vertical="top"/>
    </xf>
    <xf numFmtId="168" fontId="0" fillId="0" borderId="48" xfId="15" applyNumberFormat="1" applyFill="1" applyBorder="1" applyAlignment="1">
      <alignment vertical="top"/>
    </xf>
    <xf numFmtId="2" fontId="0" fillId="0" borderId="33" xfId="23" applyNumberFormat="1" applyFill="1" applyBorder="1" applyAlignment="1">
      <alignment horizontal="right" vertical="top" wrapText="1"/>
      <protection/>
    </xf>
    <xf numFmtId="164" fontId="0" fillId="0" borderId="28" xfId="23" applyNumberFormat="1" applyFill="1" applyBorder="1" applyAlignment="1">
      <alignment horizontal="right" vertical="top" wrapText="1"/>
      <protection/>
    </xf>
    <xf numFmtId="164" fontId="0" fillId="0" borderId="61" xfId="23" applyNumberFormat="1" applyFill="1" applyBorder="1" applyAlignment="1">
      <alignment horizontal="right" vertical="top" wrapText="1"/>
      <protection/>
    </xf>
    <xf numFmtId="0" fontId="0" fillId="0" borderId="84" xfId="22" applyFont="1" applyFill="1" applyBorder="1">
      <alignment/>
      <protection/>
    </xf>
    <xf numFmtId="0" fontId="0" fillId="0" borderId="85" xfId="23" applyFill="1" applyBorder="1">
      <alignment/>
      <protection/>
    </xf>
    <xf numFmtId="0" fontId="0" fillId="0" borderId="82" xfId="23" applyFill="1" applyBorder="1">
      <alignment/>
      <protection/>
    </xf>
    <xf numFmtId="0" fontId="0" fillId="0" borderId="52" xfId="22" applyFont="1" applyFill="1" applyBorder="1" applyAlignment="1">
      <alignment horizontal="right"/>
      <protection/>
    </xf>
    <xf numFmtId="164" fontId="0" fillId="0" borderId="12" xfId="22" applyNumberFormat="1" applyFont="1" applyFill="1" applyBorder="1" applyAlignment="1">
      <alignment horizontal="right"/>
      <protection/>
    </xf>
    <xf numFmtId="2" fontId="0" fillId="0" borderId="24" xfId="22" applyNumberFormat="1" applyFont="1" applyFill="1" applyBorder="1" applyAlignment="1">
      <alignment horizontal="right"/>
      <protection/>
    </xf>
    <xf numFmtId="2" fontId="0" fillId="0" borderId="17" xfId="22" applyNumberFormat="1" applyFont="1" applyFill="1" applyBorder="1" applyAlignment="1">
      <alignment horizontal="right"/>
      <protection/>
    </xf>
    <xf numFmtId="2" fontId="0" fillId="0" borderId="14" xfId="22" applyNumberFormat="1" applyFont="1" applyFill="1" applyBorder="1" applyAlignment="1">
      <alignment horizontal="right"/>
      <protection/>
    </xf>
    <xf numFmtId="0" fontId="39" fillId="0" borderId="0" xfId="23" applyFont="1" applyFill="1">
      <alignment/>
      <protection/>
    </xf>
    <xf numFmtId="2" fontId="0" fillId="0" borderId="39" xfId="22" applyNumberFormat="1" applyFont="1" applyFill="1" applyBorder="1">
      <alignment/>
      <protection/>
    </xf>
    <xf numFmtId="0" fontId="0" fillId="0" borderId="15" xfId="23" applyFont="1" applyFill="1" applyBorder="1" applyAlignment="1">
      <alignment horizontal="left"/>
      <protection/>
    </xf>
    <xf numFmtId="2" fontId="0" fillId="0" borderId="15" xfId="22" applyNumberFormat="1" applyFont="1" applyFill="1" applyBorder="1">
      <alignment/>
      <protection/>
    </xf>
    <xf numFmtId="0" fontId="0" fillId="0" borderId="16" xfId="23" applyFont="1" applyFill="1" applyBorder="1" applyAlignment="1">
      <alignment horizontal="left"/>
      <protection/>
    </xf>
    <xf numFmtId="2" fontId="0" fillId="0" borderId="16" xfId="22" applyNumberFormat="1" applyFont="1" applyFill="1" applyBorder="1">
      <alignment/>
      <protection/>
    </xf>
    <xf numFmtId="2" fontId="0" fillId="0" borderId="11" xfId="22" applyNumberFormat="1" applyFont="1" applyFill="1" applyBorder="1">
      <alignment/>
      <protection/>
    </xf>
    <xf numFmtId="164" fontId="0" fillId="0" borderId="18" xfId="22" applyNumberFormat="1" applyFont="1" applyFill="1" applyBorder="1" applyAlignment="1">
      <alignment horizontal="right"/>
      <protection/>
    </xf>
    <xf numFmtId="164" fontId="0" fillId="0" borderId="15" xfId="22" applyNumberFormat="1" applyFont="1" applyFill="1" applyBorder="1" applyAlignment="1">
      <alignment horizontal="right"/>
      <protection/>
    </xf>
    <xf numFmtId="164" fontId="0" fillId="0" borderId="11" xfId="22" applyNumberFormat="1" applyFont="1" applyFill="1" applyBorder="1" applyAlignment="1">
      <alignment horizontal="right"/>
      <protection/>
    </xf>
    <xf numFmtId="0" fontId="0" fillId="0" borderId="0" xfId="23" applyFont="1" applyFill="1" applyAlignment="1" quotePrefix="1">
      <alignment vertical="top"/>
      <protection/>
    </xf>
    <xf numFmtId="0" fontId="0" fillId="0" borderId="13" xfId="23" applyFont="1" applyFill="1" applyBorder="1" applyAlignment="1">
      <alignment horizontal="left" vertical="top" wrapText="1" indent="1"/>
      <protection/>
    </xf>
    <xf numFmtId="0" fontId="0" fillId="0" borderId="0" xfId="23" applyFill="1" applyAlignment="1">
      <alignment horizontal="right"/>
      <protection/>
    </xf>
    <xf numFmtId="0" fontId="0" fillId="0" borderId="36" xfId="23" applyFont="1" applyFill="1" applyBorder="1" applyAlignment="1">
      <alignment horizontal="left" vertical="top" wrapText="1" indent="1"/>
      <protection/>
    </xf>
    <xf numFmtId="4" fontId="0" fillId="0" borderId="15" xfId="23" applyNumberFormat="1" applyFill="1" applyBorder="1" applyAlignment="1">
      <alignment vertical="top"/>
      <protection/>
    </xf>
    <xf numFmtId="4" fontId="0" fillId="0" borderId="13" xfId="23" applyNumberFormat="1" applyFill="1" applyBorder="1" applyAlignment="1">
      <alignment horizontal="right" vertical="top"/>
      <protection/>
    </xf>
    <xf numFmtId="4" fontId="0" fillId="0" borderId="39" xfId="23" applyNumberFormat="1" applyFill="1" applyBorder="1" applyAlignment="1">
      <alignment vertical="top"/>
      <protection/>
    </xf>
    <xf numFmtId="4" fontId="0" fillId="0" borderId="36" xfId="23" applyNumberFormat="1" applyFill="1" applyBorder="1" applyAlignment="1">
      <alignment horizontal="right" vertical="top"/>
      <protection/>
    </xf>
  </cellXfs>
  <cellStyles count="42">
    <cellStyle name="Normal" xfId="0"/>
    <cellStyle name="Percent" xfId="15"/>
    <cellStyle name="Currency" xfId="16"/>
    <cellStyle name="Currency [0]" xfId="17"/>
    <cellStyle name="Comma" xfId="18"/>
    <cellStyle name="Comma [0]" xfId="19"/>
    <cellStyle name="Heading 1" xfId="20"/>
    <cellStyle name="Hyperlink" xfId="21"/>
    <cellStyle name="Standard 2" xfId="22"/>
    <cellStyle name="Standard 2 2" xfId="23"/>
    <cellStyle name="Title" xfId="24"/>
    <cellStyle name="Standard 5" xfId="25"/>
    <cellStyle name="Akzent1 2" xfId="26"/>
    <cellStyle name="Akzent2 2" xfId="27"/>
    <cellStyle name="Akzent3 2" xfId="28"/>
    <cellStyle name="Akzent4 2" xfId="29"/>
    <cellStyle name="Akzent5 2" xfId="30"/>
    <cellStyle name="Akzent6 2" xfId="31"/>
    <cellStyle name="Ausgabe 2" xfId="32"/>
    <cellStyle name="Berechnung 2" xfId="33"/>
    <cellStyle name="Eingabe 2" xfId="34"/>
    <cellStyle name="Ergebnis 2" xfId="35"/>
    <cellStyle name="Erklärender Text 2" xfId="36"/>
    <cellStyle name="Gut 2" xfId="37"/>
    <cellStyle name="Neutral 2" xfId="38"/>
    <cellStyle name="Notiz 2" xfId="39"/>
    <cellStyle name="Schlecht 2" xfId="40"/>
    <cellStyle name="Standard 2 3" xfId="41"/>
    <cellStyle name="Standard 3" xfId="42"/>
    <cellStyle name="Standard 4" xfId="43"/>
    <cellStyle name="Überschrift 1 2" xfId="44"/>
    <cellStyle name="Überschrift 2 2" xfId="45"/>
    <cellStyle name="Überschrift 3 2" xfId="46"/>
    <cellStyle name="Überschrift 4 2" xfId="47"/>
    <cellStyle name="Verknüpfte Zelle 2" xfId="48"/>
    <cellStyle name="Warnender Text 2" xfId="49"/>
    <cellStyle name="Zelle überprüfen 2" xfId="50"/>
    <cellStyle name="Standard 6" xfId="51"/>
    <cellStyle name="Standard 2 5" xfId="52"/>
    <cellStyle name="Standard 6 2" xfId="53"/>
    <cellStyle name="Standard 2 4" xfId="54"/>
    <cellStyle name="Normal_CEREAIS" xfId="55"/>
  </cellStyles>
  <dxfs count="332">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5.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6.vml" /><Relationship Id="rId3"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7.vml" /><Relationship Id="rId3" Type="http://schemas.openxmlformats.org/officeDocument/2006/relationships/printerSettings" Target="../printerSettings/printerSettings31.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8.vml" /><Relationship Id="rId3" Type="http://schemas.openxmlformats.org/officeDocument/2006/relationships/printerSettings" Target="../printerSettings/printerSettings32.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9.vml" /><Relationship Id="rId3"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N20"/>
  <sheetViews>
    <sheetView showGridLines="0" zoomScale="130" zoomScaleNormal="130" workbookViewId="0" topLeftCell="A9">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5" t="s">
        <v>409</v>
      </c>
      <c r="C10" s="6"/>
      <c r="D10" s="6"/>
      <c r="E10" s="6"/>
      <c r="F10" s="6"/>
      <c r="G10" s="6"/>
      <c r="H10" s="6"/>
      <c r="I10" s="6"/>
      <c r="J10" s="6"/>
      <c r="K10" s="6"/>
      <c r="L10" s="6"/>
      <c r="M10" s="6"/>
      <c r="N10" s="6"/>
    </row>
    <row r="12" spans="2:14" ht="24" customHeight="1">
      <c r="B12" s="9" t="s">
        <v>14</v>
      </c>
      <c r="C12" s="9"/>
      <c r="D12" s="9"/>
      <c r="E12" s="9"/>
      <c r="F12" s="9"/>
      <c r="G12" s="9"/>
      <c r="H12" s="9"/>
      <c r="I12" s="9"/>
      <c r="J12" s="9"/>
      <c r="K12" s="9"/>
      <c r="L12" s="9"/>
      <c r="M12" s="9"/>
      <c r="N12" s="9"/>
    </row>
    <row r="13" spans="2:14" ht="62.25" customHeight="1">
      <c r="B13" s="8" t="s">
        <v>410</v>
      </c>
      <c r="C13" s="8"/>
      <c r="D13" s="8"/>
      <c r="E13" s="8"/>
      <c r="F13" s="8"/>
      <c r="G13" s="8"/>
      <c r="H13" s="8"/>
      <c r="I13" s="8"/>
      <c r="J13" s="8"/>
      <c r="K13" s="8"/>
      <c r="L13" s="8"/>
      <c r="M13" s="8"/>
      <c r="N13" s="8"/>
    </row>
    <row r="14" spans="2:14" ht="15" customHeight="1">
      <c r="B14" s="8"/>
      <c r="C14" s="8"/>
      <c r="D14" s="8"/>
      <c r="E14" s="8"/>
      <c r="F14" s="8"/>
      <c r="G14" s="8"/>
      <c r="H14" s="8"/>
      <c r="I14" s="8"/>
      <c r="J14" s="8"/>
      <c r="K14" s="8"/>
      <c r="L14" s="8"/>
      <c r="M14" s="8"/>
      <c r="N14" s="8"/>
    </row>
    <row r="15" spans="2:14" ht="28.5" customHeight="1">
      <c r="B15" s="8" t="s">
        <v>18</v>
      </c>
      <c r="C15" s="8"/>
      <c r="D15" s="8"/>
      <c r="E15" s="8"/>
      <c r="F15" s="8"/>
      <c r="G15" s="8"/>
      <c r="H15" s="8"/>
      <c r="I15" s="8"/>
      <c r="J15" s="8"/>
      <c r="K15" s="8"/>
      <c r="L15" s="8"/>
      <c r="M15" s="8"/>
      <c r="N15" s="8"/>
    </row>
    <row r="16" spans="2:14" ht="24.75" customHeight="1">
      <c r="B16" s="8"/>
      <c r="C16" s="8"/>
      <c r="D16" s="8"/>
      <c r="E16" s="8"/>
      <c r="F16" s="8"/>
      <c r="G16" s="8"/>
      <c r="H16" s="8"/>
      <c r="I16" s="8"/>
      <c r="J16" s="8"/>
      <c r="K16" s="8"/>
      <c r="L16" s="8"/>
      <c r="M16" s="8"/>
      <c r="N16" s="8"/>
    </row>
    <row r="17" spans="2:14" ht="23.25" customHeight="1">
      <c r="B17" s="9" t="s">
        <v>15</v>
      </c>
      <c r="C17" s="9"/>
      <c r="D17" s="9"/>
      <c r="E17" s="9"/>
      <c r="F17" s="9"/>
      <c r="G17" s="9"/>
      <c r="H17" s="9"/>
      <c r="I17" s="9"/>
      <c r="J17" s="9"/>
      <c r="K17" s="9"/>
      <c r="L17" s="9"/>
      <c r="M17" s="9"/>
      <c r="N17" s="9"/>
    </row>
    <row r="18" spans="2:14" ht="131.25" customHeight="1">
      <c r="B18" s="8" t="s">
        <v>19</v>
      </c>
      <c r="C18" s="8"/>
      <c r="D18" s="8"/>
      <c r="E18" s="8"/>
      <c r="F18" s="8"/>
      <c r="G18" s="8"/>
      <c r="H18" s="8"/>
      <c r="I18" s="8"/>
      <c r="J18" s="8"/>
      <c r="K18" s="8"/>
      <c r="L18" s="8"/>
      <c r="M18" s="8"/>
      <c r="N18" s="8"/>
    </row>
    <row r="19" spans="2:14" ht="61.5" customHeight="1">
      <c r="B19" s="8"/>
      <c r="C19" s="8"/>
      <c r="D19" s="8"/>
      <c r="E19" s="8"/>
      <c r="F19" s="8"/>
      <c r="G19" s="8"/>
      <c r="H19" s="8"/>
      <c r="I19" s="8"/>
      <c r="J19" s="8"/>
      <c r="K19" s="8"/>
      <c r="L19" s="8"/>
      <c r="M19" s="8"/>
      <c r="N19" s="8"/>
    </row>
    <row r="20" spans="2:14" ht="174.75" customHeight="1">
      <c r="B20" s="7" t="s">
        <v>16</v>
      </c>
      <c r="C20" s="7"/>
      <c r="D20" s="7"/>
      <c r="E20" s="7"/>
      <c r="F20" s="7"/>
      <c r="G20" s="7"/>
      <c r="H20" s="7"/>
      <c r="I20" s="7"/>
      <c r="J20" s="7"/>
      <c r="K20" s="7"/>
      <c r="L20" s="7"/>
      <c r="M20" s="7"/>
      <c r="N20" s="7"/>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5"/>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56</v>
      </c>
    </row>
    <row r="2" ht="4.5" customHeight="1"/>
    <row r="3" spans="2:3" ht="15">
      <c r="B3" s="13" t="s">
        <v>391</v>
      </c>
      <c r="C3" s="14" t="s">
        <v>57</v>
      </c>
    </row>
    <row r="4" spans="2:3" ht="15">
      <c r="B4" s="55" t="s">
        <v>338</v>
      </c>
      <c r="C4" s="14" t="s">
        <v>348</v>
      </c>
    </row>
    <row r="5" ht="14.25" customHeight="1">
      <c r="C5" s="14" t="s">
        <v>344</v>
      </c>
    </row>
    <row r="6" ht="14.25" customHeight="1" thickBot="1"/>
    <row r="7" spans="2:4" ht="16.5" customHeight="1" thickBot="1">
      <c r="B7" s="16"/>
      <c r="C7" s="17" t="s">
        <v>3</v>
      </c>
      <c r="D7" s="18"/>
    </row>
    <row r="8" spans="1:4" ht="15">
      <c r="A8" s="19">
        <v>1</v>
      </c>
      <c r="B8" s="20" t="s">
        <v>0</v>
      </c>
      <c r="C8" s="21">
        <f>+C12</f>
        <v>87.41134272403394</v>
      </c>
      <c r="D8" s="18"/>
    </row>
    <row r="9" spans="1:3" ht="15">
      <c r="A9" s="19">
        <v>2</v>
      </c>
      <c r="B9" s="22" t="s">
        <v>8</v>
      </c>
      <c r="C9" s="23">
        <v>0</v>
      </c>
    </row>
    <row r="10" spans="1:3" ht="15">
      <c r="A10" s="19">
        <v>3</v>
      </c>
      <c r="B10" s="24" t="s">
        <v>2</v>
      </c>
      <c r="C10" s="25">
        <f>+C8-C9</f>
        <v>87.41134272403394</v>
      </c>
    </row>
    <row r="11" spans="1:3" ht="15" thickBot="1">
      <c r="A11" s="19">
        <v>6</v>
      </c>
      <c r="B11" s="22" t="s">
        <v>31</v>
      </c>
      <c r="C11" s="23">
        <v>0</v>
      </c>
    </row>
    <row r="12" spans="2:3" ht="15" thickBot="1">
      <c r="B12" s="26" t="s">
        <v>32</v>
      </c>
      <c r="C12" s="57">
        <f>+C26</f>
        <v>87.41134272403394</v>
      </c>
    </row>
    <row r="13" spans="2:3" ht="15">
      <c r="B13" s="28"/>
      <c r="C13" s="29"/>
    </row>
    <row r="14" spans="2:3" ht="15" thickBot="1">
      <c r="B14" s="30"/>
      <c r="C14" s="31"/>
    </row>
    <row r="15" spans="2:14" ht="16.5" customHeight="1">
      <c r="B15" s="32" t="s">
        <v>1</v>
      </c>
      <c r="C15" s="33" t="s">
        <v>3</v>
      </c>
      <c r="D15" s="34" t="s">
        <v>4</v>
      </c>
      <c r="E15" s="37" t="s">
        <v>5</v>
      </c>
      <c r="F15" s="38"/>
      <c r="G15" s="37" t="s">
        <v>6</v>
      </c>
      <c r="H15" s="38"/>
      <c r="I15" s="37" t="s">
        <v>12</v>
      </c>
      <c r="J15" s="38"/>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54" t="s">
        <v>426</v>
      </c>
      <c r="E17" s="80">
        <v>0</v>
      </c>
      <c r="F17" s="80">
        <v>0</v>
      </c>
      <c r="G17" s="47"/>
      <c r="H17" s="48"/>
      <c r="I17" s="47"/>
      <c r="J17" s="48"/>
      <c r="K17" s="47"/>
      <c r="L17" s="48"/>
      <c r="N17" s="55"/>
    </row>
    <row r="18" spans="1:14" ht="15">
      <c r="A18" s="19">
        <v>8</v>
      </c>
      <c r="B18" s="49" t="s">
        <v>34</v>
      </c>
      <c r="C18" s="45">
        <v>0</v>
      </c>
      <c r="D18" s="54" t="s">
        <v>426</v>
      </c>
      <c r="E18" s="72">
        <v>0</v>
      </c>
      <c r="F18" s="72">
        <v>0</v>
      </c>
      <c r="G18" s="51"/>
      <c r="H18" s="52"/>
      <c r="I18" s="51"/>
      <c r="J18" s="52"/>
      <c r="K18" s="51"/>
      <c r="L18" s="52"/>
      <c r="N18" s="55"/>
    </row>
    <row r="19" spans="1:14" ht="15">
      <c r="A19" s="19">
        <v>10</v>
      </c>
      <c r="B19" s="49" t="s">
        <v>35</v>
      </c>
      <c r="C19" s="45">
        <v>0</v>
      </c>
      <c r="D19" s="54" t="s">
        <v>426</v>
      </c>
      <c r="E19" s="72">
        <v>0</v>
      </c>
      <c r="F19" s="72">
        <v>0</v>
      </c>
      <c r="G19" s="51"/>
      <c r="H19" s="52"/>
      <c r="I19" s="51"/>
      <c r="J19" s="52"/>
      <c r="K19" s="51"/>
      <c r="L19" s="52"/>
      <c r="N19" s="55"/>
    </row>
    <row r="20" spans="1:14" ht="15">
      <c r="A20" s="19">
        <v>11</v>
      </c>
      <c r="B20" s="49" t="s">
        <v>36</v>
      </c>
      <c r="C20" s="45">
        <v>0</v>
      </c>
      <c r="D20" s="54" t="s">
        <v>426</v>
      </c>
      <c r="E20" s="72">
        <v>0</v>
      </c>
      <c r="F20" s="72">
        <v>0</v>
      </c>
      <c r="G20" s="51"/>
      <c r="H20" s="52"/>
      <c r="I20" s="51"/>
      <c r="J20" s="52"/>
      <c r="K20" s="51"/>
      <c r="L20" s="52"/>
      <c r="N20" s="55"/>
    </row>
    <row r="21" spans="1:14" ht="15">
      <c r="A21" s="19" t="s">
        <v>37</v>
      </c>
      <c r="B21" s="49" t="s">
        <v>38</v>
      </c>
      <c r="C21" s="45">
        <v>0</v>
      </c>
      <c r="D21" s="54" t="s">
        <v>426</v>
      </c>
      <c r="E21" s="72">
        <v>0</v>
      </c>
      <c r="F21" s="72">
        <v>0</v>
      </c>
      <c r="G21" s="51"/>
      <c r="H21" s="52"/>
      <c r="I21" s="51"/>
      <c r="J21" s="52"/>
      <c r="K21" s="51"/>
      <c r="L21" s="52"/>
      <c r="N21" s="55"/>
    </row>
    <row r="22" spans="1:14" ht="15">
      <c r="A22" s="19" t="s">
        <v>39</v>
      </c>
      <c r="B22" s="49" t="s">
        <v>40</v>
      </c>
      <c r="C22" s="45">
        <v>50.62198757303394</v>
      </c>
      <c r="D22" s="53">
        <v>2151.6302148914633</v>
      </c>
      <c r="E22" s="72">
        <v>108.919798</v>
      </c>
      <c r="F22" s="72">
        <v>109.05359703155214</v>
      </c>
      <c r="G22" s="51"/>
      <c r="H22" s="52"/>
      <c r="I22" s="51"/>
      <c r="J22" s="52"/>
      <c r="K22" s="51"/>
      <c r="L22" s="52"/>
      <c r="N22" s="55"/>
    </row>
    <row r="23" spans="1:14" ht="15">
      <c r="A23" s="19" t="s">
        <v>41</v>
      </c>
      <c r="B23" s="49" t="s">
        <v>42</v>
      </c>
      <c r="C23" s="45">
        <v>36.789355151</v>
      </c>
      <c r="D23" s="53">
        <v>755.8219459371029</v>
      </c>
      <c r="E23" s="72">
        <v>27.806202000000003</v>
      </c>
      <c r="F23" s="72">
        <v>28.346740755400397</v>
      </c>
      <c r="G23" s="51"/>
      <c r="H23" s="52"/>
      <c r="I23" s="51"/>
      <c r="J23" s="52"/>
      <c r="K23" s="51"/>
      <c r="L23" s="52"/>
      <c r="N23" s="55"/>
    </row>
    <row r="24" spans="1:14" ht="15">
      <c r="A24" s="19">
        <v>13</v>
      </c>
      <c r="B24" s="49" t="s">
        <v>43</v>
      </c>
      <c r="C24" s="45">
        <v>0</v>
      </c>
      <c r="D24" s="54" t="s">
        <v>426</v>
      </c>
      <c r="E24" s="72">
        <v>0</v>
      </c>
      <c r="F24" s="72">
        <v>0</v>
      </c>
      <c r="G24" s="51"/>
      <c r="H24" s="52"/>
      <c r="I24" s="51"/>
      <c r="J24" s="52"/>
      <c r="K24" s="51"/>
      <c r="L24" s="52"/>
      <c r="N24" s="55"/>
    </row>
    <row r="25" spans="1:14" ht="15" thickBot="1">
      <c r="A25" s="19">
        <v>16</v>
      </c>
      <c r="B25" s="49" t="s">
        <v>27</v>
      </c>
      <c r="C25" s="45">
        <v>0</v>
      </c>
      <c r="D25" s="54" t="s">
        <v>426</v>
      </c>
      <c r="E25" s="72">
        <v>0</v>
      </c>
      <c r="F25" s="72">
        <v>0</v>
      </c>
      <c r="G25" s="51"/>
      <c r="H25" s="52"/>
      <c r="I25" s="51"/>
      <c r="J25" s="52"/>
      <c r="K25" s="51"/>
      <c r="L25" s="52"/>
      <c r="N25" s="55"/>
    </row>
    <row r="26" spans="1:12" ht="15" thickBot="1">
      <c r="A26" s="19">
        <v>17</v>
      </c>
      <c r="B26" s="56" t="s">
        <v>9</v>
      </c>
      <c r="C26" s="57">
        <f>SUM(C17:C25)</f>
        <v>87.41134272403394</v>
      </c>
      <c r="D26" s="74"/>
      <c r="E26" s="57">
        <f aca="true" t="shared" si="0" ref="E26:F26">SUM(E17:E25)</f>
        <v>136.726</v>
      </c>
      <c r="F26" s="57">
        <f t="shared" si="0"/>
        <v>137.40033778695255</v>
      </c>
      <c r="G26" s="89">
        <v>0</v>
      </c>
      <c r="H26" s="90">
        <v>0</v>
      </c>
      <c r="I26" s="89">
        <v>0</v>
      </c>
      <c r="J26" s="90">
        <v>0</v>
      </c>
      <c r="K26" s="89">
        <f>E26+G26-I26</f>
        <v>136.726</v>
      </c>
      <c r="L26" s="90">
        <f>F26+H26-J26</f>
        <v>137.40033778695255</v>
      </c>
    </row>
    <row r="27" spans="3:12" ht="15">
      <c r="C27" s="28"/>
      <c r="E27" s="28"/>
      <c r="F27" s="28"/>
      <c r="G27" s="28"/>
      <c r="H27" s="28"/>
      <c r="I27" s="28"/>
      <c r="J27" s="28"/>
      <c r="K27" s="28"/>
      <c r="L27" s="28"/>
    </row>
    <row r="28" spans="2:3" ht="15">
      <c r="B28" s="63"/>
      <c r="C28" s="28"/>
    </row>
    <row r="29" ht="15" thickBot="1"/>
    <row r="30" spans="2:3" ht="15" thickBot="1">
      <c r="B30" s="16"/>
      <c r="C30" s="66">
        <v>2020</v>
      </c>
    </row>
    <row r="31" spans="2:3" ht="15">
      <c r="B31" s="67" t="s">
        <v>345</v>
      </c>
      <c r="C31" s="96">
        <f>+E26/F26*100</f>
        <v>99.50921679101099</v>
      </c>
    </row>
    <row r="32" spans="2:3" ht="15" thickBot="1">
      <c r="B32" s="69" t="s">
        <v>346</v>
      </c>
      <c r="C32" s="97">
        <v>90.74660215370915</v>
      </c>
    </row>
    <row r="35" ht="15">
      <c r="B35" s="98"/>
    </row>
  </sheetData>
  <mergeCells count="7">
    <mergeCell ref="K15:L15"/>
    <mergeCell ref="B15:B16"/>
    <mergeCell ref="C15:C16"/>
    <mergeCell ref="D15:D16"/>
    <mergeCell ref="E15:F15"/>
    <mergeCell ref="I15:J15"/>
    <mergeCell ref="G15:H15"/>
  </mergeCells>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58</v>
      </c>
    </row>
    <row r="2" ht="4.5" customHeight="1"/>
    <row r="3" spans="2:3" ht="15">
      <c r="B3" s="13" t="s">
        <v>386</v>
      </c>
      <c r="C3" s="14" t="s">
        <v>59</v>
      </c>
    </row>
    <row r="4" spans="2:3" ht="15">
      <c r="B4" s="11" t="s">
        <v>60</v>
      </c>
      <c r="C4" s="15" t="s">
        <v>349</v>
      </c>
    </row>
    <row r="5" ht="14.25" customHeight="1">
      <c r="C5" s="14" t="s">
        <v>344</v>
      </c>
    </row>
    <row r="6" ht="14.25" customHeight="1" thickBot="1"/>
    <row r="7" spans="2:4" ht="16.5" customHeight="1" thickBot="1">
      <c r="B7" s="16"/>
      <c r="C7" s="17" t="s">
        <v>3</v>
      </c>
      <c r="D7" s="18"/>
    </row>
    <row r="8" spans="1:4" ht="15">
      <c r="A8" s="19">
        <v>1</v>
      </c>
      <c r="B8" s="20" t="s">
        <v>0</v>
      </c>
      <c r="C8" s="99" t="s">
        <v>427</v>
      </c>
      <c r="D8" s="18"/>
    </row>
    <row r="9" spans="1:4" ht="15">
      <c r="A9" s="19">
        <v>2</v>
      </c>
      <c r="B9" s="22" t="s">
        <v>8</v>
      </c>
      <c r="C9" s="99" t="s">
        <v>427</v>
      </c>
      <c r="D9" s="18"/>
    </row>
    <row r="10" spans="1:3" ht="15">
      <c r="A10" s="19">
        <v>3</v>
      </c>
      <c r="B10" s="24" t="s">
        <v>2</v>
      </c>
      <c r="C10" s="99" t="s">
        <v>427</v>
      </c>
    </row>
    <row r="11" spans="1:3" ht="15">
      <c r="A11" s="19">
        <v>6</v>
      </c>
      <c r="B11" s="22" t="s">
        <v>31</v>
      </c>
      <c r="C11" s="99" t="s">
        <v>427</v>
      </c>
    </row>
    <row r="12" spans="2:3" ht="15" thickBot="1">
      <c r="B12" s="26" t="s">
        <v>32</v>
      </c>
      <c r="C12" s="27">
        <f>+C26</f>
        <v>5906.227426861289</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99" t="s">
        <v>426</v>
      </c>
      <c r="D17" s="99" t="s">
        <v>426</v>
      </c>
      <c r="E17" s="99" t="s">
        <v>426</v>
      </c>
      <c r="F17" s="99" t="s">
        <v>426</v>
      </c>
      <c r="G17" s="47"/>
      <c r="H17" s="48"/>
      <c r="I17" s="47"/>
      <c r="J17" s="48"/>
      <c r="K17" s="47"/>
      <c r="L17" s="48"/>
      <c r="N17" s="55"/>
    </row>
    <row r="18" spans="1:14" ht="15">
      <c r="A18" s="19">
        <v>8</v>
      </c>
      <c r="B18" s="49" t="s">
        <v>34</v>
      </c>
      <c r="C18" s="99" t="s">
        <v>426</v>
      </c>
      <c r="D18" s="99" t="s">
        <v>426</v>
      </c>
      <c r="E18" s="99" t="s">
        <v>426</v>
      </c>
      <c r="F18" s="99" t="s">
        <v>426</v>
      </c>
      <c r="G18" s="51"/>
      <c r="H18" s="52"/>
      <c r="I18" s="51"/>
      <c r="J18" s="52"/>
      <c r="K18" s="51"/>
      <c r="L18" s="52"/>
      <c r="N18" s="55"/>
    </row>
    <row r="19" spans="1:14" ht="15">
      <c r="A19" s="19">
        <v>10</v>
      </c>
      <c r="B19" s="49" t="s">
        <v>35</v>
      </c>
      <c r="C19" s="99" t="s">
        <v>426</v>
      </c>
      <c r="D19" s="99" t="s">
        <v>426</v>
      </c>
      <c r="E19" s="99" t="s">
        <v>426</v>
      </c>
      <c r="F19" s="99" t="s">
        <v>426</v>
      </c>
      <c r="G19" s="51"/>
      <c r="H19" s="52"/>
      <c r="I19" s="51"/>
      <c r="J19" s="52"/>
      <c r="K19" s="51"/>
      <c r="L19" s="52"/>
      <c r="N19" s="55"/>
    </row>
    <row r="20" spans="1:14" ht="15">
      <c r="A20" s="19">
        <v>11</v>
      </c>
      <c r="B20" s="49" t="s">
        <v>36</v>
      </c>
      <c r="C20" s="99" t="s">
        <v>426</v>
      </c>
      <c r="D20" s="99" t="s">
        <v>426</v>
      </c>
      <c r="E20" s="99" t="s">
        <v>426</v>
      </c>
      <c r="F20" s="99" t="s">
        <v>426</v>
      </c>
      <c r="G20" s="51"/>
      <c r="H20" s="52"/>
      <c r="I20" s="51"/>
      <c r="J20" s="52"/>
      <c r="K20" s="51"/>
      <c r="L20" s="52"/>
      <c r="N20" s="55"/>
    </row>
    <row r="21" spans="1:14" ht="15">
      <c r="A21" s="19" t="s">
        <v>37</v>
      </c>
      <c r="B21" s="49" t="s">
        <v>38</v>
      </c>
      <c r="C21" s="99" t="s">
        <v>426</v>
      </c>
      <c r="D21" s="99" t="s">
        <v>426</v>
      </c>
      <c r="E21" s="99" t="s">
        <v>426</v>
      </c>
      <c r="F21" s="99" t="s">
        <v>426</v>
      </c>
      <c r="G21" s="51"/>
      <c r="H21" s="52"/>
      <c r="I21" s="51"/>
      <c r="J21" s="52"/>
      <c r="K21" s="51"/>
      <c r="L21" s="52"/>
      <c r="N21" s="55"/>
    </row>
    <row r="22" spans="1:14" ht="15">
      <c r="A22" s="19" t="s">
        <v>39</v>
      </c>
      <c r="B22" s="49" t="s">
        <v>40</v>
      </c>
      <c r="C22" s="100">
        <v>5906.227426861289</v>
      </c>
      <c r="D22" s="100">
        <v>33869.640155864516</v>
      </c>
      <c r="E22" s="100">
        <v>200.04179762648945</v>
      </c>
      <c r="F22" s="100">
        <v>199.26930465789852</v>
      </c>
      <c r="G22" s="100">
        <v>0</v>
      </c>
      <c r="H22" s="100">
        <v>0</v>
      </c>
      <c r="I22" s="100">
        <v>0</v>
      </c>
      <c r="J22" s="100">
        <v>0</v>
      </c>
      <c r="K22" s="100">
        <v>200.04179762648945</v>
      </c>
      <c r="L22" s="100">
        <v>199.26930465789852</v>
      </c>
      <c r="N22" s="55"/>
    </row>
    <row r="23" spans="1:14" ht="15">
      <c r="A23" s="19" t="s">
        <v>41</v>
      </c>
      <c r="B23" s="49" t="s">
        <v>42</v>
      </c>
      <c r="C23" s="99" t="s">
        <v>426</v>
      </c>
      <c r="D23" s="99" t="s">
        <v>426</v>
      </c>
      <c r="E23" s="99" t="s">
        <v>426</v>
      </c>
      <c r="F23" s="99" t="s">
        <v>426</v>
      </c>
      <c r="G23" s="51"/>
      <c r="H23" s="52"/>
      <c r="I23" s="51"/>
      <c r="J23" s="52"/>
      <c r="K23" s="51"/>
      <c r="L23" s="52"/>
      <c r="N23" s="55"/>
    </row>
    <row r="24" spans="1:14" ht="15">
      <c r="A24" s="19">
        <v>13</v>
      </c>
      <c r="B24" s="49" t="s">
        <v>43</v>
      </c>
      <c r="C24" s="99" t="s">
        <v>426</v>
      </c>
      <c r="D24" s="99" t="s">
        <v>426</v>
      </c>
      <c r="E24" s="99" t="s">
        <v>426</v>
      </c>
      <c r="F24" s="99" t="s">
        <v>426</v>
      </c>
      <c r="G24" s="51"/>
      <c r="H24" s="52"/>
      <c r="I24" s="51"/>
      <c r="J24" s="52"/>
      <c r="K24" s="51"/>
      <c r="L24" s="52"/>
      <c r="N24" s="55"/>
    </row>
    <row r="25" spans="1:14" ht="15" thickBot="1">
      <c r="A25" s="19">
        <v>16</v>
      </c>
      <c r="B25" s="49" t="s">
        <v>27</v>
      </c>
      <c r="C25" s="99" t="s">
        <v>426</v>
      </c>
      <c r="D25" s="99" t="s">
        <v>426</v>
      </c>
      <c r="E25" s="99" t="s">
        <v>426</v>
      </c>
      <c r="F25" s="99" t="s">
        <v>426</v>
      </c>
      <c r="G25" s="51"/>
      <c r="H25" s="52"/>
      <c r="I25" s="51"/>
      <c r="J25" s="52"/>
      <c r="K25" s="51"/>
      <c r="L25" s="52"/>
      <c r="N25" s="55"/>
    </row>
    <row r="26" spans="1:12" ht="15" thickBot="1">
      <c r="A26" s="19">
        <v>17</v>
      </c>
      <c r="B26" s="56" t="s">
        <v>9</v>
      </c>
      <c r="C26" s="57">
        <v>5906.227426861289</v>
      </c>
      <c r="D26" s="74"/>
      <c r="E26" s="61">
        <v>200.04179762648945</v>
      </c>
      <c r="F26" s="61">
        <v>199.26930465789852</v>
      </c>
      <c r="G26" s="61">
        <v>0</v>
      </c>
      <c r="H26" s="62">
        <v>0</v>
      </c>
      <c r="I26" s="61">
        <v>0</v>
      </c>
      <c r="J26" s="62">
        <v>0</v>
      </c>
      <c r="K26" s="89">
        <f>E26+G26-I26</f>
        <v>200.04179762648945</v>
      </c>
      <c r="L26" s="90">
        <f>F26+H26-J26</f>
        <v>199.26930465789852</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96">
        <f>+E26/F26*100</f>
        <v>100.38766280131159</v>
      </c>
    </row>
    <row r="32" spans="2:3" ht="15" thickBot="1">
      <c r="B32" s="77" t="s">
        <v>346</v>
      </c>
      <c r="C32" s="97">
        <v>101.23325651027713</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61</v>
      </c>
    </row>
    <row r="2" ht="4.5" customHeight="1"/>
    <row r="3" spans="2:3" ht="15">
      <c r="B3" s="13" t="s">
        <v>385</v>
      </c>
      <c r="C3" s="14" t="s">
        <v>29</v>
      </c>
    </row>
    <row r="4" spans="2:3" ht="15">
      <c r="B4" s="11" t="s">
        <v>62</v>
      </c>
      <c r="C4" s="14" t="s">
        <v>343</v>
      </c>
    </row>
    <row r="5" ht="14.25" customHeight="1">
      <c r="C5" s="14" t="s">
        <v>344</v>
      </c>
    </row>
    <row r="6" ht="14.25" customHeight="1" thickBot="1"/>
    <row r="7" spans="2:4" ht="16.5" customHeight="1" thickBot="1">
      <c r="B7" s="16"/>
      <c r="C7" s="17" t="s">
        <v>3</v>
      </c>
      <c r="D7" s="18"/>
    </row>
    <row r="8" spans="1:3" ht="15">
      <c r="A8" s="19">
        <v>1</v>
      </c>
      <c r="B8" s="20" t="s">
        <v>0</v>
      </c>
      <c r="C8" s="21">
        <v>390.9105737084252</v>
      </c>
    </row>
    <row r="9" spans="1:3" ht="15">
      <c r="A9" s="19">
        <v>2</v>
      </c>
      <c r="B9" s="22" t="s">
        <v>8</v>
      </c>
      <c r="C9" s="101">
        <v>0</v>
      </c>
    </row>
    <row r="10" spans="1:4" ht="15">
      <c r="A10" s="19">
        <v>3</v>
      </c>
      <c r="B10" s="24" t="s">
        <v>2</v>
      </c>
      <c r="C10" s="25">
        <f>+C8-C9</f>
        <v>390.9105737084252</v>
      </c>
      <c r="D10" s="29"/>
    </row>
    <row r="11" spans="1:3" ht="15">
      <c r="A11" s="19">
        <v>6</v>
      </c>
      <c r="B11" s="22" t="s">
        <v>31</v>
      </c>
      <c r="C11" s="23">
        <v>0.3909105737084252</v>
      </c>
    </row>
    <row r="12" spans="2:3" ht="15" thickBot="1">
      <c r="B12" s="26" t="s">
        <v>32</v>
      </c>
      <c r="C12" s="27">
        <f>IF(ISNUMBER(C11)=TRUE,C10-C11,C10)</f>
        <v>390.5196631347168</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0.9641129616647738</v>
      </c>
      <c r="D17" s="46">
        <v>144.6</v>
      </c>
      <c r="E17" s="45">
        <v>0.13941073425672626</v>
      </c>
      <c r="F17" s="46">
        <v>0.17284617176726064</v>
      </c>
      <c r="G17" s="45"/>
      <c r="H17" s="46"/>
      <c r="I17" s="45"/>
      <c r="J17" s="46"/>
      <c r="K17" s="45"/>
      <c r="L17" s="46"/>
      <c r="N17" s="55"/>
    </row>
    <row r="18" spans="1:14" ht="15">
      <c r="A18" s="19">
        <v>8</v>
      </c>
      <c r="B18" s="49" t="s">
        <v>34</v>
      </c>
      <c r="C18" s="50">
        <v>0</v>
      </c>
      <c r="D18" s="46">
        <v>144.6</v>
      </c>
      <c r="E18" s="45">
        <v>0</v>
      </c>
      <c r="F18" s="53">
        <v>0</v>
      </c>
      <c r="G18" s="50"/>
      <c r="H18" s="53"/>
      <c r="I18" s="50"/>
      <c r="J18" s="53"/>
      <c r="K18" s="50"/>
      <c r="L18" s="53"/>
      <c r="N18" s="55"/>
    </row>
    <row r="19" spans="1:14" ht="15">
      <c r="A19" s="19">
        <v>10</v>
      </c>
      <c r="B19" s="49" t="s">
        <v>35</v>
      </c>
      <c r="C19" s="50">
        <v>0</v>
      </c>
      <c r="D19" s="54" t="s">
        <v>426</v>
      </c>
      <c r="E19" s="45">
        <v>0</v>
      </c>
      <c r="F19" s="50">
        <v>0</v>
      </c>
      <c r="G19" s="50"/>
      <c r="H19" s="53"/>
      <c r="I19" s="50"/>
      <c r="J19" s="53"/>
      <c r="K19" s="50"/>
      <c r="L19" s="53"/>
      <c r="N19" s="55"/>
    </row>
    <row r="20" spans="1:14" ht="15">
      <c r="A20" s="19">
        <v>11</v>
      </c>
      <c r="B20" s="49" t="s">
        <v>36</v>
      </c>
      <c r="C20" s="45">
        <v>61.92946058091285</v>
      </c>
      <c r="D20" s="54">
        <v>241.00000000000006</v>
      </c>
      <c r="E20" s="45">
        <v>14.925</v>
      </c>
      <c r="F20" s="45">
        <v>18.50452282157676</v>
      </c>
      <c r="G20" s="50"/>
      <c r="H20" s="53"/>
      <c r="I20" s="50"/>
      <c r="J20" s="53"/>
      <c r="K20" s="50"/>
      <c r="L20" s="53"/>
      <c r="N20" s="55"/>
    </row>
    <row r="21" spans="1:14" ht="15">
      <c r="A21" s="19" t="s">
        <v>37</v>
      </c>
      <c r="B21" s="49" t="s">
        <v>38</v>
      </c>
      <c r="C21" s="45">
        <v>0</v>
      </c>
      <c r="D21" s="46">
        <v>241.00000000000003</v>
      </c>
      <c r="E21" s="45">
        <v>0</v>
      </c>
      <c r="F21" s="45">
        <v>0</v>
      </c>
      <c r="G21" s="50"/>
      <c r="H21" s="53"/>
      <c r="I21" s="50"/>
      <c r="J21" s="53"/>
      <c r="K21" s="50"/>
      <c r="L21" s="53"/>
      <c r="N21" s="55"/>
    </row>
    <row r="22" spans="1:14" ht="15">
      <c r="A22" s="19" t="s">
        <v>39</v>
      </c>
      <c r="B22" s="49" t="s">
        <v>40</v>
      </c>
      <c r="C22" s="45">
        <v>323.87768558984754</v>
      </c>
      <c r="D22" s="54">
        <v>248.3031336946918</v>
      </c>
      <c r="E22" s="45">
        <v>80.41984426574328</v>
      </c>
      <c r="F22" s="45">
        <v>99.6293577329938</v>
      </c>
      <c r="G22" s="50"/>
      <c r="H22" s="53"/>
      <c r="I22" s="50"/>
      <c r="J22" s="53"/>
      <c r="K22" s="50"/>
      <c r="L22" s="53"/>
      <c r="N22" s="55"/>
    </row>
    <row r="23" spans="1:14" ht="15">
      <c r="A23" s="19" t="s">
        <v>41</v>
      </c>
      <c r="B23" s="49" t="s">
        <v>42</v>
      </c>
      <c r="C23" s="50">
        <v>4.139314576</v>
      </c>
      <c r="D23" s="54">
        <v>622.5052367220711</v>
      </c>
      <c r="E23" s="45">
        <v>2.576745</v>
      </c>
      <c r="F23" s="45">
        <v>3.2732732736621872</v>
      </c>
      <c r="G23" s="50"/>
      <c r="H23" s="53"/>
      <c r="I23" s="50"/>
      <c r="J23" s="53"/>
      <c r="K23" s="50"/>
      <c r="L23" s="53"/>
      <c r="N23" s="55"/>
    </row>
    <row r="24" spans="1:14" ht="15">
      <c r="A24" s="19">
        <v>13</v>
      </c>
      <c r="B24" s="49" t="s">
        <v>43</v>
      </c>
      <c r="C24" s="50">
        <v>0</v>
      </c>
      <c r="D24" s="54" t="s">
        <v>426</v>
      </c>
      <c r="E24" s="45">
        <v>0</v>
      </c>
      <c r="F24" s="50">
        <v>0</v>
      </c>
      <c r="G24" s="50"/>
      <c r="H24" s="53"/>
      <c r="I24" s="50"/>
      <c r="J24" s="53"/>
      <c r="K24" s="50"/>
      <c r="L24" s="53"/>
      <c r="N24" s="55"/>
    </row>
    <row r="25" spans="1:14" ht="15" thickBot="1">
      <c r="A25" s="19">
        <v>16</v>
      </c>
      <c r="B25" s="49" t="s">
        <v>27</v>
      </c>
      <c r="C25" s="45">
        <v>0</v>
      </c>
      <c r="D25" s="54" t="s">
        <v>426</v>
      </c>
      <c r="E25" s="45">
        <v>0</v>
      </c>
      <c r="F25" s="45">
        <v>0</v>
      </c>
      <c r="G25" s="50"/>
      <c r="H25" s="53"/>
      <c r="I25" s="50"/>
      <c r="J25" s="53"/>
      <c r="K25" s="50"/>
      <c r="L25" s="53"/>
      <c r="N25" s="55"/>
    </row>
    <row r="26" spans="1:12" ht="15" thickBot="1">
      <c r="A26" s="19">
        <v>17</v>
      </c>
      <c r="B26" s="56" t="s">
        <v>9</v>
      </c>
      <c r="C26" s="57">
        <f>SUM(C17:C25)</f>
        <v>390.91057370842515</v>
      </c>
      <c r="D26" s="58"/>
      <c r="E26" s="57">
        <f>SUM(E17:E25)</f>
        <v>98.061</v>
      </c>
      <c r="F26" s="57">
        <v>121.58</v>
      </c>
      <c r="G26" s="57">
        <v>0</v>
      </c>
      <c r="H26" s="92">
        <v>0</v>
      </c>
      <c r="I26" s="57">
        <v>0</v>
      </c>
      <c r="J26" s="92">
        <v>0</v>
      </c>
      <c r="K26" s="57">
        <f>E26+G26-I26</f>
        <v>98.061</v>
      </c>
      <c r="L26" s="92">
        <f>F26+H26-J26</f>
        <v>121.58</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76">
        <f>+E26/F26*100</f>
        <v>80.65553544990954</v>
      </c>
    </row>
    <row r="32" spans="2:3" ht="15" thickBot="1">
      <c r="B32" s="77" t="s">
        <v>346</v>
      </c>
      <c r="C32" s="78">
        <v>90.34367453093071</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63</v>
      </c>
    </row>
    <row r="2" ht="4.5" customHeight="1"/>
    <row r="3" spans="2:3" ht="15">
      <c r="B3" s="13" t="s">
        <v>384</v>
      </c>
      <c r="C3" s="14" t="s">
        <v>29</v>
      </c>
    </row>
    <row r="4" spans="2:3" ht="15">
      <c r="B4" s="11" t="s">
        <v>64</v>
      </c>
      <c r="C4" s="14" t="s">
        <v>343</v>
      </c>
    </row>
    <row r="5" ht="14.25" customHeight="1">
      <c r="C5" s="14" t="s">
        <v>344</v>
      </c>
    </row>
    <row r="6" ht="14.25" customHeight="1" thickBot="1"/>
    <row r="7" spans="2:4" ht="16.5" customHeight="1" thickBot="1">
      <c r="B7" s="16"/>
      <c r="C7" s="17" t="s">
        <v>3</v>
      </c>
      <c r="D7" s="18"/>
    </row>
    <row r="8" spans="1:3" ht="15">
      <c r="A8" s="19">
        <v>1</v>
      </c>
      <c r="B8" s="20" t="s">
        <v>0</v>
      </c>
      <c r="C8" s="21">
        <v>23.55048</v>
      </c>
    </row>
    <row r="9" spans="1:3" ht="15">
      <c r="A9" s="19">
        <v>2</v>
      </c>
      <c r="B9" s="22" t="s">
        <v>8</v>
      </c>
      <c r="C9" s="23">
        <v>0</v>
      </c>
    </row>
    <row r="10" spans="1:4" ht="15">
      <c r="A10" s="19">
        <v>3</v>
      </c>
      <c r="B10" s="24" t="s">
        <v>2</v>
      </c>
      <c r="C10" s="25">
        <f>+C8-C9</f>
        <v>23.55048</v>
      </c>
      <c r="D10" s="29"/>
    </row>
    <row r="11" spans="1:3" ht="15">
      <c r="A11" s="19">
        <v>6</v>
      </c>
      <c r="B11" s="22" t="s">
        <v>31</v>
      </c>
      <c r="C11" s="23">
        <v>0</v>
      </c>
    </row>
    <row r="12" spans="2:3" ht="15" thickBot="1">
      <c r="B12" s="26" t="s">
        <v>32</v>
      </c>
      <c r="C12" s="27">
        <f>IF(ISNUMBER(C11)=TRUE,C10-C11,C10)</f>
        <v>23.55048</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71" t="s">
        <v>426</v>
      </c>
      <c r="E17" s="45">
        <v>0</v>
      </c>
      <c r="F17" s="45">
        <v>0</v>
      </c>
      <c r="G17" s="45"/>
      <c r="H17" s="46"/>
      <c r="I17" s="45"/>
      <c r="J17" s="46"/>
      <c r="K17" s="45"/>
      <c r="L17" s="46"/>
      <c r="N17" s="55"/>
    </row>
    <row r="18" spans="1:14" ht="15">
      <c r="A18" s="19">
        <v>8</v>
      </c>
      <c r="B18" s="49" t="s">
        <v>34</v>
      </c>
      <c r="C18" s="50">
        <v>0</v>
      </c>
      <c r="D18" s="71" t="s">
        <v>426</v>
      </c>
      <c r="E18" s="50">
        <v>0</v>
      </c>
      <c r="F18" s="50">
        <v>0</v>
      </c>
      <c r="G18" s="50"/>
      <c r="H18" s="53"/>
      <c r="I18" s="50"/>
      <c r="J18" s="53"/>
      <c r="K18" s="50"/>
      <c r="L18" s="53"/>
      <c r="N18" s="55"/>
    </row>
    <row r="19" spans="1:14" ht="15">
      <c r="A19" s="19">
        <v>10</v>
      </c>
      <c r="B19" s="49" t="s">
        <v>35</v>
      </c>
      <c r="C19" s="50">
        <v>0</v>
      </c>
      <c r="D19" s="71" t="s">
        <v>426</v>
      </c>
      <c r="E19" s="50">
        <v>0</v>
      </c>
      <c r="F19" s="50">
        <v>0</v>
      </c>
      <c r="G19" s="50"/>
      <c r="H19" s="53"/>
      <c r="I19" s="50"/>
      <c r="J19" s="53"/>
      <c r="K19" s="50"/>
      <c r="L19" s="53"/>
      <c r="N19" s="55"/>
    </row>
    <row r="20" spans="1:14" ht="15">
      <c r="A20" s="19">
        <v>11</v>
      </c>
      <c r="B20" s="49" t="s">
        <v>36</v>
      </c>
      <c r="C20" s="50">
        <v>0</v>
      </c>
      <c r="D20" s="71" t="s">
        <v>426</v>
      </c>
      <c r="E20" s="50">
        <v>0</v>
      </c>
      <c r="F20" s="50">
        <v>0</v>
      </c>
      <c r="G20" s="50"/>
      <c r="H20" s="53"/>
      <c r="I20" s="50"/>
      <c r="J20" s="53"/>
      <c r="K20" s="50"/>
      <c r="L20" s="53"/>
      <c r="N20" s="55"/>
    </row>
    <row r="21" spans="1:14" ht="15">
      <c r="A21" s="19" t="s">
        <v>37</v>
      </c>
      <c r="B21" s="49" t="s">
        <v>38</v>
      </c>
      <c r="C21" s="50">
        <v>0</v>
      </c>
      <c r="D21" s="71" t="s">
        <v>426</v>
      </c>
      <c r="E21" s="50">
        <v>0</v>
      </c>
      <c r="F21" s="50">
        <v>0</v>
      </c>
      <c r="G21" s="50"/>
      <c r="H21" s="53"/>
      <c r="I21" s="50"/>
      <c r="J21" s="53"/>
      <c r="K21" s="50"/>
      <c r="L21" s="53"/>
      <c r="N21" s="55"/>
    </row>
    <row r="22" spans="1:14" ht="15">
      <c r="A22" s="19" t="s">
        <v>39</v>
      </c>
      <c r="B22" s="49" t="s">
        <v>40</v>
      </c>
      <c r="C22" s="50">
        <v>20.461824051</v>
      </c>
      <c r="D22" s="71">
        <v>2962.264161832519</v>
      </c>
      <c r="E22" s="50">
        <v>60.613328071999995</v>
      </c>
      <c r="F22" s="50">
        <v>56.04158065713901</v>
      </c>
      <c r="G22" s="50"/>
      <c r="H22" s="53"/>
      <c r="I22" s="50"/>
      <c r="J22" s="53"/>
      <c r="K22" s="50"/>
      <c r="L22" s="53"/>
      <c r="N22" s="55"/>
    </row>
    <row r="23" spans="1:14" ht="15">
      <c r="A23" s="19" t="s">
        <v>41</v>
      </c>
      <c r="B23" s="49" t="s">
        <v>42</v>
      </c>
      <c r="C23" s="50">
        <v>3.088655949</v>
      </c>
      <c r="D23" s="71">
        <v>2059.7574171573747</v>
      </c>
      <c r="E23" s="50">
        <v>6.3618820000000005</v>
      </c>
      <c r="F23" s="50">
        <v>8.305395846861</v>
      </c>
      <c r="G23" s="50"/>
      <c r="H23" s="53"/>
      <c r="I23" s="50"/>
      <c r="J23" s="53"/>
      <c r="K23" s="50"/>
      <c r="L23" s="53"/>
      <c r="N23" s="55"/>
    </row>
    <row r="24" spans="1:14" ht="15">
      <c r="A24" s="19">
        <v>13</v>
      </c>
      <c r="B24" s="49" t="s">
        <v>43</v>
      </c>
      <c r="C24" s="50">
        <v>0</v>
      </c>
      <c r="D24" s="71" t="s">
        <v>426</v>
      </c>
      <c r="E24" s="50">
        <v>0</v>
      </c>
      <c r="F24" s="50">
        <v>0</v>
      </c>
      <c r="G24" s="50"/>
      <c r="H24" s="53"/>
      <c r="I24" s="50"/>
      <c r="J24" s="53"/>
      <c r="K24" s="50"/>
      <c r="L24" s="53"/>
      <c r="N24" s="55"/>
    </row>
    <row r="25" spans="1:14" ht="15" thickBot="1">
      <c r="A25" s="19">
        <v>16</v>
      </c>
      <c r="B25" s="49" t="s">
        <v>27</v>
      </c>
      <c r="C25" s="50">
        <v>0</v>
      </c>
      <c r="D25" s="71" t="s">
        <v>426</v>
      </c>
      <c r="E25" s="50">
        <v>0</v>
      </c>
      <c r="F25" s="50">
        <v>0</v>
      </c>
      <c r="G25" s="50"/>
      <c r="H25" s="53"/>
      <c r="I25" s="50"/>
      <c r="J25" s="53"/>
      <c r="K25" s="50"/>
      <c r="L25" s="53"/>
      <c r="N25" s="55"/>
    </row>
    <row r="26" spans="1:12" ht="15" thickBot="1">
      <c r="A26" s="19">
        <v>17</v>
      </c>
      <c r="B26" s="56" t="s">
        <v>9</v>
      </c>
      <c r="C26" s="57">
        <v>23.55048</v>
      </c>
      <c r="D26" s="58"/>
      <c r="E26" s="57">
        <v>66.975210072</v>
      </c>
      <c r="F26" s="57">
        <v>64.34697650400001</v>
      </c>
      <c r="G26" s="57">
        <v>0</v>
      </c>
      <c r="H26" s="92">
        <v>0</v>
      </c>
      <c r="I26" s="57">
        <v>0</v>
      </c>
      <c r="J26" s="92">
        <v>0</v>
      </c>
      <c r="K26" s="57">
        <f>E26+G26-I26</f>
        <v>66.975210072</v>
      </c>
      <c r="L26" s="92">
        <f>F26+H26-J26</f>
        <v>64.34697650400001</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76">
        <f>+E26/F26*100</f>
        <v>104.08447095853307</v>
      </c>
    </row>
    <row r="32" spans="2:3" ht="15" thickBot="1">
      <c r="B32" s="77" t="s">
        <v>346</v>
      </c>
      <c r="C32" s="78">
        <v>331.36040724841394</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65</v>
      </c>
    </row>
    <row r="2" ht="4.5" customHeight="1"/>
    <row r="3" spans="2:3" ht="15">
      <c r="B3" s="13" t="s">
        <v>383</v>
      </c>
      <c r="C3" s="15" t="s">
        <v>67</v>
      </c>
    </row>
    <row r="4" spans="2:3" ht="15">
      <c r="B4" s="55" t="s">
        <v>66</v>
      </c>
      <c r="C4" s="15" t="s">
        <v>350</v>
      </c>
    </row>
    <row r="5" ht="14.25" customHeight="1">
      <c r="C5" s="14" t="s">
        <v>344</v>
      </c>
    </row>
    <row r="6" ht="14.25" customHeight="1" thickBot="1"/>
    <row r="7" spans="2:4" ht="16.5" customHeight="1" thickBot="1">
      <c r="B7" s="16"/>
      <c r="C7" s="17" t="s">
        <v>3</v>
      </c>
      <c r="D7" s="18"/>
    </row>
    <row r="8" spans="1:3" ht="15">
      <c r="A8" s="19">
        <v>1</v>
      </c>
      <c r="B8" s="20" t="s">
        <v>0</v>
      </c>
      <c r="C8" s="21">
        <v>392000</v>
      </c>
    </row>
    <row r="9" spans="1:3" ht="15">
      <c r="A9" s="19">
        <v>2</v>
      </c>
      <c r="B9" s="22" t="s">
        <v>8</v>
      </c>
      <c r="C9" s="23">
        <v>0</v>
      </c>
    </row>
    <row r="10" spans="1:4" ht="15">
      <c r="A10" s="19">
        <v>3</v>
      </c>
      <c r="B10" s="24" t="s">
        <v>2</v>
      </c>
      <c r="C10" s="25">
        <f>+C8-C9</f>
        <v>392000</v>
      </c>
      <c r="D10" s="29"/>
    </row>
    <row r="11" spans="1:3" ht="15">
      <c r="A11" s="19">
        <v>6</v>
      </c>
      <c r="B11" s="22" t="s">
        <v>31</v>
      </c>
      <c r="C11" s="23">
        <v>0</v>
      </c>
    </row>
    <row r="12" spans="2:3" ht="15" thickBot="1">
      <c r="B12" s="26" t="s">
        <v>32</v>
      </c>
      <c r="C12" s="27">
        <f>IF(ISNUMBER(C11)=TRUE,C10-C11,C10)</f>
        <v>392000</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71" t="s">
        <v>426</v>
      </c>
      <c r="E17" s="45">
        <v>0</v>
      </c>
      <c r="F17" s="45">
        <v>0</v>
      </c>
      <c r="G17" s="45"/>
      <c r="H17" s="46"/>
      <c r="I17" s="45"/>
      <c r="J17" s="46"/>
      <c r="K17" s="45"/>
      <c r="L17" s="46"/>
      <c r="N17" s="55"/>
    </row>
    <row r="18" spans="1:14" ht="15">
      <c r="A18" s="19">
        <v>8</v>
      </c>
      <c r="B18" s="49" t="s">
        <v>34</v>
      </c>
      <c r="C18" s="50">
        <v>0</v>
      </c>
      <c r="D18" s="71" t="s">
        <v>426</v>
      </c>
      <c r="E18" s="50">
        <v>0</v>
      </c>
      <c r="F18" s="50">
        <v>0</v>
      </c>
      <c r="G18" s="50"/>
      <c r="H18" s="53"/>
      <c r="I18" s="50"/>
      <c r="J18" s="53"/>
      <c r="K18" s="50"/>
      <c r="L18" s="53"/>
      <c r="N18" s="55"/>
    </row>
    <row r="19" spans="1:14" ht="15">
      <c r="A19" s="19">
        <v>10</v>
      </c>
      <c r="B19" s="49" t="s">
        <v>35</v>
      </c>
      <c r="C19" s="50">
        <v>0</v>
      </c>
      <c r="D19" s="71" t="s">
        <v>426</v>
      </c>
      <c r="E19" s="50">
        <v>0</v>
      </c>
      <c r="F19" s="50">
        <v>0</v>
      </c>
      <c r="G19" s="50"/>
      <c r="H19" s="53"/>
      <c r="I19" s="50"/>
      <c r="J19" s="53"/>
      <c r="K19" s="50"/>
      <c r="L19" s="53"/>
      <c r="N19" s="55"/>
    </row>
    <row r="20" spans="1:14" ht="15">
      <c r="A20" s="19">
        <v>11</v>
      </c>
      <c r="B20" s="49" t="s">
        <v>36</v>
      </c>
      <c r="C20" s="50">
        <v>13000</v>
      </c>
      <c r="D20" s="71">
        <v>1.6653846153846155</v>
      </c>
      <c r="E20" s="50">
        <v>21.65</v>
      </c>
      <c r="F20" s="53">
        <v>19.996785714285714</v>
      </c>
      <c r="G20" s="50"/>
      <c r="H20" s="53"/>
      <c r="I20" s="50"/>
      <c r="J20" s="53"/>
      <c r="K20" s="50"/>
      <c r="L20" s="53"/>
      <c r="N20" s="55"/>
    </row>
    <row r="21" spans="1:14" ht="15">
      <c r="A21" s="19" t="s">
        <v>37</v>
      </c>
      <c r="B21" s="49" t="s">
        <v>38</v>
      </c>
      <c r="C21" s="50">
        <v>0</v>
      </c>
      <c r="D21" s="71" t="s">
        <v>426</v>
      </c>
      <c r="E21" s="50">
        <v>0</v>
      </c>
      <c r="F21" s="50">
        <v>0</v>
      </c>
      <c r="G21" s="50"/>
      <c r="H21" s="53"/>
      <c r="I21" s="50"/>
      <c r="J21" s="53"/>
      <c r="K21" s="50"/>
      <c r="L21" s="53"/>
      <c r="N21" s="55"/>
    </row>
    <row r="22" spans="1:14" ht="15">
      <c r="A22" s="19" t="s">
        <v>39</v>
      </c>
      <c r="B22" s="49" t="s">
        <v>40</v>
      </c>
      <c r="C22" s="50">
        <v>372000</v>
      </c>
      <c r="D22" s="71">
        <v>2.0922195387606446</v>
      </c>
      <c r="E22" s="50">
        <v>778.30566841896</v>
      </c>
      <c r="F22" s="50">
        <v>774.2802350191841</v>
      </c>
      <c r="G22" s="50"/>
      <c r="H22" s="53"/>
      <c r="I22" s="50"/>
      <c r="J22" s="53"/>
      <c r="K22" s="50"/>
      <c r="L22" s="53"/>
      <c r="N22" s="55"/>
    </row>
    <row r="23" spans="1:14" ht="15">
      <c r="A23" s="19" t="s">
        <v>41</v>
      </c>
      <c r="B23" s="49" t="s">
        <v>42</v>
      </c>
      <c r="C23" s="50">
        <v>0</v>
      </c>
      <c r="D23" s="71" t="s">
        <v>426</v>
      </c>
      <c r="E23" s="50">
        <v>0</v>
      </c>
      <c r="F23" s="50">
        <v>0</v>
      </c>
      <c r="G23" s="50"/>
      <c r="H23" s="53"/>
      <c r="I23" s="50"/>
      <c r="J23" s="53"/>
      <c r="K23" s="50"/>
      <c r="L23" s="53"/>
      <c r="N23" s="55"/>
    </row>
    <row r="24" spans="1:14" ht="15">
      <c r="A24" s="19">
        <v>13</v>
      </c>
      <c r="B24" s="49" t="s">
        <v>43</v>
      </c>
      <c r="C24" s="50">
        <v>0</v>
      </c>
      <c r="D24" s="71" t="s">
        <v>426</v>
      </c>
      <c r="E24" s="50">
        <v>0</v>
      </c>
      <c r="F24" s="50">
        <v>0</v>
      </c>
      <c r="G24" s="50"/>
      <c r="H24" s="53"/>
      <c r="I24" s="50"/>
      <c r="J24" s="53"/>
      <c r="K24" s="50"/>
      <c r="L24" s="53"/>
      <c r="N24" s="55"/>
    </row>
    <row r="25" spans="1:14" ht="15" thickBot="1">
      <c r="A25" s="19">
        <v>16</v>
      </c>
      <c r="B25" s="49" t="s">
        <v>27</v>
      </c>
      <c r="C25" s="50">
        <v>7000</v>
      </c>
      <c r="D25" s="71">
        <v>22.16591302700161</v>
      </c>
      <c r="E25" s="50">
        <v>155.16139118901128</v>
      </c>
      <c r="F25" s="50">
        <v>125.58297926653017</v>
      </c>
      <c r="G25" s="50"/>
      <c r="H25" s="53"/>
      <c r="I25" s="50"/>
      <c r="J25" s="53"/>
      <c r="K25" s="50"/>
      <c r="L25" s="53"/>
      <c r="N25" s="55"/>
    </row>
    <row r="26" spans="1:12" ht="15" thickBot="1">
      <c r="A26" s="19">
        <v>17</v>
      </c>
      <c r="B26" s="56" t="s">
        <v>9</v>
      </c>
      <c r="C26" s="57">
        <f>SUM(C17:C25)</f>
        <v>392000</v>
      </c>
      <c r="D26" s="58"/>
      <c r="E26" s="57">
        <f>SUM(E17:E25)</f>
        <v>955.1170596079712</v>
      </c>
      <c r="F26" s="57">
        <v>919.86</v>
      </c>
      <c r="G26" s="57">
        <v>1.23</v>
      </c>
      <c r="H26" s="92">
        <v>0.44</v>
      </c>
      <c r="I26" s="57">
        <v>22.23</v>
      </c>
      <c r="J26" s="92">
        <v>25.22</v>
      </c>
      <c r="K26" s="57">
        <f>E26+G26-I26</f>
        <v>934.1170596079712</v>
      </c>
      <c r="L26" s="92">
        <f>F26+H26-J26</f>
        <v>895.08</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76">
        <f>+E26/F26*100</f>
        <v>103.8328723510068</v>
      </c>
    </row>
    <row r="32" spans="2:3" ht="15" thickBot="1">
      <c r="B32" s="77" t="s">
        <v>346</v>
      </c>
      <c r="C32" s="78">
        <v>100.08802558291106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68</v>
      </c>
    </row>
    <row r="2" ht="4.5" customHeight="1"/>
    <row r="3" spans="2:3" ht="15">
      <c r="B3" s="13" t="s">
        <v>382</v>
      </c>
      <c r="C3" s="15" t="s">
        <v>70</v>
      </c>
    </row>
    <row r="4" spans="2:3" ht="15">
      <c r="B4" s="55" t="s">
        <v>69</v>
      </c>
      <c r="C4" s="15" t="s">
        <v>343</v>
      </c>
    </row>
    <row r="5" ht="14.25" customHeight="1">
      <c r="C5" s="14" t="s">
        <v>344</v>
      </c>
    </row>
    <row r="6" ht="14.25" customHeight="1" thickBot="1"/>
    <row r="7" spans="2:4" ht="16.5" customHeight="1" thickBot="1">
      <c r="B7" s="16"/>
      <c r="C7" s="104" t="s">
        <v>3</v>
      </c>
      <c r="D7" s="18"/>
    </row>
    <row r="8" spans="1:3" ht="15">
      <c r="A8" s="19">
        <v>1</v>
      </c>
      <c r="B8" s="20" t="s">
        <v>0</v>
      </c>
      <c r="C8" s="105" t="s">
        <v>426</v>
      </c>
    </row>
    <row r="9" spans="1:3" ht="15">
      <c r="A9" s="19">
        <v>2</v>
      </c>
      <c r="B9" s="22" t="s">
        <v>8</v>
      </c>
      <c r="C9" s="107" t="s">
        <v>426</v>
      </c>
    </row>
    <row r="10" spans="1:3" ht="15" thickBot="1">
      <c r="A10" s="19">
        <v>3</v>
      </c>
      <c r="B10" s="24" t="s">
        <v>2</v>
      </c>
      <c r="C10" s="106" t="s">
        <v>426</v>
      </c>
    </row>
    <row r="11" spans="1:3" ht="15">
      <c r="A11" s="19">
        <v>6</v>
      </c>
      <c r="B11" s="22" t="s">
        <v>31</v>
      </c>
      <c r="C11" s="108" t="s">
        <v>426</v>
      </c>
    </row>
    <row r="12" spans="2:3" ht="15" thickBot="1">
      <c r="B12" s="26" t="s">
        <v>32</v>
      </c>
      <c r="C12" s="106" t="s">
        <v>426</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103" t="s">
        <v>426</v>
      </c>
      <c r="D17" s="103" t="s">
        <v>426</v>
      </c>
      <c r="E17" s="103" t="s">
        <v>426</v>
      </c>
      <c r="F17" s="103" t="s">
        <v>426</v>
      </c>
      <c r="G17" s="103" t="s">
        <v>426</v>
      </c>
      <c r="H17" s="103" t="s">
        <v>426</v>
      </c>
      <c r="I17" s="103" t="s">
        <v>426</v>
      </c>
      <c r="J17" s="103" t="s">
        <v>426</v>
      </c>
      <c r="K17" s="103" t="s">
        <v>426</v>
      </c>
      <c r="L17" s="103" t="s">
        <v>426</v>
      </c>
      <c r="N17" s="55"/>
    </row>
    <row r="18" spans="1:14" ht="15">
      <c r="A18" s="19">
        <v>8</v>
      </c>
      <c r="B18" s="49" t="s">
        <v>34</v>
      </c>
      <c r="C18" s="103" t="s">
        <v>426</v>
      </c>
      <c r="D18" s="103" t="s">
        <v>426</v>
      </c>
      <c r="E18" s="103" t="s">
        <v>426</v>
      </c>
      <c r="F18" s="103" t="s">
        <v>426</v>
      </c>
      <c r="G18" s="103" t="s">
        <v>426</v>
      </c>
      <c r="H18" s="103" t="s">
        <v>426</v>
      </c>
      <c r="I18" s="103" t="s">
        <v>426</v>
      </c>
      <c r="J18" s="103" t="s">
        <v>426</v>
      </c>
      <c r="K18" s="103" t="s">
        <v>426</v>
      </c>
      <c r="L18" s="103" t="s">
        <v>426</v>
      </c>
      <c r="N18" s="55"/>
    </row>
    <row r="19" spans="1:14" ht="15">
      <c r="A19" s="19">
        <v>10</v>
      </c>
      <c r="B19" s="49" t="s">
        <v>35</v>
      </c>
      <c r="C19" s="103" t="s">
        <v>426</v>
      </c>
      <c r="D19" s="103" t="s">
        <v>426</v>
      </c>
      <c r="E19" s="103" t="s">
        <v>426</v>
      </c>
      <c r="F19" s="103" t="s">
        <v>426</v>
      </c>
      <c r="G19" s="103" t="s">
        <v>426</v>
      </c>
      <c r="H19" s="103" t="s">
        <v>426</v>
      </c>
      <c r="I19" s="103" t="s">
        <v>426</v>
      </c>
      <c r="J19" s="103" t="s">
        <v>426</v>
      </c>
      <c r="K19" s="103" t="s">
        <v>426</v>
      </c>
      <c r="L19" s="103" t="s">
        <v>426</v>
      </c>
      <c r="N19" s="55"/>
    </row>
    <row r="20" spans="1:14" ht="15">
      <c r="A20" s="19">
        <v>11</v>
      </c>
      <c r="B20" s="49" t="s">
        <v>36</v>
      </c>
      <c r="C20" s="103" t="s">
        <v>426</v>
      </c>
      <c r="D20" s="103" t="s">
        <v>426</v>
      </c>
      <c r="E20" s="103" t="s">
        <v>426</v>
      </c>
      <c r="F20" s="103" t="s">
        <v>426</v>
      </c>
      <c r="G20" s="103" t="s">
        <v>426</v>
      </c>
      <c r="H20" s="103" t="s">
        <v>426</v>
      </c>
      <c r="I20" s="103" t="s">
        <v>426</v>
      </c>
      <c r="J20" s="103" t="s">
        <v>426</v>
      </c>
      <c r="K20" s="103" t="s">
        <v>426</v>
      </c>
      <c r="L20" s="103" t="s">
        <v>426</v>
      </c>
      <c r="N20" s="55"/>
    </row>
    <row r="21" spans="1:14" ht="15">
      <c r="A21" s="19" t="s">
        <v>37</v>
      </c>
      <c r="B21" s="49" t="s">
        <v>38</v>
      </c>
      <c r="C21" s="103" t="s">
        <v>426</v>
      </c>
      <c r="D21" s="103" t="s">
        <v>426</v>
      </c>
      <c r="E21" s="103" t="s">
        <v>426</v>
      </c>
      <c r="F21" s="103" t="s">
        <v>426</v>
      </c>
      <c r="G21" s="103" t="s">
        <v>426</v>
      </c>
      <c r="H21" s="103" t="s">
        <v>426</v>
      </c>
      <c r="I21" s="103" t="s">
        <v>426</v>
      </c>
      <c r="J21" s="103" t="s">
        <v>426</v>
      </c>
      <c r="K21" s="103" t="s">
        <v>426</v>
      </c>
      <c r="L21" s="103" t="s">
        <v>426</v>
      </c>
      <c r="N21" s="55"/>
    </row>
    <row r="22" spans="1:14" ht="15">
      <c r="A22" s="19" t="s">
        <v>39</v>
      </c>
      <c r="B22" s="49" t="s">
        <v>40</v>
      </c>
      <c r="C22" s="103" t="s">
        <v>426</v>
      </c>
      <c r="D22" s="103" t="s">
        <v>426</v>
      </c>
      <c r="E22" s="103" t="s">
        <v>426</v>
      </c>
      <c r="F22" s="103" t="s">
        <v>426</v>
      </c>
      <c r="G22" s="103" t="s">
        <v>426</v>
      </c>
      <c r="H22" s="103" t="s">
        <v>426</v>
      </c>
      <c r="I22" s="103" t="s">
        <v>426</v>
      </c>
      <c r="J22" s="103" t="s">
        <v>426</v>
      </c>
      <c r="K22" s="103" t="s">
        <v>426</v>
      </c>
      <c r="L22" s="103" t="s">
        <v>426</v>
      </c>
      <c r="N22" s="55"/>
    </row>
    <row r="23" spans="1:14" ht="15">
      <c r="A23" s="19" t="s">
        <v>41</v>
      </c>
      <c r="B23" s="49" t="s">
        <v>42</v>
      </c>
      <c r="C23" s="103" t="s">
        <v>426</v>
      </c>
      <c r="D23" s="103" t="s">
        <v>426</v>
      </c>
      <c r="E23" s="103" t="s">
        <v>426</v>
      </c>
      <c r="F23" s="103" t="s">
        <v>426</v>
      </c>
      <c r="G23" s="103" t="s">
        <v>426</v>
      </c>
      <c r="H23" s="103" t="s">
        <v>426</v>
      </c>
      <c r="I23" s="103" t="s">
        <v>426</v>
      </c>
      <c r="J23" s="103" t="s">
        <v>426</v>
      </c>
      <c r="K23" s="103" t="s">
        <v>426</v>
      </c>
      <c r="L23" s="103" t="s">
        <v>426</v>
      </c>
      <c r="N23" s="55"/>
    </row>
    <row r="24" spans="1:14" ht="15">
      <c r="A24" s="19">
        <v>13</v>
      </c>
      <c r="B24" s="49" t="s">
        <v>43</v>
      </c>
      <c r="C24" s="103" t="s">
        <v>426</v>
      </c>
      <c r="D24" s="103" t="s">
        <v>426</v>
      </c>
      <c r="E24" s="103" t="s">
        <v>426</v>
      </c>
      <c r="F24" s="103" t="s">
        <v>426</v>
      </c>
      <c r="G24" s="103" t="s">
        <v>426</v>
      </c>
      <c r="H24" s="103" t="s">
        <v>426</v>
      </c>
      <c r="I24" s="103" t="s">
        <v>426</v>
      </c>
      <c r="J24" s="103" t="s">
        <v>426</v>
      </c>
      <c r="K24" s="103" t="s">
        <v>426</v>
      </c>
      <c r="L24" s="103" t="s">
        <v>426</v>
      </c>
      <c r="N24" s="55"/>
    </row>
    <row r="25" spans="1:14" ht="15" thickBot="1">
      <c r="A25" s="19">
        <v>16</v>
      </c>
      <c r="B25" s="49" t="s">
        <v>27</v>
      </c>
      <c r="C25" s="103" t="s">
        <v>426</v>
      </c>
      <c r="D25" s="103" t="s">
        <v>426</v>
      </c>
      <c r="E25" s="103" t="s">
        <v>426</v>
      </c>
      <c r="F25" s="103" t="s">
        <v>426</v>
      </c>
      <c r="G25" s="103" t="s">
        <v>426</v>
      </c>
      <c r="H25" s="103" t="s">
        <v>426</v>
      </c>
      <c r="I25" s="103" t="s">
        <v>426</v>
      </c>
      <c r="J25" s="103" t="s">
        <v>426</v>
      </c>
      <c r="K25" s="103" t="s">
        <v>426</v>
      </c>
      <c r="L25" s="103" t="s">
        <v>426</v>
      </c>
      <c r="N25" s="55"/>
    </row>
    <row r="26" spans="1:12" ht="15" thickBot="1">
      <c r="A26" s="19">
        <v>17</v>
      </c>
      <c r="B26" s="56" t="s">
        <v>9</v>
      </c>
      <c r="C26" s="102" t="s">
        <v>426</v>
      </c>
      <c r="D26" s="102" t="s">
        <v>426</v>
      </c>
      <c r="E26" s="102" t="s">
        <v>426</v>
      </c>
      <c r="F26" s="102" t="s">
        <v>426</v>
      </c>
      <c r="G26" s="102" t="s">
        <v>426</v>
      </c>
      <c r="H26" s="102" t="s">
        <v>426</v>
      </c>
      <c r="I26" s="102" t="s">
        <v>426</v>
      </c>
      <c r="J26" s="102" t="s">
        <v>426</v>
      </c>
      <c r="K26" s="102" t="s">
        <v>426</v>
      </c>
      <c r="L26" s="102" t="s">
        <v>426</v>
      </c>
    </row>
    <row r="27" spans="3:12" ht="15">
      <c r="C27" s="28"/>
      <c r="E27" s="28"/>
      <c r="F27" s="28"/>
      <c r="G27" s="28"/>
      <c r="H27" s="28"/>
      <c r="I27" s="28"/>
      <c r="J27" s="28"/>
      <c r="K27" s="28"/>
      <c r="L27" s="28"/>
    </row>
    <row r="28" ht="15">
      <c r="B28" s="63"/>
    </row>
    <row r="29" ht="15" thickBot="1"/>
    <row r="30" spans="2:3" ht="15" thickBot="1">
      <c r="B30" s="16"/>
      <c r="C30" s="56">
        <v>2020</v>
      </c>
    </row>
    <row r="31" spans="2:3" ht="15">
      <c r="B31" s="75" t="s">
        <v>345</v>
      </c>
      <c r="C31" s="105" t="s">
        <v>426</v>
      </c>
    </row>
    <row r="32" spans="2:3" ht="15" thickBot="1">
      <c r="B32" s="77" t="s">
        <v>346</v>
      </c>
      <c r="C32" s="109" t="s">
        <v>426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B71D1-A04B-4DBA-AD4B-1F0D149F701E}">
  <sheetPr>
    <pageSetUpPr fitToPage="1"/>
  </sheetPr>
  <dimension ref="A1:N45"/>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80</v>
      </c>
    </row>
    <row r="2" ht="4.5" customHeight="1"/>
    <row r="3" spans="2:3" ht="15">
      <c r="B3" s="13" t="s">
        <v>414</v>
      </c>
      <c r="C3" s="15" t="s">
        <v>71</v>
      </c>
    </row>
    <row r="4" spans="2:3" ht="15">
      <c r="B4" s="55" t="s">
        <v>415</v>
      </c>
      <c r="C4" s="14" t="s">
        <v>343</v>
      </c>
    </row>
    <row r="5" ht="14.25" customHeight="1">
      <c r="C5" s="14" t="s">
        <v>344</v>
      </c>
    </row>
    <row r="6" ht="14.25" customHeight="1" thickBot="1"/>
    <row r="7" spans="2:4" ht="16.5" customHeight="1" thickBot="1">
      <c r="B7" s="16"/>
      <c r="C7" s="17" t="s">
        <v>82</v>
      </c>
      <c r="D7" s="17" t="s">
        <v>72</v>
      </c>
    </row>
    <row r="8" spans="2:6" ht="14.5" customHeight="1">
      <c r="B8" s="110" t="s">
        <v>73</v>
      </c>
      <c r="C8" s="21">
        <v>1373.3400000000001</v>
      </c>
      <c r="D8" s="21">
        <v>166.6629559322034</v>
      </c>
      <c r="F8" s="111"/>
    </row>
    <row r="9" spans="2:6" ht="14.5" customHeight="1">
      <c r="B9" s="112" t="s">
        <v>75</v>
      </c>
      <c r="C9" s="21">
        <v>0</v>
      </c>
      <c r="D9" s="113">
        <v>0</v>
      </c>
      <c r="F9" s="111"/>
    </row>
    <row r="10" spans="2:6" ht="14.5" customHeight="1">
      <c r="B10" s="112" t="s">
        <v>76</v>
      </c>
      <c r="C10" s="21">
        <v>33.091543164209725</v>
      </c>
      <c r="D10" s="21">
        <v>11.365290499747829</v>
      </c>
      <c r="F10" s="111"/>
    </row>
    <row r="11" spans="2:6" ht="14.5" customHeight="1" thickBot="1">
      <c r="B11" s="26" t="s">
        <v>74</v>
      </c>
      <c r="C11" s="27">
        <f>+C8-C9+C10</f>
        <v>1406.4315431642099</v>
      </c>
      <c r="D11" s="27">
        <f>+D8-D9+D10</f>
        <v>178.02824643195123</v>
      </c>
      <c r="F11" s="111"/>
    </row>
    <row r="12" spans="2:4" ht="14.25" customHeight="1">
      <c r="B12" s="30"/>
      <c r="C12" s="111"/>
      <c r="D12" s="111"/>
    </row>
    <row r="13" ht="14.25" customHeight="1"/>
    <row r="14" ht="14.25" customHeight="1" thickBot="1"/>
    <row r="15" spans="2:4" ht="16.5" customHeight="1" thickBot="1">
      <c r="B15" s="16"/>
      <c r="C15" s="104" t="s">
        <v>82</v>
      </c>
      <c r="D15" s="17" t="s">
        <v>72</v>
      </c>
    </row>
    <row r="16" spans="2:6" ht="14.5" customHeight="1">
      <c r="B16" s="110" t="s">
        <v>77</v>
      </c>
      <c r="C16" s="21">
        <v>1676.3483058659222</v>
      </c>
      <c r="D16" s="21">
        <v>203.43481135593223</v>
      </c>
      <c r="F16" s="111"/>
    </row>
    <row r="17" spans="2:6" ht="14.5" customHeight="1" thickBot="1">
      <c r="B17" s="114" t="s">
        <v>78</v>
      </c>
      <c r="C17" s="115">
        <v>1718.2109636871512</v>
      </c>
      <c r="D17" s="115">
        <v>208.515093220339</v>
      </c>
      <c r="F17" s="111"/>
    </row>
    <row r="18" ht="14.25" customHeight="1"/>
    <row r="19" ht="14.25" customHeight="1" thickBot="1"/>
    <row r="20" spans="2:4" ht="16.5" customHeight="1" thickBot="1">
      <c r="B20" s="16"/>
      <c r="C20" s="17" t="s">
        <v>3</v>
      </c>
      <c r="D20" s="18"/>
    </row>
    <row r="21" spans="1:4" ht="14.5" customHeight="1">
      <c r="A21" s="19">
        <v>1</v>
      </c>
      <c r="B21" s="20" t="s">
        <v>0</v>
      </c>
      <c r="C21" s="21">
        <f>D11+D17-D16</f>
        <v>183.108528296358</v>
      </c>
      <c r="D21" s="93"/>
    </row>
    <row r="22" spans="1:3" ht="15">
      <c r="A22" s="19">
        <v>2</v>
      </c>
      <c r="B22" s="22" t="s">
        <v>8</v>
      </c>
      <c r="C22" s="23">
        <v>0</v>
      </c>
    </row>
    <row r="23" spans="1:3" ht="15" thickBot="1">
      <c r="A23" s="19">
        <v>3</v>
      </c>
      <c r="B23" s="26" t="s">
        <v>2</v>
      </c>
      <c r="C23" s="27">
        <f>+C21-C22</f>
        <v>183.108528296358</v>
      </c>
    </row>
    <row r="24" spans="1:3" ht="15">
      <c r="A24" s="19">
        <v>7</v>
      </c>
      <c r="B24" s="22" t="s">
        <v>33</v>
      </c>
      <c r="C24" s="23">
        <v>0</v>
      </c>
    </row>
    <row r="25" spans="2:3" ht="15" thickBot="1">
      <c r="B25" s="26" t="s">
        <v>97</v>
      </c>
      <c r="C25" s="27">
        <f>IF(ISNUMBER(C24)=TRUE,C23-C24,C23)</f>
        <v>183.108528296358</v>
      </c>
    </row>
    <row r="26" spans="2:3" ht="15">
      <c r="B26" s="28"/>
      <c r="C26" s="29"/>
    </row>
    <row r="27" spans="2:3" ht="15" thickBot="1">
      <c r="B27" s="30"/>
      <c r="C27" s="31"/>
    </row>
    <row r="28" spans="2:14" ht="16.5" customHeight="1">
      <c r="B28" s="32" t="s">
        <v>1</v>
      </c>
      <c r="C28" s="33" t="s">
        <v>3</v>
      </c>
      <c r="D28" s="34" t="s">
        <v>4</v>
      </c>
      <c r="E28" s="35" t="s">
        <v>5</v>
      </c>
      <c r="F28" s="36"/>
      <c r="G28" s="35" t="s">
        <v>6</v>
      </c>
      <c r="H28" s="36"/>
      <c r="I28" s="35" t="s">
        <v>12</v>
      </c>
      <c r="J28" s="36"/>
      <c r="K28" s="37" t="s">
        <v>7</v>
      </c>
      <c r="L28" s="38"/>
      <c r="N28" s="63"/>
    </row>
    <row r="29" spans="2:12" ht="15" thickBot="1">
      <c r="B29" s="39"/>
      <c r="C29" s="40"/>
      <c r="D29" s="41"/>
      <c r="E29" s="42" t="s">
        <v>10</v>
      </c>
      <c r="F29" s="43" t="s">
        <v>11</v>
      </c>
      <c r="G29" s="42" t="s">
        <v>10</v>
      </c>
      <c r="H29" s="43" t="s">
        <v>11</v>
      </c>
      <c r="I29" s="42" t="s">
        <v>10</v>
      </c>
      <c r="J29" s="43" t="s">
        <v>11</v>
      </c>
      <c r="K29" s="116" t="s">
        <v>10</v>
      </c>
      <c r="L29" s="117" t="s">
        <v>11</v>
      </c>
    </row>
    <row r="30" spans="1:14" ht="15">
      <c r="A30" s="19">
        <v>6</v>
      </c>
      <c r="B30" s="110" t="s">
        <v>96</v>
      </c>
      <c r="C30" s="45">
        <v>0</v>
      </c>
      <c r="D30" s="54" t="s">
        <v>426</v>
      </c>
      <c r="E30" s="80">
        <v>0</v>
      </c>
      <c r="F30" s="80">
        <v>0</v>
      </c>
      <c r="G30" s="47"/>
      <c r="H30" s="48"/>
      <c r="I30" s="47"/>
      <c r="J30" s="48"/>
      <c r="K30" s="47"/>
      <c r="L30" s="48"/>
      <c r="N30" s="55"/>
    </row>
    <row r="31" spans="1:14" ht="15">
      <c r="A31" s="19">
        <v>8</v>
      </c>
      <c r="B31" s="49" t="s">
        <v>34</v>
      </c>
      <c r="C31" s="50">
        <v>0</v>
      </c>
      <c r="D31" s="54" t="s">
        <v>426</v>
      </c>
      <c r="E31" s="72">
        <v>0</v>
      </c>
      <c r="F31" s="72">
        <v>0</v>
      </c>
      <c r="G31" s="51"/>
      <c r="H31" s="52"/>
      <c r="I31" s="51"/>
      <c r="J31" s="52"/>
      <c r="K31" s="51"/>
      <c r="L31" s="52"/>
      <c r="N31" s="55"/>
    </row>
    <row r="32" spans="1:14" ht="15">
      <c r="A32" s="19">
        <v>10</v>
      </c>
      <c r="B32" s="49" t="s">
        <v>35</v>
      </c>
      <c r="C32" s="50">
        <v>0.9816</v>
      </c>
      <c r="D32" s="54">
        <v>2185.508474576271</v>
      </c>
      <c r="E32" s="72">
        <v>2.145295118644068</v>
      </c>
      <c r="F32" s="83">
        <v>2.2491949830508475</v>
      </c>
      <c r="G32" s="51"/>
      <c r="H32" s="52"/>
      <c r="I32" s="51"/>
      <c r="J32" s="52"/>
      <c r="K32" s="51"/>
      <c r="L32" s="52"/>
      <c r="N32" s="55"/>
    </row>
    <row r="33" spans="1:14" ht="15">
      <c r="A33" s="19">
        <v>11</v>
      </c>
      <c r="B33" s="49" t="s">
        <v>36</v>
      </c>
      <c r="C33" s="50">
        <v>0</v>
      </c>
      <c r="D33" s="54" t="s">
        <v>426</v>
      </c>
      <c r="E33" s="72">
        <v>0</v>
      </c>
      <c r="F33" s="72">
        <v>0</v>
      </c>
      <c r="G33" s="51"/>
      <c r="H33" s="52"/>
      <c r="I33" s="51"/>
      <c r="J33" s="52"/>
      <c r="K33" s="51"/>
      <c r="L33" s="52"/>
      <c r="N33" s="55"/>
    </row>
    <row r="34" spans="1:14" ht="15">
      <c r="A34" s="19" t="s">
        <v>37</v>
      </c>
      <c r="B34" s="49" t="s">
        <v>38</v>
      </c>
      <c r="C34" s="50">
        <v>0</v>
      </c>
      <c r="D34" s="54" t="s">
        <v>426</v>
      </c>
      <c r="E34" s="72">
        <v>0</v>
      </c>
      <c r="F34" s="72">
        <v>0</v>
      </c>
      <c r="G34" s="51"/>
      <c r="H34" s="52"/>
      <c r="I34" s="51"/>
      <c r="J34" s="52"/>
      <c r="K34" s="51"/>
      <c r="L34" s="52"/>
      <c r="N34" s="55"/>
    </row>
    <row r="35" spans="1:14" ht="15">
      <c r="A35" s="19" t="s">
        <v>39</v>
      </c>
      <c r="B35" s="49" t="s">
        <v>40</v>
      </c>
      <c r="C35" s="50">
        <v>165.68135593220342</v>
      </c>
      <c r="D35" s="54">
        <v>1253.5490412472377</v>
      </c>
      <c r="E35" s="72">
        <v>207.68970488135594</v>
      </c>
      <c r="F35" s="83">
        <v>203.71581283786466</v>
      </c>
      <c r="G35" s="51"/>
      <c r="H35" s="52"/>
      <c r="I35" s="51"/>
      <c r="J35" s="52"/>
      <c r="K35" s="51"/>
      <c r="L35" s="52"/>
      <c r="N35" s="55"/>
    </row>
    <row r="36" spans="1:14" ht="15">
      <c r="A36" s="19" t="s">
        <v>41</v>
      </c>
      <c r="B36" s="49" t="s">
        <v>42</v>
      </c>
      <c r="C36" s="50">
        <v>11.365290499747829</v>
      </c>
      <c r="D36" s="54">
        <v>2664.527876424922</v>
      </c>
      <c r="E36" s="72">
        <v>30.283133360245422</v>
      </c>
      <c r="F36" s="83">
        <v>13.974350820994026</v>
      </c>
      <c r="G36" s="51"/>
      <c r="H36" s="52"/>
      <c r="I36" s="51"/>
      <c r="J36" s="52"/>
      <c r="K36" s="51"/>
      <c r="L36" s="52"/>
      <c r="N36" s="55"/>
    </row>
    <row r="37" spans="1:14" ht="15">
      <c r="A37" s="19">
        <v>13</v>
      </c>
      <c r="B37" s="49" t="s">
        <v>43</v>
      </c>
      <c r="C37" s="50">
        <v>83.93578632216601</v>
      </c>
      <c r="D37" s="54">
        <v>3463.3542397405913</v>
      </c>
      <c r="E37" s="72">
        <v>290.69936142483397</v>
      </c>
      <c r="F37" s="83">
        <v>332.31522578620536</v>
      </c>
      <c r="G37" s="51"/>
      <c r="H37" s="52"/>
      <c r="I37" s="51"/>
      <c r="J37" s="52"/>
      <c r="K37" s="51"/>
      <c r="L37" s="52"/>
      <c r="N37" s="55"/>
    </row>
    <row r="38" spans="1:14" ht="15" thickBot="1">
      <c r="A38" s="19">
        <v>16</v>
      </c>
      <c r="B38" s="49" t="s">
        <v>27</v>
      </c>
      <c r="C38" s="50">
        <v>5.08028186440676</v>
      </c>
      <c r="D38" s="54">
        <v>299.66068537803585</v>
      </c>
      <c r="E38" s="72">
        <v>1.5223607454017356</v>
      </c>
      <c r="F38" s="83">
        <v>1.4854155718851516</v>
      </c>
      <c r="G38" s="51"/>
      <c r="H38" s="52"/>
      <c r="I38" s="51"/>
      <c r="J38" s="52"/>
      <c r="K38" s="51"/>
      <c r="L38" s="52"/>
      <c r="N38" s="55"/>
    </row>
    <row r="39" spans="1:12" ht="15" thickBot="1">
      <c r="A39" s="19">
        <v>17</v>
      </c>
      <c r="B39" s="56" t="s">
        <v>9</v>
      </c>
      <c r="C39" s="57">
        <f>SUM(C30:C38)</f>
        <v>267.04431461852397</v>
      </c>
      <c r="D39" s="74"/>
      <c r="E39" s="57">
        <f>SUM(E30:E38)</f>
        <v>532.3398555304811</v>
      </c>
      <c r="F39" s="57">
        <v>553.74</v>
      </c>
      <c r="G39" s="61">
        <v>116.68</v>
      </c>
      <c r="H39" s="62">
        <v>114.06</v>
      </c>
      <c r="I39" s="61">
        <v>0</v>
      </c>
      <c r="J39" s="62">
        <v>0</v>
      </c>
      <c r="K39" s="61">
        <f>E39+G39-I39</f>
        <v>649.0198555304812</v>
      </c>
      <c r="L39" s="62">
        <f>F39+H39-J39</f>
        <v>667.8</v>
      </c>
    </row>
    <row r="40" spans="3:12" ht="15">
      <c r="C40" s="28"/>
      <c r="E40" s="118"/>
      <c r="F40" s="28"/>
      <c r="G40" s="28"/>
      <c r="H40" s="28"/>
      <c r="I40" s="28"/>
      <c r="J40" s="28"/>
      <c r="K40" s="28"/>
      <c r="L40" s="28"/>
    </row>
    <row r="41" ht="15">
      <c r="B41" s="63"/>
    </row>
    <row r="42" ht="15" thickBot="1"/>
    <row r="43" spans="2:3" ht="15" thickBot="1">
      <c r="B43" s="16"/>
      <c r="C43" s="66">
        <v>2020</v>
      </c>
    </row>
    <row r="44" spans="2:3" ht="15">
      <c r="B44" s="119" t="s">
        <v>345</v>
      </c>
      <c r="C44" s="76">
        <f>+E39/F39*100</f>
        <v>96.13534430066116</v>
      </c>
    </row>
    <row r="45" spans="2:3" ht="15" thickBot="1">
      <c r="B45" s="120" t="s">
        <v>346</v>
      </c>
      <c r="C45" s="78">
        <v>105.76150897658896</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9" dxfId="1" operator="equal">
      <formula>FALSE</formula>
    </cfRule>
    <cfRule type="cellIs" priority="30" dxfId="0" operator="equal">
      <formula>TRUE</formula>
    </cfRule>
  </conditionalFormatting>
  <conditionalFormatting sqref="D13">
    <cfRule type="cellIs" priority="27" dxfId="1" operator="equal">
      <formula>FALSE</formula>
    </cfRule>
    <cfRule type="cellIs" priority="28" dxfId="0" operator="equal">
      <formula>TRUE</formula>
    </cfRule>
  </conditionalFormatting>
  <conditionalFormatting sqref="E21">
    <cfRule type="cellIs" priority="25" dxfId="1" operator="equal">
      <formula>FALSE</formula>
    </cfRule>
    <cfRule type="cellIs" priority="26" dxfId="0" operator="equal">
      <formula>TRUE</formula>
    </cfRule>
  </conditionalFormatting>
  <conditionalFormatting sqref="N30">
    <cfRule type="cellIs" priority="7" dxfId="1" operator="equal">
      <formula>FALSE</formula>
    </cfRule>
    <cfRule type="cellIs" priority="8" dxfId="0" operator="equal">
      <formula>TRUE</formula>
    </cfRule>
  </conditionalFormatting>
  <conditionalFormatting sqref="E23">
    <cfRule type="cellIs" priority="3" dxfId="1" operator="equal">
      <formula>FALSE</formula>
    </cfRule>
    <cfRule type="cellIs" priority="4"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4"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5"/>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83</v>
      </c>
    </row>
    <row r="2" ht="4.5" customHeight="1"/>
    <row r="3" spans="2:3" ht="15">
      <c r="B3" s="13" t="s">
        <v>416</v>
      </c>
      <c r="C3" s="15" t="s">
        <v>71</v>
      </c>
    </row>
    <row r="4" spans="2:3" ht="15">
      <c r="B4" s="55" t="s">
        <v>81</v>
      </c>
      <c r="C4" s="14" t="s">
        <v>343</v>
      </c>
    </row>
    <row r="5" ht="14.25" customHeight="1">
      <c r="C5" s="14" t="s">
        <v>344</v>
      </c>
    </row>
    <row r="6" ht="14.25" customHeight="1" thickBot="1"/>
    <row r="7" spans="2:4" ht="16.5" customHeight="1" thickBot="1">
      <c r="B7" s="16"/>
      <c r="C7" s="17" t="s">
        <v>82</v>
      </c>
      <c r="D7" s="17" t="s">
        <v>72</v>
      </c>
    </row>
    <row r="8" spans="2:6" ht="14.5" customHeight="1">
      <c r="B8" s="110" t="s">
        <v>73</v>
      </c>
      <c r="C8" s="21">
        <v>5627.123851851851</v>
      </c>
      <c r="D8" s="21">
        <v>506.44114666666667</v>
      </c>
      <c r="F8" s="111"/>
    </row>
    <row r="9" spans="2:6" ht="14.5" customHeight="1">
      <c r="B9" s="112" t="s">
        <v>75</v>
      </c>
      <c r="C9" s="21">
        <v>0</v>
      </c>
      <c r="D9" s="23">
        <v>0</v>
      </c>
      <c r="F9" s="111"/>
    </row>
    <row r="10" spans="2:6" ht="14.5" customHeight="1">
      <c r="B10" s="112" t="s">
        <v>76</v>
      </c>
      <c r="C10" s="21">
        <v>38.812203280076176</v>
      </c>
      <c r="D10" s="23">
        <v>3.668141332</v>
      </c>
      <c r="F10" s="111"/>
    </row>
    <row r="11" spans="2:6" ht="14.5" customHeight="1" thickBot="1">
      <c r="B11" s="26" t="s">
        <v>74</v>
      </c>
      <c r="C11" s="27">
        <f>+C8-C9+C10</f>
        <v>5665.936055131928</v>
      </c>
      <c r="D11" s="27">
        <f>+D8-D9+D10</f>
        <v>510.1092879986667</v>
      </c>
      <c r="E11" s="121"/>
      <c r="F11" s="111"/>
    </row>
    <row r="12" spans="2:4" ht="14.25" customHeight="1">
      <c r="B12" s="30"/>
      <c r="C12" s="111"/>
      <c r="D12" s="111"/>
    </row>
    <row r="13" ht="14.25" customHeight="1"/>
    <row r="14" ht="14.25" customHeight="1" thickBot="1"/>
    <row r="15" spans="2:4" ht="16.5" customHeight="1" thickBot="1">
      <c r="B15" s="16"/>
      <c r="C15" s="17" t="s">
        <v>82</v>
      </c>
      <c r="D15" s="17" t="s">
        <v>72</v>
      </c>
    </row>
    <row r="16" spans="2:6" ht="14.5" customHeight="1">
      <c r="B16" s="110" t="s">
        <v>77</v>
      </c>
      <c r="C16" s="123">
        <v>997.4607088888888</v>
      </c>
      <c r="D16" s="124">
        <v>89.77146379999999</v>
      </c>
      <c r="E16" s="121"/>
      <c r="F16" s="111"/>
    </row>
    <row r="17" spans="2:6" ht="14.5" customHeight="1" thickBot="1">
      <c r="B17" s="114" t="s">
        <v>78</v>
      </c>
      <c r="C17" s="125">
        <v>1033.4980644444443</v>
      </c>
      <c r="D17" s="122">
        <v>93.0148258</v>
      </c>
      <c r="E17" s="121"/>
      <c r="F17" s="111"/>
    </row>
    <row r="18" ht="14.25" customHeight="1"/>
    <row r="19" ht="14.25" customHeight="1" thickBot="1"/>
    <row r="20" spans="2:4" ht="16.5" customHeight="1" thickBot="1">
      <c r="B20" s="16"/>
      <c r="C20" s="17" t="s">
        <v>3</v>
      </c>
      <c r="D20" s="18"/>
    </row>
    <row r="21" spans="1:4" ht="14.5" customHeight="1">
      <c r="A21" s="19">
        <v>1</v>
      </c>
      <c r="B21" s="20" t="s">
        <v>0</v>
      </c>
      <c r="C21" s="21">
        <f>D11+D17-D16</f>
        <v>513.3526499986667</v>
      </c>
      <c r="D21" s="121"/>
    </row>
    <row r="22" spans="1:3" ht="15">
      <c r="A22" s="19">
        <v>2</v>
      </c>
      <c r="B22" s="22" t="s">
        <v>8</v>
      </c>
      <c r="C22" s="23">
        <v>0</v>
      </c>
    </row>
    <row r="23" spans="1:3" ht="15" thickBot="1">
      <c r="A23" s="19">
        <v>3</v>
      </c>
      <c r="B23" s="26" t="s">
        <v>2</v>
      </c>
      <c r="C23" s="27">
        <f>+C21-C22</f>
        <v>513.3526499986667</v>
      </c>
    </row>
    <row r="24" spans="1:3" ht="15">
      <c r="A24" s="19">
        <v>7</v>
      </c>
      <c r="B24" s="22" t="s">
        <v>33</v>
      </c>
      <c r="C24" s="23">
        <v>0</v>
      </c>
    </row>
    <row r="25" spans="2:3" ht="15" thickBot="1">
      <c r="B25" s="26" t="s">
        <v>97</v>
      </c>
      <c r="C25" s="27">
        <f>IF(ISNUMBER(C24)=TRUE,C23-C24,C23)</f>
        <v>513.3526499986667</v>
      </c>
    </row>
    <row r="26" spans="2:3" ht="15">
      <c r="B26" s="28"/>
      <c r="C26" s="29"/>
    </row>
    <row r="27" spans="2:3" ht="15" thickBot="1">
      <c r="B27" s="30"/>
      <c r="C27" s="31"/>
    </row>
    <row r="28" spans="2:14" ht="16.5" customHeight="1">
      <c r="B28" s="32" t="s">
        <v>1</v>
      </c>
      <c r="C28" s="33" t="s">
        <v>3</v>
      </c>
      <c r="D28" s="34" t="s">
        <v>4</v>
      </c>
      <c r="E28" s="35" t="s">
        <v>5</v>
      </c>
      <c r="F28" s="36"/>
      <c r="G28" s="35" t="s">
        <v>6</v>
      </c>
      <c r="H28" s="36"/>
      <c r="I28" s="35" t="s">
        <v>12</v>
      </c>
      <c r="J28" s="36"/>
      <c r="K28" s="37" t="s">
        <v>7</v>
      </c>
      <c r="L28" s="38"/>
      <c r="N28" s="63"/>
    </row>
    <row r="29" spans="2:12" ht="15" thickBot="1">
      <c r="B29" s="39"/>
      <c r="C29" s="40"/>
      <c r="D29" s="41"/>
      <c r="E29" s="42" t="s">
        <v>10</v>
      </c>
      <c r="F29" s="43" t="s">
        <v>11</v>
      </c>
      <c r="G29" s="42" t="s">
        <v>10</v>
      </c>
      <c r="H29" s="43" t="s">
        <v>11</v>
      </c>
      <c r="I29" s="42" t="s">
        <v>10</v>
      </c>
      <c r="J29" s="43" t="s">
        <v>11</v>
      </c>
      <c r="K29" s="42" t="s">
        <v>10</v>
      </c>
      <c r="L29" s="44" t="s">
        <v>11</v>
      </c>
    </row>
    <row r="30" spans="1:14" ht="15">
      <c r="A30" s="19">
        <v>6</v>
      </c>
      <c r="B30" s="110" t="s">
        <v>96</v>
      </c>
      <c r="C30" s="45">
        <v>0</v>
      </c>
      <c r="D30" s="54" t="s">
        <v>426</v>
      </c>
      <c r="E30" s="45">
        <v>0</v>
      </c>
      <c r="F30" s="45">
        <v>0</v>
      </c>
      <c r="G30" s="45"/>
      <c r="H30" s="46"/>
      <c r="I30" s="45"/>
      <c r="J30" s="46"/>
      <c r="K30" s="45"/>
      <c r="L30" s="46"/>
      <c r="N30" s="55"/>
    </row>
    <row r="31" spans="1:14" ht="15">
      <c r="A31" s="19">
        <v>8</v>
      </c>
      <c r="B31" s="49" t="s">
        <v>34</v>
      </c>
      <c r="C31" s="50">
        <v>0</v>
      </c>
      <c r="D31" s="54" t="s">
        <v>426</v>
      </c>
      <c r="E31" s="50">
        <v>0</v>
      </c>
      <c r="F31" s="50">
        <v>0</v>
      </c>
      <c r="G31" s="50"/>
      <c r="H31" s="53"/>
      <c r="I31" s="50"/>
      <c r="J31" s="53"/>
      <c r="K31" s="50"/>
      <c r="L31" s="53"/>
      <c r="N31" s="55"/>
    </row>
    <row r="32" spans="1:14" ht="15">
      <c r="A32" s="19">
        <v>10</v>
      </c>
      <c r="B32" s="49" t="s">
        <v>35</v>
      </c>
      <c r="C32" s="50">
        <v>28.666480000000007</v>
      </c>
      <c r="D32" s="54">
        <v>1349.9229938241456</v>
      </c>
      <c r="E32" s="50">
        <v>38.697540504</v>
      </c>
      <c r="F32" s="53">
        <v>39.32729165534188</v>
      </c>
      <c r="G32" s="50"/>
      <c r="H32" s="53"/>
      <c r="I32" s="50"/>
      <c r="J32" s="53"/>
      <c r="K32" s="50"/>
      <c r="L32" s="53"/>
      <c r="N32" s="55"/>
    </row>
    <row r="33" spans="1:14" ht="15">
      <c r="A33" s="19">
        <v>11</v>
      </c>
      <c r="B33" s="49" t="s">
        <v>36</v>
      </c>
      <c r="C33" s="50">
        <v>0</v>
      </c>
      <c r="D33" s="54" t="s">
        <v>426</v>
      </c>
      <c r="E33" s="50">
        <v>0</v>
      </c>
      <c r="F33" s="50">
        <v>0</v>
      </c>
      <c r="G33" s="50"/>
      <c r="H33" s="53"/>
      <c r="I33" s="50"/>
      <c r="J33" s="53"/>
      <c r="K33" s="50"/>
      <c r="L33" s="53"/>
      <c r="N33" s="55"/>
    </row>
    <row r="34" spans="1:14" ht="15">
      <c r="A34" s="19" t="s">
        <v>37</v>
      </c>
      <c r="B34" s="49" t="s">
        <v>38</v>
      </c>
      <c r="C34" s="50">
        <v>0</v>
      </c>
      <c r="D34" s="54" t="s">
        <v>426</v>
      </c>
      <c r="E34" s="50">
        <v>0</v>
      </c>
      <c r="F34" s="50">
        <v>0</v>
      </c>
      <c r="G34" s="50"/>
      <c r="H34" s="53"/>
      <c r="I34" s="50"/>
      <c r="J34" s="53"/>
      <c r="K34" s="50"/>
      <c r="L34" s="53"/>
      <c r="N34" s="55"/>
    </row>
    <row r="35" spans="1:14" ht="15">
      <c r="A35" s="19" t="s">
        <v>39</v>
      </c>
      <c r="B35" s="49" t="s">
        <v>40</v>
      </c>
      <c r="C35" s="50">
        <v>477.7746666666667</v>
      </c>
      <c r="D35" s="53">
        <v>1189.4935440193562</v>
      </c>
      <c r="E35" s="50">
        <v>568.309881496</v>
      </c>
      <c r="F35" s="53">
        <v>580.3558733269518</v>
      </c>
      <c r="G35" s="50"/>
      <c r="H35" s="53"/>
      <c r="I35" s="50"/>
      <c r="J35" s="53"/>
      <c r="K35" s="50"/>
      <c r="L35" s="53"/>
      <c r="N35" s="55"/>
    </row>
    <row r="36" spans="1:14" ht="15">
      <c r="A36" s="19" t="s">
        <v>41</v>
      </c>
      <c r="B36" s="49" t="s">
        <v>42</v>
      </c>
      <c r="C36" s="50">
        <v>3.668141332</v>
      </c>
      <c r="D36" s="53">
        <v>1922.7915070967065</v>
      </c>
      <c r="E36" s="50">
        <v>7.053071</v>
      </c>
      <c r="F36" s="53">
        <v>6.450062772016263</v>
      </c>
      <c r="G36" s="50"/>
      <c r="H36" s="53"/>
      <c r="I36" s="50"/>
      <c r="J36" s="53"/>
      <c r="K36" s="50"/>
      <c r="L36" s="53"/>
      <c r="N36" s="55"/>
    </row>
    <row r="37" spans="1:14" ht="15">
      <c r="A37" s="19">
        <v>13</v>
      </c>
      <c r="B37" s="49" t="s">
        <v>43</v>
      </c>
      <c r="C37" s="50">
        <v>10.36500395933333</v>
      </c>
      <c r="D37" s="53">
        <v>2153.0642619682494</v>
      </c>
      <c r="E37" s="50">
        <v>22.3165196</v>
      </c>
      <c r="F37" s="53">
        <v>19.295766231568663</v>
      </c>
      <c r="G37" s="50"/>
      <c r="H37" s="53"/>
      <c r="I37" s="50"/>
      <c r="J37" s="53"/>
      <c r="K37" s="50"/>
      <c r="L37" s="53"/>
      <c r="N37" s="55"/>
    </row>
    <row r="38" spans="1:14" ht="15" thickBot="1">
      <c r="A38" s="19">
        <v>16</v>
      </c>
      <c r="B38" s="49" t="s">
        <v>27</v>
      </c>
      <c r="C38" s="50">
        <v>3.2433620000000047</v>
      </c>
      <c r="D38" s="53">
        <v>1448.639257474186</v>
      </c>
      <c r="E38" s="50">
        <v>4.698461519399998</v>
      </c>
      <c r="F38" s="53">
        <v>4.792451945059757</v>
      </c>
      <c r="G38" s="50"/>
      <c r="H38" s="53"/>
      <c r="I38" s="50"/>
      <c r="J38" s="53"/>
      <c r="K38" s="50"/>
      <c r="L38" s="53"/>
      <c r="N38" s="55"/>
    </row>
    <row r="39" spans="1:12" ht="15" thickBot="1">
      <c r="A39" s="19">
        <v>17</v>
      </c>
      <c r="B39" s="56" t="s">
        <v>9</v>
      </c>
      <c r="C39" s="57">
        <f>SUM(C30:C38)</f>
        <v>523.717653958</v>
      </c>
      <c r="D39" s="58"/>
      <c r="E39" s="57">
        <f>SUM(E30:E38)</f>
        <v>641.0754741194</v>
      </c>
      <c r="F39" s="92">
        <v>650.2214459309384</v>
      </c>
      <c r="G39" s="57">
        <v>0.02</v>
      </c>
      <c r="H39" s="92">
        <v>0.01</v>
      </c>
      <c r="I39" s="57">
        <v>0</v>
      </c>
      <c r="J39" s="92">
        <v>0</v>
      </c>
      <c r="K39" s="57">
        <f>E39+G39-I39</f>
        <v>641.0954741194</v>
      </c>
      <c r="L39" s="92">
        <f>F39+H39-J39</f>
        <v>650.2314459309384</v>
      </c>
    </row>
    <row r="40" spans="3:12" ht="15">
      <c r="C40" s="28"/>
      <c r="E40" s="28"/>
      <c r="F40" s="28"/>
      <c r="G40" s="28"/>
      <c r="H40" s="28"/>
      <c r="I40" s="28"/>
      <c r="J40" s="28"/>
      <c r="K40" s="28"/>
      <c r="L40" s="28"/>
    </row>
    <row r="41" ht="15">
      <c r="B41" s="63"/>
    </row>
    <row r="42" ht="15" thickBot="1"/>
    <row r="43" spans="2:3" ht="15" thickBot="1">
      <c r="B43" s="16"/>
      <c r="C43" s="66">
        <v>2020</v>
      </c>
    </row>
    <row r="44" spans="2:3" ht="14.5" customHeight="1">
      <c r="B44" s="75" t="s">
        <v>345</v>
      </c>
      <c r="C44" s="76">
        <f>+E39/F39*100</f>
        <v>98.59340662034856</v>
      </c>
    </row>
    <row r="45" spans="2:3" ht="14.5" customHeight="1" thickBot="1">
      <c r="B45" s="77" t="s">
        <v>346</v>
      </c>
      <c r="C45" s="78">
        <v>100.51092694500028</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7" dxfId="1" operator="equal">
      <formula>FALSE</formula>
    </cfRule>
    <cfRule type="cellIs" priority="28" dxfId="0" operator="equal">
      <formula>TRUE</formula>
    </cfRule>
  </conditionalFormatting>
  <conditionalFormatting sqref="D13">
    <cfRule type="cellIs" priority="25" dxfId="1" operator="equal">
      <formula>FALSE</formula>
    </cfRule>
    <cfRule type="cellIs" priority="26" dxfId="0" operator="equal">
      <formula>TRUE</formula>
    </cfRule>
  </conditionalFormatting>
  <conditionalFormatting sqref="E21">
    <cfRule type="cellIs" priority="23" dxfId="1" operator="equal">
      <formula>FALSE</formula>
    </cfRule>
    <cfRule type="cellIs" priority="24" dxfId="0" operator="equal">
      <formula>TRUE</formula>
    </cfRule>
  </conditionalFormatting>
  <conditionalFormatting sqref="N30">
    <cfRule type="cellIs" priority="3" dxfId="1" operator="equal">
      <formula>FALSE</formula>
    </cfRule>
    <cfRule type="cellIs" priority="4" dxfId="0" operator="equal">
      <formula>TRUE</formula>
    </cfRule>
  </conditionalFormatting>
  <conditionalFormatting sqref="E2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3"/>
  <sheetViews>
    <sheetView zoomScale="110" zoomScaleNormal="110" workbookViewId="0" topLeftCell="A1">
      <selection activeCell="D1" sqref="D1"/>
    </sheetView>
  </sheetViews>
  <sheetFormatPr defaultColWidth="8.8515625" defaultRowHeight="15"/>
  <cols>
    <col min="1" max="1" width="5.00390625" style="11" bestFit="1" customWidth="1"/>
    <col min="2" max="2" width="61.5742187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85</v>
      </c>
    </row>
    <row r="2" ht="4.5" customHeight="1"/>
    <row r="3" spans="2:3" ht="15">
      <c r="B3" s="13" t="s">
        <v>417</v>
      </c>
      <c r="C3" s="15" t="s">
        <v>71</v>
      </c>
    </row>
    <row r="4" spans="2:3" ht="15">
      <c r="B4" s="55" t="s">
        <v>418</v>
      </c>
      <c r="C4" s="14" t="s">
        <v>343</v>
      </c>
    </row>
    <row r="5" ht="14.25" customHeight="1">
      <c r="C5" s="14" t="s">
        <v>344</v>
      </c>
    </row>
    <row r="6" ht="14.25" customHeight="1" thickBot="1"/>
    <row r="7" spans="2:3" ht="14.25" customHeight="1">
      <c r="B7" s="119" t="s">
        <v>392</v>
      </c>
      <c r="C7" s="108" t="s">
        <v>426</v>
      </c>
    </row>
    <row r="8" spans="2:3" ht="14.25" customHeight="1">
      <c r="B8" s="112" t="s">
        <v>98</v>
      </c>
      <c r="C8" s="107" t="s">
        <v>426</v>
      </c>
    </row>
    <row r="9" spans="2:3" ht="14.25" customHeight="1">
      <c r="B9" s="112" t="s">
        <v>99</v>
      </c>
      <c r="C9" s="107" t="s">
        <v>426</v>
      </c>
    </row>
    <row r="10" spans="2:3" ht="14.25" customHeight="1">
      <c r="B10" s="49" t="s">
        <v>86</v>
      </c>
      <c r="C10" s="107" t="s">
        <v>426</v>
      </c>
    </row>
    <row r="11" spans="2:3" ht="14.25" customHeight="1">
      <c r="B11" s="22" t="s">
        <v>88</v>
      </c>
      <c r="C11" s="107" t="s">
        <v>426</v>
      </c>
    </row>
    <row r="12" spans="2:3" ht="14.25" customHeight="1">
      <c r="B12" s="112" t="s">
        <v>100</v>
      </c>
      <c r="C12" s="107" t="s">
        <v>426</v>
      </c>
    </row>
    <row r="13" spans="2:3" ht="14.25" customHeight="1">
      <c r="B13" s="49" t="s">
        <v>87</v>
      </c>
      <c r="C13" s="107" t="s">
        <v>426</v>
      </c>
    </row>
    <row r="14" spans="2:3" ht="14.25" customHeight="1">
      <c r="B14" s="128" t="s">
        <v>101</v>
      </c>
      <c r="C14" s="107" t="s">
        <v>426</v>
      </c>
    </row>
    <row r="15" spans="2:3" ht="14.25" customHeight="1" thickBot="1">
      <c r="B15" s="129" t="s">
        <v>89</v>
      </c>
      <c r="C15" s="131" t="s">
        <v>426</v>
      </c>
    </row>
    <row r="16" ht="14.25" customHeight="1"/>
    <row r="17" ht="14.25" customHeight="1" thickBot="1"/>
    <row r="18" spans="2:4" ht="16.5" customHeight="1" thickBot="1">
      <c r="B18" s="16"/>
      <c r="C18" s="17" t="s">
        <v>3</v>
      </c>
      <c r="D18" s="18"/>
    </row>
    <row r="19" spans="1:4" ht="15">
      <c r="A19" s="19">
        <v>1</v>
      </c>
      <c r="B19" s="20" t="s">
        <v>0</v>
      </c>
      <c r="C19" s="21">
        <v>563.1793133217991</v>
      </c>
      <c r="D19" s="121"/>
    </row>
    <row r="20" spans="1:3" ht="15">
      <c r="A20" s="19">
        <v>2</v>
      </c>
      <c r="B20" s="22" t="s">
        <v>8</v>
      </c>
      <c r="C20" s="23">
        <v>0</v>
      </c>
    </row>
    <row r="21" spans="1:3" ht="15" thickBot="1">
      <c r="A21" s="19">
        <v>3</v>
      </c>
      <c r="B21" s="26" t="s">
        <v>2</v>
      </c>
      <c r="C21" s="27">
        <f>+C19+C20</f>
        <v>563.1793133217991</v>
      </c>
    </row>
    <row r="22" spans="1:3" ht="15">
      <c r="A22" s="19">
        <v>7</v>
      </c>
      <c r="B22" s="22" t="s">
        <v>33</v>
      </c>
      <c r="C22" s="23">
        <v>0</v>
      </c>
    </row>
    <row r="23" spans="2:3" ht="15" thickBot="1">
      <c r="B23" s="26" t="s">
        <v>97</v>
      </c>
      <c r="C23" s="27">
        <f>IF(ISNUMBER(C22)=TRUE,C21-C22,C21)</f>
        <v>563.1793133217991</v>
      </c>
    </row>
    <row r="24" spans="2:3" ht="15">
      <c r="B24" s="28"/>
      <c r="C24" s="29"/>
    </row>
    <row r="25" spans="2:3" ht="15" thickBot="1">
      <c r="B25" s="30"/>
      <c r="C25" s="31"/>
    </row>
    <row r="26" spans="2:14" ht="16.5" customHeight="1">
      <c r="B26" s="32" t="s">
        <v>1</v>
      </c>
      <c r="C26" s="33" t="s">
        <v>3</v>
      </c>
      <c r="D26" s="34" t="s">
        <v>4</v>
      </c>
      <c r="E26" s="35" t="s">
        <v>5</v>
      </c>
      <c r="F26" s="36"/>
      <c r="G26" s="35" t="s">
        <v>6</v>
      </c>
      <c r="H26" s="36"/>
      <c r="I26" s="35" t="s">
        <v>12</v>
      </c>
      <c r="J26" s="36"/>
      <c r="K26" s="37" t="s">
        <v>7</v>
      </c>
      <c r="L26" s="38"/>
      <c r="N26" s="63"/>
    </row>
    <row r="27" spans="2:12" ht="15" thickBot="1">
      <c r="B27" s="39"/>
      <c r="C27" s="40"/>
      <c r="D27" s="41"/>
      <c r="E27" s="42" t="s">
        <v>10</v>
      </c>
      <c r="F27" s="43" t="s">
        <v>11</v>
      </c>
      <c r="G27" s="42" t="s">
        <v>10</v>
      </c>
      <c r="H27" s="43" t="s">
        <v>11</v>
      </c>
      <c r="I27" s="42" t="s">
        <v>10</v>
      </c>
      <c r="J27" s="43" t="s">
        <v>11</v>
      </c>
      <c r="K27" s="42" t="s">
        <v>10</v>
      </c>
      <c r="L27" s="44" t="s">
        <v>11</v>
      </c>
    </row>
    <row r="28" spans="1:14" ht="15">
      <c r="A28" s="19">
        <v>6</v>
      </c>
      <c r="B28" s="110" t="s">
        <v>96</v>
      </c>
      <c r="C28" s="45">
        <v>0</v>
      </c>
      <c r="D28" s="54" t="s">
        <v>426</v>
      </c>
      <c r="E28" s="45">
        <v>0</v>
      </c>
      <c r="F28" s="45">
        <v>0</v>
      </c>
      <c r="G28" s="45"/>
      <c r="H28" s="46"/>
      <c r="I28" s="45"/>
      <c r="J28" s="46"/>
      <c r="K28" s="45"/>
      <c r="L28" s="46"/>
      <c r="N28" s="55"/>
    </row>
    <row r="29" spans="1:14" ht="15">
      <c r="A29" s="19">
        <v>8</v>
      </c>
      <c r="B29" s="49" t="s">
        <v>34</v>
      </c>
      <c r="C29" s="50">
        <v>0</v>
      </c>
      <c r="D29" s="54" t="s">
        <v>426</v>
      </c>
      <c r="E29" s="50">
        <v>0</v>
      </c>
      <c r="F29" s="50">
        <v>0</v>
      </c>
      <c r="G29" s="50"/>
      <c r="H29" s="53"/>
      <c r="I29" s="50"/>
      <c r="J29" s="53"/>
      <c r="K29" s="50"/>
      <c r="L29" s="53"/>
      <c r="N29" s="55"/>
    </row>
    <row r="30" spans="1:14" ht="15">
      <c r="A30" s="19">
        <v>10</v>
      </c>
      <c r="B30" s="49" t="s">
        <v>35</v>
      </c>
      <c r="C30" s="50">
        <v>54.890741893227585</v>
      </c>
      <c r="D30" s="54">
        <v>951.3184021072746</v>
      </c>
      <c r="E30" s="130">
        <v>52.218572868348105</v>
      </c>
      <c r="F30" s="130">
        <v>63.74168374031253</v>
      </c>
      <c r="G30" s="50"/>
      <c r="H30" s="53"/>
      <c r="I30" s="50"/>
      <c r="J30" s="53"/>
      <c r="K30" s="50"/>
      <c r="L30" s="53"/>
      <c r="N30" s="55"/>
    </row>
    <row r="31" spans="1:14" ht="15">
      <c r="A31" s="19">
        <v>11</v>
      </c>
      <c r="B31" s="49" t="s">
        <v>36</v>
      </c>
      <c r="C31" s="50">
        <v>0</v>
      </c>
      <c r="D31" s="54" t="s">
        <v>426</v>
      </c>
      <c r="E31" s="50">
        <v>0</v>
      </c>
      <c r="F31" s="45">
        <v>0</v>
      </c>
      <c r="G31" s="50"/>
      <c r="H31" s="53"/>
      <c r="I31" s="50"/>
      <c r="J31" s="53"/>
      <c r="K31" s="50"/>
      <c r="L31" s="53"/>
      <c r="N31" s="55"/>
    </row>
    <row r="32" spans="1:14" ht="15">
      <c r="A32" s="19" t="s">
        <v>37</v>
      </c>
      <c r="B32" s="49" t="s">
        <v>38</v>
      </c>
      <c r="C32" s="50">
        <v>0</v>
      </c>
      <c r="D32" s="54" t="s">
        <v>426</v>
      </c>
      <c r="E32" s="50">
        <v>0</v>
      </c>
      <c r="F32" s="50">
        <v>0</v>
      </c>
      <c r="G32" s="50"/>
      <c r="H32" s="53"/>
      <c r="I32" s="50"/>
      <c r="J32" s="53"/>
      <c r="K32" s="50"/>
      <c r="L32" s="53"/>
      <c r="N32" s="55"/>
    </row>
    <row r="33" spans="1:14" ht="15">
      <c r="A33" s="19" t="s">
        <v>39</v>
      </c>
      <c r="B33" s="49" t="s">
        <v>40</v>
      </c>
      <c r="C33" s="50">
        <v>505.6681172865715</v>
      </c>
      <c r="D33" s="54">
        <v>888.4661436486074</v>
      </c>
      <c r="E33" s="50">
        <v>449.2690021316519</v>
      </c>
      <c r="F33" s="45">
        <v>451.37031574917404</v>
      </c>
      <c r="G33" s="50"/>
      <c r="H33" s="53"/>
      <c r="I33" s="50"/>
      <c r="J33" s="53"/>
      <c r="K33" s="50"/>
      <c r="L33" s="53"/>
      <c r="N33" s="55"/>
    </row>
    <row r="34" spans="1:14" ht="15">
      <c r="A34" s="19" t="s">
        <v>41</v>
      </c>
      <c r="B34" s="49" t="s">
        <v>42</v>
      </c>
      <c r="C34" s="50">
        <v>2.620454142</v>
      </c>
      <c r="D34" s="54">
        <v>3754.4732580174264</v>
      </c>
      <c r="E34" s="50">
        <v>9.838424999999999</v>
      </c>
      <c r="F34" s="50">
        <v>9.10900051051343</v>
      </c>
      <c r="G34" s="50"/>
      <c r="H34" s="53"/>
      <c r="I34" s="50"/>
      <c r="J34" s="53"/>
      <c r="K34" s="50"/>
      <c r="L34" s="53"/>
      <c r="N34" s="55"/>
    </row>
    <row r="35" spans="1:14" ht="15">
      <c r="A35" s="19">
        <v>13</v>
      </c>
      <c r="B35" s="49" t="s">
        <v>43</v>
      </c>
      <c r="C35" s="50">
        <v>0</v>
      </c>
      <c r="D35" s="54" t="s">
        <v>426</v>
      </c>
      <c r="E35" s="50">
        <v>0</v>
      </c>
      <c r="F35" s="45">
        <v>0</v>
      </c>
      <c r="G35" s="50"/>
      <c r="H35" s="53"/>
      <c r="I35" s="50"/>
      <c r="J35" s="53"/>
      <c r="K35" s="50"/>
      <c r="L35" s="53"/>
      <c r="N35" s="55"/>
    </row>
    <row r="36" spans="1:14" ht="15" thickBot="1">
      <c r="A36" s="19">
        <v>16</v>
      </c>
      <c r="B36" s="49" t="s">
        <v>27</v>
      </c>
      <c r="C36" s="50">
        <v>0</v>
      </c>
      <c r="D36" s="54" t="s">
        <v>426</v>
      </c>
      <c r="E36" s="50">
        <v>0</v>
      </c>
      <c r="F36" s="50">
        <v>0</v>
      </c>
      <c r="G36" s="50"/>
      <c r="H36" s="53"/>
      <c r="I36" s="50"/>
      <c r="J36" s="53"/>
      <c r="K36" s="50"/>
      <c r="L36" s="53"/>
      <c r="N36" s="55"/>
    </row>
    <row r="37" spans="1:12" ht="15" thickBot="1">
      <c r="A37" s="19">
        <v>17</v>
      </c>
      <c r="B37" s="56" t="s">
        <v>9</v>
      </c>
      <c r="C37" s="57">
        <f>SUM(C29:C36)</f>
        <v>563.1793133217991</v>
      </c>
      <c r="D37" s="58"/>
      <c r="E37" s="57">
        <v>511.326</v>
      </c>
      <c r="F37" s="92">
        <v>524.221</v>
      </c>
      <c r="G37" s="57">
        <v>0.3</v>
      </c>
      <c r="H37" s="92">
        <v>0</v>
      </c>
      <c r="I37" s="57">
        <v>0</v>
      </c>
      <c r="J37" s="92">
        <v>0</v>
      </c>
      <c r="K37" s="57">
        <f>E37+G37-I37</f>
        <v>511.62600000000003</v>
      </c>
      <c r="L37" s="92">
        <f>F37+H37-J37</f>
        <v>524.221</v>
      </c>
    </row>
    <row r="38" spans="3:12" ht="15">
      <c r="C38" s="28"/>
      <c r="E38" s="28"/>
      <c r="F38" s="28"/>
      <c r="G38" s="28"/>
      <c r="H38" s="28"/>
      <c r="I38" s="28"/>
      <c r="J38" s="28"/>
      <c r="K38" s="28"/>
      <c r="L38" s="28"/>
    </row>
    <row r="39" ht="15">
      <c r="B39" s="63"/>
    </row>
    <row r="40" ht="15" thickBot="1"/>
    <row r="41" spans="2:3" ht="15" thickBot="1">
      <c r="B41" s="16"/>
      <c r="C41" s="66">
        <v>2020</v>
      </c>
    </row>
    <row r="42" spans="2:3" ht="15">
      <c r="B42" s="75" t="s">
        <v>345</v>
      </c>
      <c r="C42" s="76">
        <f>+E37/F37*100</f>
        <v>97.5401595891809</v>
      </c>
    </row>
    <row r="43" spans="2:3" ht="15" thickBot="1">
      <c r="B43" s="77" t="s">
        <v>346</v>
      </c>
      <c r="C43" s="78">
        <v>100.94470600695145</v>
      </c>
    </row>
  </sheetData>
  <mergeCells count="7">
    <mergeCell ref="K26:L26"/>
    <mergeCell ref="B26:B27"/>
    <mergeCell ref="C26:C27"/>
    <mergeCell ref="D26:D27"/>
    <mergeCell ref="E26:F26"/>
    <mergeCell ref="G26:H26"/>
    <mergeCell ref="I26:J26"/>
  </mergeCells>
  <conditionalFormatting sqref="C39 N29:N36">
    <cfRule type="cellIs" priority="19" dxfId="1" operator="equal">
      <formula>FALSE</formula>
    </cfRule>
    <cfRule type="cellIs" priority="20" dxfId="0" operator="equal">
      <formula>TRUE</formula>
    </cfRule>
  </conditionalFormatting>
  <conditionalFormatting sqref="E39">
    <cfRule type="cellIs" priority="17" dxfId="1" operator="equal">
      <formula>FALSE</formula>
    </cfRule>
    <cfRule type="cellIs" priority="18" dxfId="0" operator="equal">
      <formula>TRUE</formula>
    </cfRule>
  </conditionalFormatting>
  <conditionalFormatting sqref="F39">
    <cfRule type="cellIs" priority="15" dxfId="1" operator="equal">
      <formula>FALSE</formula>
    </cfRule>
    <cfRule type="cellIs" priority="16" dxfId="0" operator="equal">
      <formula>TRUE</formula>
    </cfRule>
  </conditionalFormatting>
  <conditionalFormatting sqref="K39">
    <cfRule type="cellIs" priority="13" dxfId="1" operator="equal">
      <formula>FALSE</formula>
    </cfRule>
    <cfRule type="cellIs" priority="14" dxfId="0" operator="equal">
      <formula>TRUE</formula>
    </cfRule>
  </conditionalFormatting>
  <conditionalFormatting sqref="L39">
    <cfRule type="cellIs" priority="11" dxfId="1" operator="equal">
      <formula>FALSE</formula>
    </cfRule>
    <cfRule type="cellIs" priority="12"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zoomScale="110" zoomScaleNormal="110" workbookViewId="0" topLeftCell="A1">
      <selection activeCell="D1" sqref="D1"/>
    </sheetView>
  </sheetViews>
  <sheetFormatPr defaultColWidth="8.8515625" defaultRowHeight="15"/>
  <cols>
    <col min="1" max="1" width="3.7109375" style="11" customWidth="1"/>
    <col min="2" max="2" width="42.00390625" style="1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84</v>
      </c>
    </row>
    <row r="2" ht="4.5" customHeight="1"/>
    <row r="3" spans="2:3" ht="15">
      <c r="B3" s="13" t="s">
        <v>419</v>
      </c>
      <c r="C3" s="15" t="s">
        <v>71</v>
      </c>
    </row>
    <row r="4" spans="2:3" ht="15">
      <c r="B4" s="55" t="s">
        <v>420</v>
      </c>
      <c r="C4" s="14" t="s">
        <v>343</v>
      </c>
    </row>
    <row r="5" ht="14.25" customHeight="1">
      <c r="C5" s="14" t="s">
        <v>344</v>
      </c>
    </row>
    <row r="6" ht="14.25" customHeight="1" thickBot="1"/>
    <row r="7" spans="2:4" ht="16.5" customHeight="1" thickBot="1">
      <c r="B7" s="16"/>
      <c r="C7" s="17" t="s">
        <v>82</v>
      </c>
      <c r="D7" s="17" t="s">
        <v>72</v>
      </c>
    </row>
    <row r="8" spans="2:6" ht="14.5" customHeight="1">
      <c r="B8" s="110" t="s">
        <v>73</v>
      </c>
      <c r="C8" s="21">
        <v>1168.2240000000002</v>
      </c>
      <c r="D8" s="21">
        <v>36.507000000000005</v>
      </c>
      <c r="F8" s="111"/>
    </row>
    <row r="9" spans="2:6" ht="14.5" customHeight="1">
      <c r="B9" s="112" t="s">
        <v>75</v>
      </c>
      <c r="C9" s="21">
        <v>0</v>
      </c>
      <c r="D9" s="21">
        <v>0</v>
      </c>
      <c r="F9" s="111"/>
    </row>
    <row r="10" spans="2:6" ht="14.5" customHeight="1">
      <c r="B10" s="112" t="s">
        <v>76</v>
      </c>
      <c r="C10" s="21">
        <v>15.980926860025223</v>
      </c>
      <c r="D10" s="21">
        <v>0.506915</v>
      </c>
      <c r="F10" s="111"/>
    </row>
    <row r="11" spans="2:6" ht="14.5" customHeight="1" thickBot="1">
      <c r="B11" s="26" t="s">
        <v>74</v>
      </c>
      <c r="C11" s="27">
        <f>+C8-C9+C10</f>
        <v>1184.2049268600254</v>
      </c>
      <c r="D11" s="27">
        <f>+D8-D9+D10</f>
        <v>37.013915000000004</v>
      </c>
      <c r="E11" s="121"/>
      <c r="F11" s="111"/>
    </row>
    <row r="12" spans="2:4" ht="14.25" customHeight="1">
      <c r="B12" s="30"/>
      <c r="C12" s="111"/>
      <c r="D12" s="111"/>
    </row>
    <row r="13" ht="14.25" customHeight="1"/>
    <row r="14" ht="14.25" customHeight="1" thickBot="1"/>
    <row r="15" spans="2:4" ht="16.5" customHeight="1" thickBot="1">
      <c r="B15" s="16"/>
      <c r="C15" s="104" t="s">
        <v>82</v>
      </c>
      <c r="D15" s="17" t="s">
        <v>72</v>
      </c>
    </row>
    <row r="16" spans="2:6" ht="14.5" customHeight="1">
      <c r="B16" s="110" t="s">
        <v>77</v>
      </c>
      <c r="C16" s="135">
        <v>198.4786656</v>
      </c>
      <c r="D16" s="21">
        <v>6.202458299999999</v>
      </c>
      <c r="E16" s="121"/>
      <c r="F16" s="111"/>
    </row>
    <row r="17" spans="2:6" ht="14.5" customHeight="1" thickBot="1">
      <c r="B17" s="114" t="s">
        <v>78</v>
      </c>
      <c r="C17" s="125">
        <v>214.4543648</v>
      </c>
      <c r="D17" s="122">
        <v>6.701698899999999</v>
      </c>
      <c r="E17" s="121"/>
      <c r="F17" s="111"/>
    </row>
    <row r="18" ht="14.25" customHeight="1"/>
    <row r="19" ht="14.25" customHeight="1" thickBot="1"/>
    <row r="20" spans="2:4" ht="16.5" customHeight="1" thickBot="1">
      <c r="B20" s="16"/>
      <c r="C20" s="17" t="s">
        <v>3</v>
      </c>
      <c r="D20" s="18"/>
    </row>
    <row r="21" spans="1:4" ht="14.5" customHeight="1">
      <c r="A21" s="19">
        <v>1</v>
      </c>
      <c r="B21" s="20" t="s">
        <v>0</v>
      </c>
      <c r="C21" s="21">
        <f>D11+D17-D16</f>
        <v>37.513155600000005</v>
      </c>
      <c r="D21" s="121"/>
    </row>
    <row r="22" spans="1:3" ht="15">
      <c r="A22" s="19">
        <v>2</v>
      </c>
      <c r="B22" s="22" t="s">
        <v>8</v>
      </c>
      <c r="C22" s="23">
        <v>0</v>
      </c>
    </row>
    <row r="23" spans="1:3" ht="15" thickBot="1">
      <c r="A23" s="19">
        <v>3</v>
      </c>
      <c r="B23" s="26" t="s">
        <v>2</v>
      </c>
      <c r="C23" s="27">
        <f>+C21-C22</f>
        <v>37.513155600000005</v>
      </c>
    </row>
    <row r="24" spans="1:3" ht="15">
      <c r="A24" s="19">
        <v>7</v>
      </c>
      <c r="B24" s="22" t="s">
        <v>33</v>
      </c>
      <c r="C24" s="23">
        <v>0</v>
      </c>
    </row>
    <row r="25" spans="2:3" ht="15" thickBot="1">
      <c r="B25" s="26" t="s">
        <v>97</v>
      </c>
      <c r="C25" s="27">
        <f>IF(ISNUMBER(C24)=TRUE,C23-C24,C23)</f>
        <v>37.513155600000005</v>
      </c>
    </row>
    <row r="26" spans="2:3" ht="15">
      <c r="B26" s="28"/>
      <c r="C26" s="29"/>
    </row>
    <row r="27" spans="2:3" ht="15" thickBot="1">
      <c r="B27" s="30"/>
      <c r="C27" s="31"/>
    </row>
    <row r="28" spans="2:14" ht="16.5" customHeight="1">
      <c r="B28" s="32" t="s">
        <v>1</v>
      </c>
      <c r="C28" s="33" t="s">
        <v>3</v>
      </c>
      <c r="D28" s="34" t="s">
        <v>4</v>
      </c>
      <c r="E28" s="35" t="s">
        <v>5</v>
      </c>
      <c r="F28" s="36"/>
      <c r="G28" s="35" t="s">
        <v>6</v>
      </c>
      <c r="H28" s="36"/>
      <c r="I28" s="35" t="s">
        <v>12</v>
      </c>
      <c r="J28" s="36"/>
      <c r="K28" s="37" t="s">
        <v>7</v>
      </c>
      <c r="L28" s="38"/>
      <c r="N28" s="63"/>
    </row>
    <row r="29" spans="2:12" ht="15" thickBot="1">
      <c r="B29" s="39"/>
      <c r="C29" s="40"/>
      <c r="D29" s="41"/>
      <c r="E29" s="42" t="s">
        <v>10</v>
      </c>
      <c r="F29" s="43" t="s">
        <v>11</v>
      </c>
      <c r="G29" s="42" t="s">
        <v>10</v>
      </c>
      <c r="H29" s="43" t="s">
        <v>11</v>
      </c>
      <c r="I29" s="42" t="s">
        <v>10</v>
      </c>
      <c r="J29" s="43" t="s">
        <v>11</v>
      </c>
      <c r="K29" s="42" t="s">
        <v>10</v>
      </c>
      <c r="L29" s="44" t="s">
        <v>11</v>
      </c>
    </row>
    <row r="30" spans="1:14" ht="15">
      <c r="A30" s="19">
        <v>6</v>
      </c>
      <c r="B30" s="110" t="s">
        <v>96</v>
      </c>
      <c r="C30" s="45">
        <v>0</v>
      </c>
      <c r="D30" s="136" t="s">
        <v>426</v>
      </c>
      <c r="E30" s="45">
        <v>0</v>
      </c>
      <c r="F30" s="135">
        <v>0</v>
      </c>
      <c r="G30" s="45"/>
      <c r="H30" s="46"/>
      <c r="I30" s="45"/>
      <c r="J30" s="46"/>
      <c r="K30" s="45"/>
      <c r="L30" s="46"/>
      <c r="M30" s="93"/>
      <c r="N30" s="55"/>
    </row>
    <row r="31" spans="1:14" ht="15">
      <c r="A31" s="19">
        <v>8</v>
      </c>
      <c r="B31" s="49" t="s">
        <v>34</v>
      </c>
      <c r="C31" s="137">
        <v>0</v>
      </c>
      <c r="D31" s="136" t="s">
        <v>426</v>
      </c>
      <c r="E31" s="137">
        <v>0</v>
      </c>
      <c r="F31" s="138">
        <v>0</v>
      </c>
      <c r="G31" s="50"/>
      <c r="H31" s="53"/>
      <c r="I31" s="50"/>
      <c r="J31" s="53"/>
      <c r="K31" s="50"/>
      <c r="L31" s="53"/>
      <c r="M31" s="93"/>
      <c r="N31" s="55"/>
    </row>
    <row r="32" spans="1:14" ht="15">
      <c r="A32" s="19">
        <v>10</v>
      </c>
      <c r="B32" s="49" t="s">
        <v>35</v>
      </c>
      <c r="C32" s="137">
        <v>14.312000000000001</v>
      </c>
      <c r="D32" s="139">
        <v>2650.883342649525</v>
      </c>
      <c r="E32" s="137">
        <v>37.9394424</v>
      </c>
      <c r="F32" s="139">
        <v>39.131127483125226</v>
      </c>
      <c r="G32" s="50"/>
      <c r="H32" s="53"/>
      <c r="I32" s="50"/>
      <c r="J32" s="53"/>
      <c r="K32" s="50"/>
      <c r="L32" s="53"/>
      <c r="M32" s="93"/>
      <c r="N32" s="55"/>
    </row>
    <row r="33" spans="1:14" ht="15">
      <c r="A33" s="19">
        <v>11</v>
      </c>
      <c r="B33" s="49" t="s">
        <v>36</v>
      </c>
      <c r="C33" s="137">
        <v>0</v>
      </c>
      <c r="D33" s="136" t="s">
        <v>426</v>
      </c>
      <c r="E33" s="137">
        <v>0</v>
      </c>
      <c r="F33" s="138">
        <v>0</v>
      </c>
      <c r="G33" s="50"/>
      <c r="H33" s="53"/>
      <c r="I33" s="50"/>
      <c r="J33" s="53"/>
      <c r="K33" s="50"/>
      <c r="L33" s="53"/>
      <c r="M33" s="93"/>
      <c r="N33" s="55"/>
    </row>
    <row r="34" spans="1:14" ht="15">
      <c r="A34" s="19" t="s">
        <v>37</v>
      </c>
      <c r="B34" s="49" t="s">
        <v>38</v>
      </c>
      <c r="C34" s="137">
        <v>0</v>
      </c>
      <c r="D34" s="136" t="s">
        <v>426</v>
      </c>
      <c r="E34" s="137">
        <v>0</v>
      </c>
      <c r="F34" s="138">
        <v>0</v>
      </c>
      <c r="G34" s="50"/>
      <c r="H34" s="53"/>
      <c r="I34" s="50"/>
      <c r="J34" s="53"/>
      <c r="K34" s="50"/>
      <c r="L34" s="53"/>
      <c r="M34" s="93"/>
      <c r="N34" s="55"/>
    </row>
    <row r="35" spans="1:14" ht="15">
      <c r="A35" s="19" t="s">
        <v>39</v>
      </c>
      <c r="B35" s="49" t="s">
        <v>40</v>
      </c>
      <c r="C35" s="137">
        <v>22.195</v>
      </c>
      <c r="D35" s="139">
        <v>3405.116359540437</v>
      </c>
      <c r="E35" s="137">
        <v>75.5765576</v>
      </c>
      <c r="F35" s="139">
        <v>77.97753817611546</v>
      </c>
      <c r="G35" s="50"/>
      <c r="H35" s="53"/>
      <c r="I35" s="50"/>
      <c r="J35" s="53"/>
      <c r="K35" s="50"/>
      <c r="L35" s="53"/>
      <c r="M35" s="93"/>
      <c r="N35" s="55"/>
    </row>
    <row r="36" spans="1:14" ht="15">
      <c r="A36" s="19" t="s">
        <v>41</v>
      </c>
      <c r="B36" s="49" t="s">
        <v>42</v>
      </c>
      <c r="C36" s="137">
        <v>0.506915</v>
      </c>
      <c r="D36" s="139">
        <v>3306.069064833355</v>
      </c>
      <c r="E36" s="137">
        <v>1.675896</v>
      </c>
      <c r="F36" s="139">
        <v>1.7291372942765415</v>
      </c>
      <c r="G36" s="50"/>
      <c r="H36" s="53"/>
      <c r="I36" s="50"/>
      <c r="J36" s="53"/>
      <c r="K36" s="50"/>
      <c r="L36" s="53"/>
      <c r="M36" s="93"/>
      <c r="N36" s="55"/>
    </row>
    <row r="37" spans="1:14" ht="15">
      <c r="A37" s="19">
        <v>13</v>
      </c>
      <c r="B37" s="49" t="s">
        <v>43</v>
      </c>
      <c r="C37" s="137">
        <v>3.8991874969999993</v>
      </c>
      <c r="D37" s="139">
        <v>747.2669632434452</v>
      </c>
      <c r="E37" s="137">
        <v>2.913734</v>
      </c>
      <c r="F37" s="139">
        <v>1.6112180464827648</v>
      </c>
      <c r="G37" s="50"/>
      <c r="H37" s="53"/>
      <c r="I37" s="50"/>
      <c r="J37" s="53"/>
      <c r="K37" s="50"/>
      <c r="L37" s="53"/>
      <c r="M37" s="93"/>
      <c r="N37" s="55"/>
    </row>
    <row r="38" spans="1:14" ht="15" thickBot="1">
      <c r="A38" s="19">
        <v>16</v>
      </c>
      <c r="B38" s="49" t="s">
        <v>27</v>
      </c>
      <c r="C38" s="137">
        <v>0.49924060000000026</v>
      </c>
      <c r="D38" s="143">
        <v>2526.2999999999997</v>
      </c>
      <c r="E38" s="137">
        <v>1.2612315277800004</v>
      </c>
      <c r="F38" s="139">
        <v>1.2950800404600034</v>
      </c>
      <c r="G38" s="50"/>
      <c r="H38" s="53"/>
      <c r="I38" s="50"/>
      <c r="J38" s="53"/>
      <c r="K38" s="50"/>
      <c r="L38" s="53"/>
      <c r="M38" s="93"/>
      <c r="N38" s="55"/>
    </row>
    <row r="39" spans="1:13" ht="15" thickBot="1">
      <c r="A39" s="19">
        <v>17</v>
      </c>
      <c r="B39" s="56" t="s">
        <v>9</v>
      </c>
      <c r="C39" s="142">
        <f>SUM(C30:C38)</f>
        <v>41.412343097000004</v>
      </c>
      <c r="D39" s="144"/>
      <c r="E39" s="133">
        <f>SUM(E30:E38)</f>
        <v>119.36686152777999</v>
      </c>
      <c r="F39" s="141">
        <v>121.74410104046</v>
      </c>
      <c r="G39" s="57">
        <v>34.464437724041844</v>
      </c>
      <c r="H39" s="92">
        <v>25.262962599609683</v>
      </c>
      <c r="I39" s="57">
        <v>0</v>
      </c>
      <c r="J39" s="92">
        <v>0</v>
      </c>
      <c r="K39" s="57">
        <f>E39+G39-I39</f>
        <v>153.83129925182183</v>
      </c>
      <c r="L39" s="92">
        <f>F39+H39-J39</f>
        <v>147.00706364006967</v>
      </c>
      <c r="M39" s="93"/>
    </row>
    <row r="40" spans="3:13" ht="15">
      <c r="C40" s="65"/>
      <c r="D40" s="93"/>
      <c r="E40" s="65"/>
      <c r="F40" s="65"/>
      <c r="G40" s="65"/>
      <c r="H40" s="65"/>
      <c r="I40" s="65"/>
      <c r="J40" s="65"/>
      <c r="K40" s="65"/>
      <c r="L40" s="65"/>
      <c r="M40" s="93"/>
    </row>
    <row r="41" spans="2:13" ht="15">
      <c r="B41" s="63"/>
      <c r="C41" s="93"/>
      <c r="D41" s="93"/>
      <c r="E41" s="93"/>
      <c r="F41" s="93"/>
      <c r="G41" s="93"/>
      <c r="H41" s="93"/>
      <c r="I41" s="93"/>
      <c r="J41" s="93"/>
      <c r="K41" s="93"/>
      <c r="L41" s="93"/>
      <c r="M41" s="93"/>
    </row>
    <row r="42" spans="3:13" ht="15" thickBot="1">
      <c r="C42" s="93"/>
      <c r="D42" s="93"/>
      <c r="E42" s="93"/>
      <c r="F42" s="93"/>
      <c r="G42" s="93"/>
      <c r="H42" s="93"/>
      <c r="I42" s="93"/>
      <c r="J42" s="93"/>
      <c r="K42" s="93"/>
      <c r="L42" s="93"/>
      <c r="M42" s="93"/>
    </row>
    <row r="43" spans="2:13" ht="15" thickBot="1">
      <c r="B43" s="16"/>
      <c r="C43" s="134">
        <v>2020</v>
      </c>
      <c r="D43" s="93"/>
      <c r="E43" s="93"/>
      <c r="F43" s="93"/>
      <c r="G43" s="93"/>
      <c r="H43" s="93"/>
      <c r="I43" s="93"/>
      <c r="J43" s="93"/>
      <c r="K43" s="93"/>
      <c r="L43" s="93"/>
      <c r="M43" s="93"/>
    </row>
    <row r="44" spans="2:13" ht="15">
      <c r="B44" s="75" t="s">
        <v>345</v>
      </c>
      <c r="C44" s="76">
        <f>+E39/F39*100</f>
        <v>98.04734726991826</v>
      </c>
      <c r="D44" s="93"/>
      <c r="E44" s="93"/>
      <c r="F44" s="93"/>
      <c r="G44" s="93"/>
      <c r="H44" s="93"/>
      <c r="I44" s="93"/>
      <c r="J44" s="93"/>
      <c r="K44" s="93"/>
      <c r="L44" s="93"/>
      <c r="M44" s="93"/>
    </row>
    <row r="45" spans="2:13" ht="15" thickBot="1">
      <c r="B45" s="77" t="s">
        <v>346</v>
      </c>
      <c r="C45" s="78">
        <v>86.43933748785919</v>
      </c>
      <c r="D45" s="93"/>
      <c r="E45" s="93"/>
      <c r="F45" s="93"/>
      <c r="G45" s="93"/>
      <c r="H45" s="93"/>
      <c r="I45" s="93"/>
      <c r="J45" s="93"/>
      <c r="K45" s="93"/>
      <c r="L45" s="93"/>
      <c r="M45" s="93"/>
    </row>
    <row r="46" spans="3:13" ht="15">
      <c r="C46" s="93"/>
      <c r="D46" s="93"/>
      <c r="E46" s="93"/>
      <c r="F46" s="93"/>
      <c r="G46" s="93"/>
      <c r="H46" s="93"/>
      <c r="I46" s="93"/>
      <c r="J46" s="93"/>
      <c r="K46" s="93"/>
      <c r="L46" s="93"/>
      <c r="M46" s="93"/>
    </row>
  </sheetData>
  <mergeCells count="7">
    <mergeCell ref="K28:L28"/>
    <mergeCell ref="B28:B29"/>
    <mergeCell ref="C28:C29"/>
    <mergeCell ref="D28:D29"/>
    <mergeCell ref="E28:F28"/>
    <mergeCell ref="G28:H28"/>
    <mergeCell ref="I28:J28"/>
  </mergeCells>
  <conditionalFormatting sqref="C41 N31:N38">
    <cfRule type="cellIs" priority="19" dxfId="1" operator="equal">
      <formula>FALSE</formula>
    </cfRule>
    <cfRule type="cellIs" priority="20" dxfId="0" operator="equal">
      <formula>TRUE</formula>
    </cfRule>
  </conditionalFormatting>
  <conditionalFormatting sqref="E41">
    <cfRule type="cellIs" priority="17" dxfId="1" operator="equal">
      <formula>FALSE</formula>
    </cfRule>
    <cfRule type="cellIs" priority="18" dxfId="0" operator="equal">
      <formula>TRUE</formula>
    </cfRule>
  </conditionalFormatting>
  <conditionalFormatting sqref="F41">
    <cfRule type="cellIs" priority="15" dxfId="1" operator="equal">
      <formula>FALSE</formula>
    </cfRule>
    <cfRule type="cellIs" priority="16" dxfId="0" operator="equal">
      <formula>TRUE</formula>
    </cfRule>
  </conditionalFormatting>
  <conditionalFormatting sqref="K41">
    <cfRule type="cellIs" priority="13" dxfId="1" operator="equal">
      <formula>FALSE</formula>
    </cfRule>
    <cfRule type="cellIs" priority="14" dxfId="0" operator="equal">
      <formula>TRUE</formula>
    </cfRule>
  </conditionalFormatting>
  <conditionalFormatting sqref="L41">
    <cfRule type="cellIs" priority="11" dxfId="1" operator="equal">
      <formula>FALSE</formula>
    </cfRule>
    <cfRule type="cellIs" priority="12" dxfId="0" operator="equal">
      <formula>TRUE</formula>
    </cfRule>
  </conditionalFormatting>
  <conditionalFormatting sqref="C13">
    <cfRule type="cellIs" priority="7" dxfId="1" operator="equal">
      <formula>FALSE</formula>
    </cfRule>
    <cfRule type="cellIs" priority="8" dxfId="0" operator="equal">
      <formula>TRUE</formula>
    </cfRule>
  </conditionalFormatting>
  <conditionalFormatting sqref="D13">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
  <sheetViews>
    <sheetView workbookViewId="0" topLeftCell="A1">
      <selection activeCell="G10" sqref="G10"/>
    </sheetView>
  </sheetViews>
  <sheetFormatPr defaultColWidth="8.8515625" defaultRowHeight="15"/>
  <cols>
    <col min="2" max="2" width="15.28125" style="0" customWidth="1"/>
    <col min="3" max="3" width="46.28125" style="10" customWidth="1"/>
  </cols>
  <sheetData>
    <row r="2" spans="2:3" ht="18.5">
      <c r="B2" s="1" t="s">
        <v>17</v>
      </c>
      <c r="C2" s="10" t="s">
        <v>411</v>
      </c>
    </row>
    <row r="6" spans="2:3" ht="18.5">
      <c r="B6" s="1" t="s">
        <v>13</v>
      </c>
      <c r="C6" s="10" t="s">
        <v>412</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1"/>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customWidth="1"/>
    <col min="4" max="4" width="22.4218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91</v>
      </c>
    </row>
    <row r="2" ht="4.5" customHeight="1"/>
    <row r="3" spans="2:3" ht="15">
      <c r="B3" s="13" t="s">
        <v>421</v>
      </c>
      <c r="C3" s="15" t="s">
        <v>93</v>
      </c>
    </row>
    <row r="4" spans="2:3" ht="15">
      <c r="B4" s="55"/>
      <c r="C4" s="14" t="s">
        <v>343</v>
      </c>
    </row>
    <row r="5" ht="14.25" customHeight="1">
      <c r="C5" s="14" t="s">
        <v>344</v>
      </c>
    </row>
    <row r="6" ht="14.25" customHeight="1" thickBot="1"/>
    <row r="7" spans="2:6" ht="14.25" customHeight="1" thickBot="1">
      <c r="B7" s="167" t="s">
        <v>92</v>
      </c>
      <c r="C7" s="168" t="s">
        <v>426</v>
      </c>
      <c r="F7" s="111"/>
    </row>
    <row r="8" spans="2:6" ht="14.25" customHeight="1" thickBot="1">
      <c r="B8" s="169"/>
      <c r="C8" s="145" t="s">
        <v>426</v>
      </c>
      <c r="F8" s="111"/>
    </row>
    <row r="9" spans="2:6" ht="14.25" customHeight="1" thickBot="1">
      <c r="B9" s="170"/>
      <c r="C9" s="145" t="s">
        <v>426</v>
      </c>
      <c r="F9" s="111"/>
    </row>
    <row r="10" spans="2:6" ht="14.25" customHeight="1" thickBot="1">
      <c r="B10" s="171"/>
      <c r="C10" s="145" t="s">
        <v>426</v>
      </c>
      <c r="D10" s="121"/>
      <c r="E10" s="121"/>
      <c r="F10" s="111"/>
    </row>
    <row r="11" spans="2:3" ht="14.25" customHeight="1" thickBot="1">
      <c r="B11" s="110" t="s">
        <v>94</v>
      </c>
      <c r="C11" s="145" t="s">
        <v>426</v>
      </c>
    </row>
    <row r="12" spans="2:3" ht="14.25" customHeight="1" thickBot="1">
      <c r="B12" s="170"/>
      <c r="C12" s="145" t="s">
        <v>426</v>
      </c>
    </row>
    <row r="13" spans="2:3" ht="14.25" customHeight="1" thickBot="1">
      <c r="B13" s="170"/>
      <c r="C13" s="145" t="s">
        <v>426</v>
      </c>
    </row>
    <row r="14" spans="2:3" ht="14.25" customHeight="1" thickBot="1">
      <c r="B14" s="172"/>
      <c r="C14" s="173" t="s">
        <v>426</v>
      </c>
    </row>
    <row r="15" spans="2:3" ht="14.25" customHeight="1">
      <c r="B15" s="147"/>
      <c r="C15" s="148"/>
    </row>
    <row r="16" ht="14.25" customHeight="1"/>
    <row r="17" ht="14.25" customHeight="1" thickBot="1"/>
    <row r="18" spans="2:4" ht="16.5" customHeight="1" thickBot="1">
      <c r="B18" s="16"/>
      <c r="C18" s="17" t="s">
        <v>3</v>
      </c>
      <c r="D18" s="18"/>
    </row>
    <row r="19" spans="1:13" ht="15">
      <c r="A19" s="19">
        <v>1</v>
      </c>
      <c r="B19" s="20" t="s">
        <v>0</v>
      </c>
      <c r="C19" s="21">
        <v>1.7624497254122353</v>
      </c>
      <c r="D19" s="93"/>
      <c r="E19" s="93"/>
      <c r="F19" s="93"/>
      <c r="G19" s="93"/>
      <c r="H19" s="93"/>
      <c r="I19" s="93"/>
      <c r="J19" s="93"/>
      <c r="K19" s="93"/>
      <c r="L19" s="93"/>
      <c r="M19" s="93"/>
    </row>
    <row r="20" spans="1:13" ht="15">
      <c r="A20" s="19">
        <v>2</v>
      </c>
      <c r="B20" s="22" t="s">
        <v>8</v>
      </c>
      <c r="C20" s="23">
        <v>0</v>
      </c>
      <c r="D20" s="93"/>
      <c r="E20" s="93"/>
      <c r="F20" s="93"/>
      <c r="G20" s="93"/>
      <c r="H20" s="93"/>
      <c r="I20" s="93"/>
      <c r="J20" s="93"/>
      <c r="K20" s="93"/>
      <c r="L20" s="93"/>
      <c r="M20" s="93"/>
    </row>
    <row r="21" spans="1:13" ht="15" thickBot="1">
      <c r="A21" s="19">
        <v>3</v>
      </c>
      <c r="B21" s="26" t="s">
        <v>2</v>
      </c>
      <c r="C21" s="27">
        <f>+C19-C20</f>
        <v>1.7624497254122353</v>
      </c>
      <c r="D21" s="93"/>
      <c r="E21" s="93"/>
      <c r="F21" s="93"/>
      <c r="G21" s="93"/>
      <c r="H21" s="93"/>
      <c r="I21" s="93"/>
      <c r="J21" s="93"/>
      <c r="K21" s="93"/>
      <c r="L21" s="93"/>
      <c r="M21" s="93"/>
    </row>
    <row r="22" spans="1:13" ht="15">
      <c r="A22" s="19">
        <v>7</v>
      </c>
      <c r="B22" s="22" t="s">
        <v>33</v>
      </c>
      <c r="C22" s="23">
        <v>0</v>
      </c>
      <c r="D22" s="93"/>
      <c r="E22" s="93"/>
      <c r="F22" s="93"/>
      <c r="G22" s="93"/>
      <c r="H22" s="93"/>
      <c r="I22" s="93"/>
      <c r="J22" s="93"/>
      <c r="K22" s="93"/>
      <c r="L22" s="93"/>
      <c r="M22" s="93"/>
    </row>
    <row r="23" spans="2:13" ht="15" thickBot="1">
      <c r="B23" s="26" t="s">
        <v>97</v>
      </c>
      <c r="C23" s="27">
        <f>IF(ISNUMBER(C22)=TRUE,C21-C22,C21)</f>
        <v>1.7624497254122353</v>
      </c>
      <c r="D23" s="93"/>
      <c r="E23" s="93"/>
      <c r="F23" s="93"/>
      <c r="G23" s="93"/>
      <c r="H23" s="93"/>
      <c r="I23" s="93"/>
      <c r="J23" s="93"/>
      <c r="K23" s="93"/>
      <c r="L23" s="93"/>
      <c r="M23" s="93"/>
    </row>
    <row r="24" spans="2:13" ht="15">
      <c r="B24" s="28"/>
      <c r="C24" s="93"/>
      <c r="D24" s="93"/>
      <c r="E24" s="93"/>
      <c r="F24" s="93"/>
      <c r="G24" s="93"/>
      <c r="H24" s="93"/>
      <c r="I24" s="93"/>
      <c r="J24" s="93"/>
      <c r="K24" s="93"/>
      <c r="L24" s="93"/>
      <c r="M24" s="93"/>
    </row>
    <row r="25" spans="2:13" ht="15" thickBot="1">
      <c r="B25" s="30"/>
      <c r="C25" s="149"/>
      <c r="D25" s="93"/>
      <c r="E25" s="93"/>
      <c r="F25" s="93"/>
      <c r="G25" s="93"/>
      <c r="H25" s="93"/>
      <c r="I25" s="93"/>
      <c r="J25" s="93"/>
      <c r="K25" s="93"/>
      <c r="L25" s="93"/>
      <c r="M25" s="93"/>
    </row>
    <row r="26" spans="2:14" ht="16.5" customHeight="1">
      <c r="B26" s="150" t="s">
        <v>1</v>
      </c>
      <c r="C26" s="175" t="s">
        <v>3</v>
      </c>
      <c r="D26" s="177" t="s">
        <v>4</v>
      </c>
      <c r="E26" s="151" t="s">
        <v>5</v>
      </c>
      <c r="F26" s="152"/>
      <c r="G26" s="153" t="s">
        <v>6</v>
      </c>
      <c r="H26" s="152"/>
      <c r="I26" s="153" t="s">
        <v>12</v>
      </c>
      <c r="J26" s="152"/>
      <c r="K26" s="154" t="s">
        <v>7</v>
      </c>
      <c r="L26" s="155"/>
      <c r="M26" s="93"/>
      <c r="N26" s="63"/>
    </row>
    <row r="27" spans="2:13" ht="15" thickBot="1">
      <c r="B27" s="156"/>
      <c r="C27" s="176"/>
      <c r="D27" s="178"/>
      <c r="E27" s="157" t="s">
        <v>10</v>
      </c>
      <c r="F27" s="158" t="s">
        <v>11</v>
      </c>
      <c r="G27" s="159" t="s">
        <v>10</v>
      </c>
      <c r="H27" s="158" t="s">
        <v>11</v>
      </c>
      <c r="I27" s="159" t="s">
        <v>10</v>
      </c>
      <c r="J27" s="158" t="s">
        <v>11</v>
      </c>
      <c r="K27" s="159" t="s">
        <v>10</v>
      </c>
      <c r="L27" s="158" t="s">
        <v>11</v>
      </c>
      <c r="M27" s="93"/>
    </row>
    <row r="28" spans="1:14" ht="15">
      <c r="A28" s="19">
        <v>6</v>
      </c>
      <c r="B28" s="160" t="s">
        <v>96</v>
      </c>
      <c r="C28" s="174">
        <v>0</v>
      </c>
      <c r="D28" s="100" t="s">
        <v>426</v>
      </c>
      <c r="E28" s="163">
        <v>0</v>
      </c>
      <c r="F28" s="46">
        <v>0</v>
      </c>
      <c r="G28" s="45"/>
      <c r="H28" s="46"/>
      <c r="I28" s="45"/>
      <c r="J28" s="46"/>
      <c r="K28" s="45"/>
      <c r="L28" s="46"/>
      <c r="M28" s="93"/>
      <c r="N28" s="55"/>
    </row>
    <row r="29" spans="1:14" ht="15">
      <c r="A29" s="19">
        <v>8</v>
      </c>
      <c r="B29" s="164" t="s">
        <v>34</v>
      </c>
      <c r="C29" s="161">
        <v>0</v>
      </c>
      <c r="D29" s="162" t="s">
        <v>426</v>
      </c>
      <c r="E29" s="165">
        <v>0</v>
      </c>
      <c r="F29" s="53">
        <v>0</v>
      </c>
      <c r="G29" s="50"/>
      <c r="H29" s="53"/>
      <c r="I29" s="50"/>
      <c r="J29" s="53"/>
      <c r="K29" s="50"/>
      <c r="L29" s="53"/>
      <c r="M29" s="93"/>
      <c r="N29" s="55"/>
    </row>
    <row r="30" spans="1:14" ht="15">
      <c r="A30" s="19">
        <v>10</v>
      </c>
      <c r="B30" s="164" t="s">
        <v>35</v>
      </c>
      <c r="C30" s="161">
        <v>0</v>
      </c>
      <c r="D30" s="162" t="s">
        <v>426</v>
      </c>
      <c r="E30" s="165">
        <v>0</v>
      </c>
      <c r="F30" s="53">
        <v>0</v>
      </c>
      <c r="G30" s="50"/>
      <c r="H30" s="53"/>
      <c r="I30" s="50"/>
      <c r="J30" s="53"/>
      <c r="K30" s="50"/>
      <c r="L30" s="53"/>
      <c r="M30" s="93"/>
      <c r="N30" s="55"/>
    </row>
    <row r="31" spans="1:14" ht="15">
      <c r="A31" s="19">
        <v>11</v>
      </c>
      <c r="B31" s="164" t="s">
        <v>36</v>
      </c>
      <c r="C31" s="161">
        <v>0</v>
      </c>
      <c r="D31" s="162" t="s">
        <v>426</v>
      </c>
      <c r="E31" s="165">
        <v>0</v>
      </c>
      <c r="F31" s="53">
        <v>0</v>
      </c>
      <c r="G31" s="50"/>
      <c r="H31" s="53"/>
      <c r="I31" s="50"/>
      <c r="J31" s="53"/>
      <c r="K31" s="50"/>
      <c r="L31" s="53"/>
      <c r="M31" s="93"/>
      <c r="N31" s="55"/>
    </row>
    <row r="32" spans="1:14" ht="15">
      <c r="A32" s="19" t="s">
        <v>37</v>
      </c>
      <c r="B32" s="164" t="s">
        <v>38</v>
      </c>
      <c r="C32" s="161">
        <v>0.08188361774378736</v>
      </c>
      <c r="D32" s="139">
        <v>16132.653104475545</v>
      </c>
      <c r="E32" s="165">
        <v>1.321</v>
      </c>
      <c r="F32" s="53">
        <v>1.3893328649711982</v>
      </c>
      <c r="G32" s="50"/>
      <c r="H32" s="53"/>
      <c r="I32" s="50"/>
      <c r="J32" s="53"/>
      <c r="K32" s="50"/>
      <c r="L32" s="53"/>
      <c r="M32" s="93"/>
      <c r="N32" s="55"/>
    </row>
    <row r="33" spans="1:14" ht="15">
      <c r="A33" s="19" t="s">
        <v>39</v>
      </c>
      <c r="B33" s="164" t="s">
        <v>40</v>
      </c>
      <c r="C33" s="161">
        <v>1.6805667254122354</v>
      </c>
      <c r="D33" s="139">
        <v>16132.653104475545</v>
      </c>
      <c r="E33" s="161">
        <v>27.112</v>
      </c>
      <c r="F33" s="53">
        <v>27.0786671350288</v>
      </c>
      <c r="G33" s="50"/>
      <c r="H33" s="53"/>
      <c r="I33" s="50"/>
      <c r="J33" s="53"/>
      <c r="K33" s="50"/>
      <c r="L33" s="53"/>
      <c r="M33" s="93"/>
      <c r="N33" s="55"/>
    </row>
    <row r="34" spans="1:14" ht="15">
      <c r="A34" s="19" t="s">
        <v>41</v>
      </c>
      <c r="B34" s="164" t="s">
        <v>42</v>
      </c>
      <c r="C34" s="161">
        <v>0</v>
      </c>
      <c r="D34" s="162" t="s">
        <v>426</v>
      </c>
      <c r="E34" s="165">
        <v>0</v>
      </c>
      <c r="F34" s="53">
        <v>0</v>
      </c>
      <c r="G34" s="50"/>
      <c r="H34" s="53"/>
      <c r="I34" s="50"/>
      <c r="J34" s="53"/>
      <c r="K34" s="50"/>
      <c r="L34" s="53"/>
      <c r="M34" s="93"/>
      <c r="N34" s="55"/>
    </row>
    <row r="35" spans="1:14" ht="15">
      <c r="A35" s="19">
        <v>13</v>
      </c>
      <c r="B35" s="164" t="s">
        <v>43</v>
      </c>
      <c r="C35" s="161">
        <v>0</v>
      </c>
      <c r="D35" s="162" t="s">
        <v>426</v>
      </c>
      <c r="E35" s="165">
        <v>0</v>
      </c>
      <c r="F35" s="53">
        <v>0</v>
      </c>
      <c r="G35" s="50"/>
      <c r="H35" s="53"/>
      <c r="I35" s="50"/>
      <c r="J35" s="53"/>
      <c r="K35" s="50"/>
      <c r="L35" s="53"/>
      <c r="M35" s="93"/>
      <c r="N35" s="55"/>
    </row>
    <row r="36" spans="1:14" ht="15" thickBot="1">
      <c r="A36" s="19">
        <v>16</v>
      </c>
      <c r="B36" s="164" t="s">
        <v>27</v>
      </c>
      <c r="C36" s="179">
        <v>0</v>
      </c>
      <c r="D36" s="180" t="s">
        <v>426</v>
      </c>
      <c r="E36" s="181">
        <v>0</v>
      </c>
      <c r="F36" s="143">
        <v>0</v>
      </c>
      <c r="G36" s="50"/>
      <c r="H36" s="53"/>
      <c r="I36" s="50"/>
      <c r="J36" s="53"/>
      <c r="K36" s="50"/>
      <c r="L36" s="53"/>
      <c r="M36" s="93"/>
      <c r="N36" s="55"/>
    </row>
    <row r="37" spans="1:13" ht="15" thickBot="1">
      <c r="A37" s="19">
        <v>17</v>
      </c>
      <c r="B37" s="56" t="s">
        <v>9</v>
      </c>
      <c r="C37" s="57">
        <f>SUM(C28:C36)</f>
        <v>1.7624503431560228</v>
      </c>
      <c r="D37" s="182"/>
      <c r="E37" s="57">
        <f>SUM(E28:E36)</f>
        <v>28.433</v>
      </c>
      <c r="F37" s="92">
        <v>28.468</v>
      </c>
      <c r="G37" s="57">
        <v>0</v>
      </c>
      <c r="H37" s="92">
        <v>0</v>
      </c>
      <c r="I37" s="57">
        <v>0</v>
      </c>
      <c r="J37" s="92">
        <v>0</v>
      </c>
      <c r="K37" s="57">
        <f>E37+G37-I37</f>
        <v>28.433</v>
      </c>
      <c r="L37" s="92">
        <f>F37+H37-J37</f>
        <v>28.468</v>
      </c>
      <c r="M37" s="93"/>
    </row>
    <row r="38" spans="3:13" ht="15">
      <c r="C38" s="65"/>
      <c r="D38" s="93"/>
      <c r="E38" s="65"/>
      <c r="F38" s="65"/>
      <c r="G38" s="65"/>
      <c r="H38" s="65"/>
      <c r="I38" s="65"/>
      <c r="J38" s="65"/>
      <c r="K38" s="65"/>
      <c r="L38" s="65"/>
      <c r="M38" s="93"/>
    </row>
    <row r="39" spans="2:13" ht="15">
      <c r="B39" s="63"/>
      <c r="C39" s="93"/>
      <c r="D39" s="93"/>
      <c r="E39" s="93"/>
      <c r="F39" s="93"/>
      <c r="G39" s="93"/>
      <c r="H39" s="93"/>
      <c r="I39" s="93"/>
      <c r="J39" s="93"/>
      <c r="K39" s="93"/>
      <c r="L39" s="93"/>
      <c r="M39" s="93"/>
    </row>
    <row r="40" spans="3:13" ht="15" thickBot="1">
      <c r="C40" s="93"/>
      <c r="D40" s="93"/>
      <c r="E40" s="93"/>
      <c r="F40" s="93"/>
      <c r="G40" s="93"/>
      <c r="H40" s="93"/>
      <c r="I40" s="93"/>
      <c r="J40" s="93"/>
      <c r="K40" s="93"/>
      <c r="L40" s="93"/>
      <c r="M40" s="93"/>
    </row>
    <row r="41" spans="2:13" ht="15" thickBot="1">
      <c r="B41" s="16"/>
      <c r="C41" s="134">
        <v>2020</v>
      </c>
      <c r="D41" s="93"/>
      <c r="E41" s="93"/>
      <c r="F41" s="93"/>
      <c r="G41" s="93"/>
      <c r="H41" s="93"/>
      <c r="I41" s="93"/>
      <c r="J41" s="93"/>
      <c r="K41" s="93"/>
      <c r="L41" s="93"/>
      <c r="M41" s="93"/>
    </row>
    <row r="42" spans="2:13" ht="15">
      <c r="B42" s="75" t="s">
        <v>345</v>
      </c>
      <c r="C42" s="166">
        <f>+E37/F37*100</f>
        <v>99.87705493887874</v>
      </c>
      <c r="D42" s="93"/>
      <c r="E42" s="93"/>
      <c r="F42" s="93"/>
      <c r="G42" s="93"/>
      <c r="H42" s="93"/>
      <c r="I42" s="93"/>
      <c r="J42" s="93"/>
      <c r="K42" s="93"/>
      <c r="L42" s="93"/>
      <c r="M42" s="93"/>
    </row>
    <row r="43" spans="2:13" ht="15" thickBot="1">
      <c r="B43" s="77" t="s">
        <v>346</v>
      </c>
      <c r="C43" s="140">
        <v>93.36525532124233</v>
      </c>
      <c r="D43" s="93"/>
      <c r="E43" s="93"/>
      <c r="F43" s="93"/>
      <c r="G43" s="93"/>
      <c r="H43" s="93"/>
      <c r="I43" s="93"/>
      <c r="J43" s="93"/>
      <c r="K43" s="93"/>
      <c r="L43" s="93"/>
      <c r="M43" s="93"/>
    </row>
    <row r="44" spans="3:13" ht="15">
      <c r="C44" s="93"/>
      <c r="D44" s="93"/>
      <c r="E44" s="93"/>
      <c r="F44" s="93"/>
      <c r="G44" s="93"/>
      <c r="H44" s="93"/>
      <c r="I44" s="93"/>
      <c r="J44" s="93"/>
      <c r="K44" s="93"/>
      <c r="L44" s="93"/>
      <c r="M44" s="93"/>
    </row>
    <row r="45" spans="3:13" ht="15">
      <c r="C45" s="93"/>
      <c r="D45" s="93"/>
      <c r="E45" s="93"/>
      <c r="F45" s="93"/>
      <c r="G45" s="93"/>
      <c r="H45" s="93"/>
      <c r="I45" s="93"/>
      <c r="J45" s="93"/>
      <c r="K45" s="93"/>
      <c r="L45" s="93"/>
      <c r="M45" s="93"/>
    </row>
    <row r="46" spans="3:13" ht="15">
      <c r="C46" s="93"/>
      <c r="D46" s="93"/>
      <c r="E46" s="93"/>
      <c r="F46" s="93"/>
      <c r="G46" s="93"/>
      <c r="H46" s="93"/>
      <c r="I46" s="93"/>
      <c r="J46" s="93"/>
      <c r="K46" s="93"/>
      <c r="L46" s="93"/>
      <c r="M46" s="93"/>
    </row>
    <row r="47" spans="3:13" ht="15">
      <c r="C47" s="93"/>
      <c r="D47" s="93"/>
      <c r="E47" s="93"/>
      <c r="F47" s="93"/>
      <c r="G47" s="93"/>
      <c r="H47" s="93"/>
      <c r="I47" s="93"/>
      <c r="J47" s="93"/>
      <c r="K47" s="93"/>
      <c r="L47" s="93"/>
      <c r="M47" s="93"/>
    </row>
    <row r="48" spans="3:13" ht="15">
      <c r="C48" s="93"/>
      <c r="D48" s="93"/>
      <c r="E48" s="93"/>
      <c r="F48" s="93"/>
      <c r="G48" s="93"/>
      <c r="H48" s="93"/>
      <c r="I48" s="93"/>
      <c r="J48" s="93"/>
      <c r="K48" s="93"/>
      <c r="L48" s="93"/>
      <c r="M48" s="93"/>
    </row>
    <row r="49" spans="3:13" ht="15">
      <c r="C49" s="93"/>
      <c r="D49" s="93"/>
      <c r="E49" s="93"/>
      <c r="F49" s="93"/>
      <c r="G49" s="93"/>
      <c r="H49" s="93"/>
      <c r="I49" s="93"/>
      <c r="J49" s="93"/>
      <c r="K49" s="93"/>
      <c r="L49" s="93"/>
      <c r="M49" s="93"/>
    </row>
    <row r="50" spans="3:13" ht="15">
      <c r="C50" s="93"/>
      <c r="D50" s="93"/>
      <c r="E50" s="93"/>
      <c r="F50" s="93"/>
      <c r="G50" s="93"/>
      <c r="H50" s="93"/>
      <c r="I50" s="93"/>
      <c r="J50" s="93"/>
      <c r="K50" s="93"/>
      <c r="L50" s="93"/>
      <c r="M50" s="93"/>
    </row>
    <row r="51" spans="3:13" ht="15">
      <c r="C51" s="93"/>
      <c r="D51" s="93"/>
      <c r="E51" s="93"/>
      <c r="F51" s="93"/>
      <c r="G51" s="93"/>
      <c r="H51" s="93"/>
      <c r="I51" s="93"/>
      <c r="J51" s="93"/>
      <c r="K51" s="93"/>
      <c r="L51" s="93"/>
      <c r="M51" s="93"/>
    </row>
  </sheetData>
  <mergeCells count="7">
    <mergeCell ref="K26:L26"/>
    <mergeCell ref="B26:B27"/>
    <mergeCell ref="C26:C27"/>
    <mergeCell ref="D26:D27"/>
    <mergeCell ref="E26:F26"/>
    <mergeCell ref="G26:H26"/>
    <mergeCell ref="I26:J26"/>
  </mergeCells>
  <conditionalFormatting sqref="C39 N29:N36">
    <cfRule type="cellIs" priority="21" dxfId="1" operator="equal">
      <formula>FALSE</formula>
    </cfRule>
    <cfRule type="cellIs" priority="22" dxfId="0" operator="equal">
      <formula>TRUE</formula>
    </cfRule>
  </conditionalFormatting>
  <conditionalFormatting sqref="E39">
    <cfRule type="cellIs" priority="19" dxfId="1" operator="equal">
      <formula>FALSE</formula>
    </cfRule>
    <cfRule type="cellIs" priority="20" dxfId="0" operator="equal">
      <formula>TRUE</formula>
    </cfRule>
  </conditionalFormatting>
  <conditionalFormatting sqref="F39">
    <cfRule type="cellIs" priority="17" dxfId="1" operator="equal">
      <formula>FALSE</formula>
    </cfRule>
    <cfRule type="cellIs" priority="18" dxfId="0" operator="equal">
      <formula>TRUE</formula>
    </cfRule>
  </conditionalFormatting>
  <conditionalFormatting sqref="K39">
    <cfRule type="cellIs" priority="15" dxfId="1" operator="equal">
      <formula>FALSE</formula>
    </cfRule>
    <cfRule type="cellIs" priority="16" dxfId="0" operator="equal">
      <formula>TRUE</formula>
    </cfRule>
  </conditionalFormatting>
  <conditionalFormatting sqref="L39">
    <cfRule type="cellIs" priority="13" dxfId="1" operator="equal">
      <formula>FALSE</formula>
    </cfRule>
    <cfRule type="cellIs" priority="14" dxfId="0" operator="equal">
      <formula>TRUE</formula>
    </cfRule>
  </conditionalFormatting>
  <conditionalFormatting sqref="C16">
    <cfRule type="cellIs" priority="9" dxfId="1" operator="equal">
      <formula>FALSE</formula>
    </cfRule>
    <cfRule type="cellIs" priority="10" dxfId="0" operator="equal">
      <formula>TRUE</formula>
    </cfRule>
  </conditionalFormatting>
  <conditionalFormatting sqref="D16">
    <cfRule type="cellIs" priority="7" dxfId="1" operator="equal">
      <formula>FALSE</formula>
    </cfRule>
    <cfRule type="cellIs" priority="8" dxfId="0" operator="equal">
      <formula>TRUE</formula>
    </cfRule>
  </conditionalFormatting>
  <conditionalFormatting sqref="E19">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90</v>
      </c>
    </row>
    <row r="2" ht="4.5" customHeight="1"/>
    <row r="3" spans="2:3" ht="15">
      <c r="B3" s="13" t="s">
        <v>381</v>
      </c>
      <c r="C3" s="15" t="s">
        <v>29</v>
      </c>
    </row>
    <row r="4" spans="2:3" ht="15">
      <c r="B4" s="55" t="s">
        <v>95</v>
      </c>
      <c r="C4" s="14" t="s">
        <v>343</v>
      </c>
    </row>
    <row r="5" ht="14.25" customHeight="1">
      <c r="C5" s="14" t="s">
        <v>344</v>
      </c>
    </row>
    <row r="6" ht="14.25" customHeight="1" thickBot="1"/>
    <row r="7" spans="2:4" ht="16.5" customHeight="1" thickBot="1">
      <c r="B7" s="16"/>
      <c r="C7" s="17" t="s">
        <v>3</v>
      </c>
      <c r="D7" s="18"/>
    </row>
    <row r="8" spans="1:4" ht="15">
      <c r="A8" s="19">
        <v>1</v>
      </c>
      <c r="B8" s="20" t="s">
        <v>0</v>
      </c>
      <c r="C8" s="21">
        <v>1997.06331291502</v>
      </c>
      <c r="D8" s="121"/>
    </row>
    <row r="9" spans="1:3" ht="15">
      <c r="A9" s="19">
        <v>2</v>
      </c>
      <c r="B9" s="22" t="s">
        <v>8</v>
      </c>
      <c r="C9" s="23">
        <v>0</v>
      </c>
    </row>
    <row r="10" spans="1:3" ht="15">
      <c r="A10" s="19">
        <v>3</v>
      </c>
      <c r="B10" s="24" t="s">
        <v>2</v>
      </c>
      <c r="C10" s="25">
        <f>+C8-C9</f>
        <v>1997.06331291502</v>
      </c>
    </row>
    <row r="11" spans="1:3" ht="15">
      <c r="A11" s="19">
        <v>7</v>
      </c>
      <c r="B11" s="22" t="s">
        <v>33</v>
      </c>
      <c r="C11" s="23">
        <v>44.9993681394118</v>
      </c>
    </row>
    <row r="12" spans="2:3" ht="15" thickBot="1">
      <c r="B12" s="26" t="s">
        <v>97</v>
      </c>
      <c r="C12" s="27">
        <f>IF(ISNUMBER(C11)=TRUE,C10-C11,C10)</f>
        <v>1952.0639447756082</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6</v>
      </c>
      <c r="B17" s="110" t="s">
        <v>96</v>
      </c>
      <c r="C17" s="45">
        <v>0</v>
      </c>
      <c r="D17" s="162" t="s">
        <v>426</v>
      </c>
      <c r="E17" s="45">
        <v>0</v>
      </c>
      <c r="F17" s="46">
        <v>0</v>
      </c>
      <c r="G17" s="45"/>
      <c r="H17" s="46"/>
      <c r="I17" s="45"/>
      <c r="J17" s="46"/>
      <c r="K17" s="45"/>
      <c r="L17" s="46"/>
      <c r="M17" s="93"/>
      <c r="N17" s="55"/>
    </row>
    <row r="18" spans="1:14" ht="15">
      <c r="A18" s="19">
        <v>8</v>
      </c>
      <c r="B18" s="49" t="s">
        <v>34</v>
      </c>
      <c r="C18" s="50">
        <v>0</v>
      </c>
      <c r="D18" s="162" t="s">
        <v>426</v>
      </c>
      <c r="E18" s="50">
        <v>0</v>
      </c>
      <c r="F18" s="53">
        <v>0</v>
      </c>
      <c r="G18" s="50"/>
      <c r="H18" s="53"/>
      <c r="I18" s="50"/>
      <c r="J18" s="53"/>
      <c r="K18" s="50"/>
      <c r="L18" s="53"/>
      <c r="M18" s="93"/>
      <c r="N18" s="55"/>
    </row>
    <row r="19" spans="1:14" ht="15">
      <c r="A19" s="19">
        <v>10</v>
      </c>
      <c r="B19" s="49" t="s">
        <v>35</v>
      </c>
      <c r="C19" s="50">
        <v>0</v>
      </c>
      <c r="D19" s="162" t="s">
        <v>426</v>
      </c>
      <c r="E19" s="50">
        <v>0</v>
      </c>
      <c r="F19" s="53">
        <v>0</v>
      </c>
      <c r="G19" s="50"/>
      <c r="H19" s="53"/>
      <c r="I19" s="50"/>
      <c r="J19" s="53"/>
      <c r="K19" s="50"/>
      <c r="L19" s="53"/>
      <c r="M19" s="93"/>
      <c r="N19" s="55"/>
    </row>
    <row r="20" spans="1:14" ht="15">
      <c r="A20" s="19">
        <v>11</v>
      </c>
      <c r="B20" s="49" t="s">
        <v>36</v>
      </c>
      <c r="C20" s="50">
        <v>30.069373335608</v>
      </c>
      <c r="D20" s="53">
        <v>297.5</v>
      </c>
      <c r="E20" s="50">
        <v>8.94563856734338</v>
      </c>
      <c r="F20" s="53">
        <v>9.01527314796624</v>
      </c>
      <c r="G20" s="50"/>
      <c r="H20" s="53"/>
      <c r="I20" s="50"/>
      <c r="J20" s="53"/>
      <c r="K20" s="50"/>
      <c r="L20" s="53"/>
      <c r="M20" s="93"/>
      <c r="N20" s="55"/>
    </row>
    <row r="21" spans="1:14" ht="15">
      <c r="A21" s="19" t="s">
        <v>37</v>
      </c>
      <c r="B21" s="49" t="s">
        <v>38</v>
      </c>
      <c r="C21" s="50">
        <v>0</v>
      </c>
      <c r="D21" s="162" t="s">
        <v>426</v>
      </c>
      <c r="E21" s="50">
        <v>0</v>
      </c>
      <c r="F21" s="53">
        <v>0</v>
      </c>
      <c r="G21" s="50"/>
      <c r="H21" s="53"/>
      <c r="I21" s="50"/>
      <c r="J21" s="53"/>
      <c r="K21" s="50"/>
      <c r="L21" s="53"/>
      <c r="M21" s="93"/>
      <c r="N21" s="55"/>
    </row>
    <row r="22" spans="1:14" ht="15">
      <c r="A22" s="19" t="s">
        <v>39</v>
      </c>
      <c r="B22" s="49" t="s">
        <v>40</v>
      </c>
      <c r="C22" s="50">
        <v>1921.9945714400003</v>
      </c>
      <c r="D22" s="53">
        <v>297.1597162237282</v>
      </c>
      <c r="E22" s="50">
        <v>571.1393614326566</v>
      </c>
      <c r="F22" s="53">
        <v>577.5047268520337</v>
      </c>
      <c r="G22" s="50"/>
      <c r="H22" s="53"/>
      <c r="I22" s="50"/>
      <c r="J22" s="53"/>
      <c r="K22" s="50"/>
      <c r="L22" s="53"/>
      <c r="M22" s="93"/>
      <c r="N22" s="55"/>
    </row>
    <row r="23" spans="1:14" ht="15">
      <c r="A23" s="19" t="s">
        <v>41</v>
      </c>
      <c r="B23" s="49" t="s">
        <v>42</v>
      </c>
      <c r="C23" s="50">
        <v>0</v>
      </c>
      <c r="D23" s="162" t="s">
        <v>426</v>
      </c>
      <c r="E23" s="50">
        <v>0</v>
      </c>
      <c r="F23" s="53">
        <v>0</v>
      </c>
      <c r="G23" s="50"/>
      <c r="H23" s="53"/>
      <c r="I23" s="50"/>
      <c r="J23" s="53"/>
      <c r="K23" s="50"/>
      <c r="L23" s="53"/>
      <c r="M23" s="93"/>
      <c r="N23" s="55"/>
    </row>
    <row r="24" spans="1:14" ht="15">
      <c r="A24" s="19">
        <v>13</v>
      </c>
      <c r="B24" s="49" t="s">
        <v>43</v>
      </c>
      <c r="C24" s="50">
        <v>0</v>
      </c>
      <c r="D24" s="162" t="s">
        <v>426</v>
      </c>
      <c r="E24" s="50">
        <v>0</v>
      </c>
      <c r="F24" s="53">
        <v>0</v>
      </c>
      <c r="G24" s="50"/>
      <c r="H24" s="53"/>
      <c r="I24" s="50"/>
      <c r="J24" s="53"/>
      <c r="K24" s="50"/>
      <c r="L24" s="53"/>
      <c r="M24" s="93"/>
      <c r="N24" s="55"/>
    </row>
    <row r="25" spans="1:14" ht="15" thickBot="1">
      <c r="A25" s="19">
        <v>16</v>
      </c>
      <c r="B25" s="49" t="s">
        <v>27</v>
      </c>
      <c r="C25" s="50">
        <v>0</v>
      </c>
      <c r="D25" s="162" t="s">
        <v>426</v>
      </c>
      <c r="E25" s="50">
        <v>0</v>
      </c>
      <c r="F25" s="53">
        <v>0</v>
      </c>
      <c r="G25" s="50"/>
      <c r="H25" s="53"/>
      <c r="I25" s="50"/>
      <c r="J25" s="53"/>
      <c r="K25" s="50"/>
      <c r="L25" s="53"/>
      <c r="M25" s="93"/>
      <c r="N25" s="55"/>
    </row>
    <row r="26" spans="1:13" ht="15" thickBot="1">
      <c r="A26" s="19">
        <v>17</v>
      </c>
      <c r="B26" s="56" t="s">
        <v>9</v>
      </c>
      <c r="C26" s="57">
        <f>SUM(C17:C25)</f>
        <v>1952.0639447756082</v>
      </c>
      <c r="D26" s="58"/>
      <c r="E26" s="57">
        <f>SUM(E17:E25)</f>
        <v>580.085</v>
      </c>
      <c r="F26" s="92">
        <v>586.52</v>
      </c>
      <c r="G26" s="57">
        <v>25.19</v>
      </c>
      <c r="H26" s="92">
        <v>25.55</v>
      </c>
      <c r="I26" s="57">
        <v>0.01</v>
      </c>
      <c r="J26" s="92">
        <v>0</v>
      </c>
      <c r="K26" s="57">
        <f>E26+G26-I26</f>
        <v>605.2650000000001</v>
      </c>
      <c r="L26" s="92">
        <f>F26+H26-J26</f>
        <v>612.0699999999999</v>
      </c>
      <c r="M26" s="93"/>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166">
        <f>+E26/F26*100</f>
        <v>98.90285071267819</v>
      </c>
    </row>
    <row r="32" spans="2:3" ht="15" thickBot="1">
      <c r="B32" s="77" t="s">
        <v>346</v>
      </c>
      <c r="C32" s="140">
        <v>101.10304574390514</v>
      </c>
    </row>
  </sheetData>
  <mergeCells count="7">
    <mergeCell ref="K15:L15"/>
    <mergeCell ref="B15:B16"/>
    <mergeCell ref="C15:C16"/>
    <mergeCell ref="D15:D16"/>
    <mergeCell ref="E15:F15"/>
    <mergeCell ref="G15:H15"/>
    <mergeCell ref="I15:J15"/>
  </mergeCells>
  <conditionalFormatting sqref="C28 N18:N25">
    <cfRule type="cellIs" priority="19" dxfId="1" operator="equal">
      <formula>FALSE</formula>
    </cfRule>
    <cfRule type="cellIs" priority="20" dxfId="0" operator="equal">
      <formula>TRUE</formula>
    </cfRule>
  </conditionalFormatting>
  <conditionalFormatting sqref="E28">
    <cfRule type="cellIs" priority="17" dxfId="1" operator="equal">
      <formula>FALSE</formula>
    </cfRule>
    <cfRule type="cellIs" priority="18" dxfId="0" operator="equal">
      <formula>TRUE</formula>
    </cfRule>
  </conditionalFormatting>
  <conditionalFormatting sqref="F28">
    <cfRule type="cellIs" priority="15" dxfId="1" operator="equal">
      <formula>FALSE</formula>
    </cfRule>
    <cfRule type="cellIs" priority="16" dxfId="0" operator="equal">
      <formula>TRUE</formula>
    </cfRule>
  </conditionalFormatting>
  <conditionalFormatting sqref="K28">
    <cfRule type="cellIs" priority="13" dxfId="1" operator="equal">
      <formula>FALSE</formula>
    </cfRule>
    <cfRule type="cellIs" priority="14" dxfId="0" operator="equal">
      <formula>TRUE</formula>
    </cfRule>
  </conditionalFormatting>
  <conditionalFormatting sqref="L28">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102</v>
      </c>
    </row>
    <row r="2" ht="4.5" customHeight="1"/>
    <row r="3" spans="2:3" ht="15">
      <c r="B3" s="13" t="s">
        <v>423</v>
      </c>
      <c r="C3" s="15" t="s">
        <v>29</v>
      </c>
    </row>
    <row r="4" spans="2:3" ht="15">
      <c r="B4" s="55" t="s">
        <v>422</v>
      </c>
      <c r="C4" s="14" t="s">
        <v>343</v>
      </c>
    </row>
    <row r="5" ht="14.25" customHeight="1">
      <c r="C5" s="14" t="s">
        <v>344</v>
      </c>
    </row>
    <row r="6" ht="14.25" customHeight="1" thickBot="1"/>
    <row r="7" spans="2:4" ht="16.5" customHeight="1" thickBot="1">
      <c r="B7" s="16"/>
      <c r="C7" s="17" t="s">
        <v>3</v>
      </c>
      <c r="D7" s="18"/>
    </row>
    <row r="8" spans="1:4" ht="15">
      <c r="A8" s="19">
        <v>1</v>
      </c>
      <c r="B8" s="20" t="s">
        <v>0</v>
      </c>
      <c r="C8" s="21">
        <v>126.15084231512091</v>
      </c>
      <c r="D8" s="121"/>
    </row>
    <row r="9" spans="1:3" ht="15">
      <c r="A9" s="19">
        <v>2</v>
      </c>
      <c r="B9" s="22" t="s">
        <v>8</v>
      </c>
      <c r="C9" s="23">
        <v>0</v>
      </c>
    </row>
    <row r="10" spans="1:3" ht="15">
      <c r="A10" s="19">
        <v>3</v>
      </c>
      <c r="B10" s="24" t="s">
        <v>2</v>
      </c>
      <c r="C10" s="25">
        <f>+C8-C9</f>
        <v>126.15084231512091</v>
      </c>
    </row>
    <row r="11" spans="1:3" ht="15">
      <c r="A11" s="19">
        <v>7</v>
      </c>
      <c r="B11" s="22" t="s">
        <v>33</v>
      </c>
      <c r="C11" s="23">
        <v>0</v>
      </c>
    </row>
    <row r="12" spans="2:3" ht="15" thickBot="1">
      <c r="B12" s="26" t="s">
        <v>97</v>
      </c>
      <c r="C12" s="27">
        <f>IF(ISNUMBER(C11)=TRUE,C10-C11,C10)</f>
        <v>126.15084231512091</v>
      </c>
    </row>
    <row r="13" spans="2:3" ht="15">
      <c r="B13" s="28"/>
      <c r="C13" s="29"/>
    </row>
    <row r="14" spans="2:3" ht="15" thickBot="1">
      <c r="B14" s="30"/>
      <c r="C14" s="31"/>
    </row>
    <row r="15" spans="2:14" ht="16.5" customHeight="1">
      <c r="B15" s="150" t="s">
        <v>1</v>
      </c>
      <c r="C15" s="183" t="s">
        <v>3</v>
      </c>
      <c r="D15" s="184" t="s">
        <v>4</v>
      </c>
      <c r="E15" s="35" t="s">
        <v>5</v>
      </c>
      <c r="F15" s="36"/>
      <c r="G15" s="35" t="s">
        <v>6</v>
      </c>
      <c r="H15" s="36"/>
      <c r="I15" s="35" t="s">
        <v>12</v>
      </c>
      <c r="J15" s="36"/>
      <c r="K15" s="37" t="s">
        <v>7</v>
      </c>
      <c r="L15" s="38"/>
      <c r="N15" s="63"/>
    </row>
    <row r="16" spans="2:12" ht="15" thickBot="1">
      <c r="B16" s="156"/>
      <c r="C16" s="185"/>
      <c r="D16" s="186"/>
      <c r="E16" s="42" t="s">
        <v>10</v>
      </c>
      <c r="F16" s="43" t="s">
        <v>11</v>
      </c>
      <c r="G16" s="42" t="s">
        <v>10</v>
      </c>
      <c r="H16" s="43" t="s">
        <v>11</v>
      </c>
      <c r="I16" s="42" t="s">
        <v>10</v>
      </c>
      <c r="J16" s="43" t="s">
        <v>11</v>
      </c>
      <c r="K16" s="42" t="s">
        <v>10</v>
      </c>
      <c r="L16" s="44" t="s">
        <v>11</v>
      </c>
    </row>
    <row r="17" spans="1:14" ht="15">
      <c r="A17" s="19">
        <v>6</v>
      </c>
      <c r="B17" s="160" t="s">
        <v>96</v>
      </c>
      <c r="C17" s="123">
        <v>0</v>
      </c>
      <c r="D17" s="162" t="s">
        <v>426</v>
      </c>
      <c r="E17" s="45">
        <v>0</v>
      </c>
      <c r="F17" s="46">
        <v>0</v>
      </c>
      <c r="G17" s="45"/>
      <c r="H17" s="46"/>
      <c r="I17" s="45"/>
      <c r="J17" s="46"/>
      <c r="K17" s="45"/>
      <c r="L17" s="46"/>
      <c r="N17" s="55"/>
    </row>
    <row r="18" spans="1:14" ht="15">
      <c r="A18" s="19">
        <v>8</v>
      </c>
      <c r="B18" s="164" t="s">
        <v>34</v>
      </c>
      <c r="C18" s="138">
        <v>0</v>
      </c>
      <c r="D18" s="162" t="s">
        <v>426</v>
      </c>
      <c r="E18" s="50">
        <v>0</v>
      </c>
      <c r="F18" s="53">
        <v>0</v>
      </c>
      <c r="G18" s="50"/>
      <c r="H18" s="53"/>
      <c r="I18" s="50"/>
      <c r="J18" s="53"/>
      <c r="K18" s="50"/>
      <c r="L18" s="53"/>
      <c r="N18" s="55"/>
    </row>
    <row r="19" spans="1:14" ht="15">
      <c r="A19" s="19">
        <v>10</v>
      </c>
      <c r="B19" s="164" t="s">
        <v>35</v>
      </c>
      <c r="C19" s="138">
        <v>0</v>
      </c>
      <c r="D19" s="162" t="s">
        <v>426</v>
      </c>
      <c r="E19" s="50">
        <v>0</v>
      </c>
      <c r="F19" s="53">
        <v>0</v>
      </c>
      <c r="G19" s="50"/>
      <c r="H19" s="53"/>
      <c r="I19" s="50"/>
      <c r="J19" s="53"/>
      <c r="K19" s="50"/>
      <c r="L19" s="53"/>
      <c r="N19" s="55"/>
    </row>
    <row r="20" spans="1:14" ht="15">
      <c r="A20" s="19">
        <v>11</v>
      </c>
      <c r="B20" s="164" t="s">
        <v>36</v>
      </c>
      <c r="C20" s="138">
        <v>15.903742007457492</v>
      </c>
      <c r="D20" s="23">
        <v>1082.2610170568064</v>
      </c>
      <c r="E20" s="50">
        <v>17.212</v>
      </c>
      <c r="F20" s="53">
        <v>19.551413679764455</v>
      </c>
      <c r="G20" s="50"/>
      <c r="H20" s="53"/>
      <c r="I20" s="50"/>
      <c r="J20" s="53"/>
      <c r="K20" s="50"/>
      <c r="L20" s="53"/>
      <c r="N20" s="55"/>
    </row>
    <row r="21" spans="1:14" ht="15">
      <c r="A21" s="19" t="s">
        <v>37</v>
      </c>
      <c r="B21" s="164" t="s">
        <v>38</v>
      </c>
      <c r="C21" s="138">
        <v>0</v>
      </c>
      <c r="D21" s="162" t="s">
        <v>426</v>
      </c>
      <c r="E21" s="50">
        <v>0</v>
      </c>
      <c r="F21" s="53">
        <v>0</v>
      </c>
      <c r="G21" s="50"/>
      <c r="H21" s="53"/>
      <c r="I21" s="50"/>
      <c r="J21" s="53"/>
      <c r="K21" s="50"/>
      <c r="L21" s="53"/>
      <c r="N21" s="55"/>
    </row>
    <row r="22" spans="1:14" ht="15">
      <c r="A22" s="19" t="s">
        <v>39</v>
      </c>
      <c r="B22" s="164" t="s">
        <v>40</v>
      </c>
      <c r="C22" s="138">
        <v>103.14662756666341</v>
      </c>
      <c r="D22" s="23">
        <v>1337.9413486961391</v>
      </c>
      <c r="E22" s="50">
        <v>138.004138</v>
      </c>
      <c r="F22" s="53">
        <v>141.91096328563674</v>
      </c>
      <c r="G22" s="50"/>
      <c r="H22" s="53"/>
      <c r="I22" s="50"/>
      <c r="J22" s="53"/>
      <c r="K22" s="50"/>
      <c r="L22" s="53"/>
      <c r="N22" s="55"/>
    </row>
    <row r="23" spans="1:14" ht="15">
      <c r="A23" s="19" t="s">
        <v>41</v>
      </c>
      <c r="B23" s="164" t="s">
        <v>42</v>
      </c>
      <c r="C23" s="138">
        <v>7.100472741000001</v>
      </c>
      <c r="D23" s="23">
        <v>934.1437171781686</v>
      </c>
      <c r="E23" s="50">
        <v>6.632862</v>
      </c>
      <c r="F23" s="53">
        <v>6.495623034598789</v>
      </c>
      <c r="G23" s="50"/>
      <c r="H23" s="53"/>
      <c r="I23" s="50"/>
      <c r="J23" s="53"/>
      <c r="K23" s="50"/>
      <c r="L23" s="53"/>
      <c r="N23" s="55"/>
    </row>
    <row r="24" spans="1:14" ht="15">
      <c r="A24" s="19">
        <v>13</v>
      </c>
      <c r="B24" s="164" t="s">
        <v>43</v>
      </c>
      <c r="C24" s="138">
        <v>0</v>
      </c>
      <c r="D24" s="162" t="s">
        <v>426</v>
      </c>
      <c r="E24" s="50">
        <v>0</v>
      </c>
      <c r="F24" s="53">
        <v>0</v>
      </c>
      <c r="G24" s="50"/>
      <c r="H24" s="53"/>
      <c r="I24" s="50"/>
      <c r="J24" s="53"/>
      <c r="K24" s="50"/>
      <c r="L24" s="53"/>
      <c r="N24" s="55"/>
    </row>
    <row r="25" spans="1:14" ht="15" thickBot="1">
      <c r="A25" s="19">
        <v>16</v>
      </c>
      <c r="B25" s="164" t="s">
        <v>27</v>
      </c>
      <c r="C25" s="187">
        <v>0</v>
      </c>
      <c r="D25" s="162" t="s">
        <v>426</v>
      </c>
      <c r="E25" s="50">
        <v>0</v>
      </c>
      <c r="F25" s="53">
        <v>0</v>
      </c>
      <c r="G25" s="50"/>
      <c r="H25" s="53"/>
      <c r="I25" s="50"/>
      <c r="J25" s="53"/>
      <c r="K25" s="50"/>
      <c r="L25" s="53"/>
      <c r="N25" s="55"/>
    </row>
    <row r="26" spans="1:12" ht="15" thickBot="1">
      <c r="A26" s="19">
        <v>17</v>
      </c>
      <c r="B26" s="188" t="s">
        <v>9</v>
      </c>
      <c r="C26" s="189">
        <f>SUM(C17:C25)</f>
        <v>126.15084231512091</v>
      </c>
      <c r="D26" s="190"/>
      <c r="E26" s="189">
        <f>SUM(E17:E25)</f>
        <v>161.849</v>
      </c>
      <c r="F26" s="92">
        <v>167.958</v>
      </c>
      <c r="G26" s="57">
        <v>0.13</v>
      </c>
      <c r="H26" s="92">
        <v>0</v>
      </c>
      <c r="I26" s="57">
        <v>0</v>
      </c>
      <c r="J26" s="92">
        <v>0</v>
      </c>
      <c r="K26" s="57">
        <f>E26+G26-I26</f>
        <v>161.97899999999998</v>
      </c>
      <c r="L26" s="92">
        <f>F26+H26-J26</f>
        <v>167.958</v>
      </c>
    </row>
    <row r="27" spans="3:12" ht="15">
      <c r="C27" s="65"/>
      <c r="D27" s="93"/>
      <c r="E27" s="65"/>
      <c r="F27" s="65"/>
      <c r="G27" s="65"/>
      <c r="H27" s="65"/>
      <c r="I27" s="65"/>
      <c r="J27" s="65"/>
      <c r="K27" s="65"/>
      <c r="L27" s="65"/>
    </row>
    <row r="28" ht="15">
      <c r="B28" s="63"/>
    </row>
    <row r="29" ht="15" thickBot="1"/>
    <row r="30" spans="2:3" ht="15" thickBot="1">
      <c r="B30" s="16"/>
      <c r="C30" s="66">
        <v>2020</v>
      </c>
    </row>
    <row r="31" spans="2:3" ht="15">
      <c r="B31" s="75" t="s">
        <v>345</v>
      </c>
      <c r="C31" s="166">
        <f>+E26/F26*100</f>
        <v>96.36278117148335</v>
      </c>
    </row>
    <row r="32" spans="2:3" ht="15" thickBot="1">
      <c r="B32" s="77" t="s">
        <v>346</v>
      </c>
      <c r="C32" s="140">
        <v>105.67184462354429</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F28">
    <cfRule type="cellIs" priority="11" dxfId="1" operator="equal">
      <formula>FALSE</formula>
    </cfRule>
    <cfRule type="cellIs" priority="12"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4.8515625" style="1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103</v>
      </c>
    </row>
    <row r="2" ht="4.5" customHeight="1"/>
    <row r="3" spans="2:3" ht="15">
      <c r="B3" s="13" t="s">
        <v>424</v>
      </c>
      <c r="C3" s="15" t="s">
        <v>29</v>
      </c>
    </row>
    <row r="4" spans="2:3" ht="15">
      <c r="B4" s="55"/>
      <c r="C4" s="14" t="s">
        <v>343</v>
      </c>
    </row>
    <row r="5" ht="14.25" customHeight="1">
      <c r="C5" s="14" t="s">
        <v>344</v>
      </c>
    </row>
    <row r="6" ht="14.25" customHeight="1" thickBot="1"/>
    <row r="7" spans="2:4" ht="16.5" customHeight="1" thickBot="1">
      <c r="B7" s="16"/>
      <c r="C7" s="17" t="s">
        <v>3</v>
      </c>
      <c r="D7" s="18"/>
    </row>
    <row r="8" spans="1:4" ht="15">
      <c r="A8" s="19">
        <v>1</v>
      </c>
      <c r="B8" s="20" t="s">
        <v>0</v>
      </c>
      <c r="C8" s="23">
        <v>10.13100704717318</v>
      </c>
      <c r="D8" s="121"/>
    </row>
    <row r="9" spans="1:3" ht="15">
      <c r="A9" s="19">
        <v>2</v>
      </c>
      <c r="B9" s="22" t="s">
        <v>8</v>
      </c>
      <c r="C9" s="23">
        <v>0</v>
      </c>
    </row>
    <row r="10" spans="1:3" ht="15">
      <c r="A10" s="19">
        <v>3</v>
      </c>
      <c r="B10" s="24" t="s">
        <v>2</v>
      </c>
      <c r="C10" s="25">
        <f>+C8-C9</f>
        <v>10.13100704717318</v>
      </c>
    </row>
    <row r="11" spans="1:3" ht="15">
      <c r="A11" s="19">
        <v>7</v>
      </c>
      <c r="B11" s="22" t="s">
        <v>33</v>
      </c>
      <c r="C11" s="23">
        <v>0</v>
      </c>
    </row>
    <row r="12" spans="2:3" ht="15" thickBot="1">
      <c r="B12" s="26" t="s">
        <v>97</v>
      </c>
      <c r="C12" s="27">
        <f>IF(ISNUMBER(C11)=TRUE,C10-C11,C10)</f>
        <v>10.13100704717318</v>
      </c>
    </row>
    <row r="13" spans="2:4" ht="15">
      <c r="B13" s="28"/>
      <c r="C13" s="28"/>
      <c r="D13" s="28"/>
    </row>
    <row r="14" spans="2:3" ht="15" thickBot="1">
      <c r="B14" s="30"/>
      <c r="C14" s="31"/>
    </row>
    <row r="15" spans="2:14" ht="16.5" customHeight="1">
      <c r="B15" s="32" t="s">
        <v>1</v>
      </c>
      <c r="C15" s="183" t="s">
        <v>3</v>
      </c>
      <c r="D15" s="184" t="s">
        <v>4</v>
      </c>
      <c r="E15" s="35" t="s">
        <v>5</v>
      </c>
      <c r="F15" s="36"/>
      <c r="G15" s="35" t="s">
        <v>6</v>
      </c>
      <c r="H15" s="36"/>
      <c r="I15" s="35" t="s">
        <v>12</v>
      </c>
      <c r="J15" s="36"/>
      <c r="K15" s="37" t="s">
        <v>7</v>
      </c>
      <c r="L15" s="38"/>
      <c r="N15" s="63"/>
    </row>
    <row r="16" spans="2:12" ht="15" thickBot="1">
      <c r="B16" s="39"/>
      <c r="C16" s="185"/>
      <c r="D16" s="186"/>
      <c r="E16" s="42" t="s">
        <v>10</v>
      </c>
      <c r="F16" s="43" t="s">
        <v>11</v>
      </c>
      <c r="G16" s="42" t="s">
        <v>10</v>
      </c>
      <c r="H16" s="43" t="s">
        <v>11</v>
      </c>
      <c r="I16" s="42" t="s">
        <v>10</v>
      </c>
      <c r="J16" s="43" t="s">
        <v>11</v>
      </c>
      <c r="K16" s="42" t="s">
        <v>10</v>
      </c>
      <c r="L16" s="44" t="s">
        <v>11</v>
      </c>
    </row>
    <row r="17" spans="1:14" ht="15">
      <c r="A17" s="19">
        <v>6</v>
      </c>
      <c r="B17" s="110" t="s">
        <v>96</v>
      </c>
      <c r="C17" s="135">
        <v>0</v>
      </c>
      <c r="D17" s="162" t="s">
        <v>426</v>
      </c>
      <c r="E17" s="45">
        <v>0</v>
      </c>
      <c r="F17" s="46">
        <v>0</v>
      </c>
      <c r="G17" s="45"/>
      <c r="H17" s="46"/>
      <c r="I17" s="45"/>
      <c r="J17" s="46"/>
      <c r="K17" s="45"/>
      <c r="L17" s="46"/>
      <c r="M17" s="93"/>
      <c r="N17" s="55"/>
    </row>
    <row r="18" spans="1:14" ht="15">
      <c r="A18" s="19">
        <v>8</v>
      </c>
      <c r="B18" s="49" t="s">
        <v>34</v>
      </c>
      <c r="C18" s="138">
        <v>0</v>
      </c>
      <c r="D18" s="162" t="s">
        <v>426</v>
      </c>
      <c r="E18" s="50">
        <v>0</v>
      </c>
      <c r="F18" s="53">
        <v>0</v>
      </c>
      <c r="G18" s="50"/>
      <c r="H18" s="53"/>
      <c r="I18" s="50"/>
      <c r="J18" s="53"/>
      <c r="K18" s="50"/>
      <c r="L18" s="53"/>
      <c r="M18" s="93"/>
      <c r="N18" s="55"/>
    </row>
    <row r="19" spans="1:14" ht="15">
      <c r="A19" s="19">
        <v>10</v>
      </c>
      <c r="B19" s="49" t="s">
        <v>35</v>
      </c>
      <c r="C19" s="138">
        <v>0</v>
      </c>
      <c r="D19" s="162" t="s">
        <v>426</v>
      </c>
      <c r="E19" s="50">
        <v>0</v>
      </c>
      <c r="F19" s="53">
        <v>0</v>
      </c>
      <c r="G19" s="50"/>
      <c r="H19" s="53"/>
      <c r="I19" s="50"/>
      <c r="J19" s="53"/>
      <c r="K19" s="50"/>
      <c r="L19" s="53"/>
      <c r="M19" s="93"/>
      <c r="N19" s="55"/>
    </row>
    <row r="20" spans="1:14" ht="15">
      <c r="A20" s="19">
        <v>11</v>
      </c>
      <c r="B20" s="49" t="s">
        <v>36</v>
      </c>
      <c r="C20" s="138">
        <v>0.03257926102617045</v>
      </c>
      <c r="D20" s="23">
        <v>5248.737835478778</v>
      </c>
      <c r="E20" s="50">
        <v>0.171</v>
      </c>
      <c r="F20" s="53">
        <v>0.17223042533142352</v>
      </c>
      <c r="G20" s="50"/>
      <c r="H20" s="53"/>
      <c r="I20" s="50"/>
      <c r="J20" s="53"/>
      <c r="K20" s="50"/>
      <c r="L20" s="53"/>
      <c r="M20" s="93"/>
      <c r="N20" s="55"/>
    </row>
    <row r="21" spans="1:14" ht="15">
      <c r="A21" s="19" t="s">
        <v>37</v>
      </c>
      <c r="B21" s="49" t="s">
        <v>38</v>
      </c>
      <c r="C21" s="138">
        <v>0</v>
      </c>
      <c r="D21" s="162" t="s">
        <v>426</v>
      </c>
      <c r="E21" s="50">
        <v>0</v>
      </c>
      <c r="F21" s="50">
        <v>0</v>
      </c>
      <c r="G21" s="50"/>
      <c r="H21" s="53"/>
      <c r="I21" s="50"/>
      <c r="J21" s="53"/>
      <c r="K21" s="50"/>
      <c r="L21" s="53"/>
      <c r="M21" s="93"/>
      <c r="N21" s="55"/>
    </row>
    <row r="22" spans="1:14" ht="15">
      <c r="A22" s="19" t="s">
        <v>39</v>
      </c>
      <c r="B22" s="49" t="s">
        <v>40</v>
      </c>
      <c r="C22" s="138">
        <v>10.070483169816706</v>
      </c>
      <c r="D22" s="23">
        <v>5242.693931334076</v>
      </c>
      <c r="E22" s="138">
        <v>52.796461</v>
      </c>
      <c r="F22" s="138">
        <v>59.570326461883916</v>
      </c>
      <c r="G22" s="50"/>
      <c r="H22" s="53"/>
      <c r="I22" s="50"/>
      <c r="J22" s="53"/>
      <c r="K22" s="50"/>
      <c r="L22" s="53"/>
      <c r="M22" s="93"/>
      <c r="N22" s="55"/>
    </row>
    <row r="23" spans="1:14" ht="15">
      <c r="A23" s="19" t="s">
        <v>41</v>
      </c>
      <c r="B23" s="49" t="s">
        <v>42</v>
      </c>
      <c r="C23" s="138">
        <v>0.038994891999999996</v>
      </c>
      <c r="D23" s="23">
        <v>6809.584188616293</v>
      </c>
      <c r="E23" s="50">
        <v>0.26553899999999997</v>
      </c>
      <c r="F23" s="50">
        <v>0.277443112784667</v>
      </c>
      <c r="G23" s="50"/>
      <c r="H23" s="53"/>
      <c r="I23" s="50"/>
      <c r="J23" s="53"/>
      <c r="K23" s="50"/>
      <c r="L23" s="53"/>
      <c r="M23" s="93"/>
      <c r="N23" s="55"/>
    </row>
    <row r="24" spans="1:14" ht="15">
      <c r="A24" s="19">
        <v>13</v>
      </c>
      <c r="B24" s="49" t="s">
        <v>43</v>
      </c>
      <c r="C24" s="138">
        <v>0</v>
      </c>
      <c r="D24" s="162" t="s">
        <v>426</v>
      </c>
      <c r="E24" s="50">
        <v>0</v>
      </c>
      <c r="F24" s="50">
        <v>0</v>
      </c>
      <c r="G24" s="50"/>
      <c r="H24" s="53"/>
      <c r="I24" s="50"/>
      <c r="J24" s="53"/>
      <c r="K24" s="50"/>
      <c r="L24" s="53"/>
      <c r="M24" s="93"/>
      <c r="N24" s="55"/>
    </row>
    <row r="25" spans="1:14" ht="15" thickBot="1">
      <c r="A25" s="19">
        <v>16</v>
      </c>
      <c r="B25" s="49" t="s">
        <v>27</v>
      </c>
      <c r="C25" s="138">
        <v>-0.01105027566969524</v>
      </c>
      <c r="D25" s="162">
        <v>5248.737835478778</v>
      </c>
      <c r="E25" s="137">
        <v>-0.058</v>
      </c>
      <c r="F25" s="137">
        <v>-0.064</v>
      </c>
      <c r="G25" s="50"/>
      <c r="H25" s="53"/>
      <c r="I25" s="50"/>
      <c r="J25" s="53"/>
      <c r="K25" s="50"/>
      <c r="L25" s="53"/>
      <c r="M25" s="93"/>
      <c r="N25" s="55"/>
    </row>
    <row r="26" spans="1:13" ht="15" thickBot="1">
      <c r="A26" s="19">
        <v>17</v>
      </c>
      <c r="B26" s="56" t="s">
        <v>9</v>
      </c>
      <c r="C26" s="189">
        <v>10.13100704717318</v>
      </c>
      <c r="D26" s="190"/>
      <c r="E26" s="191">
        <v>53.175</v>
      </c>
      <c r="F26" s="132">
        <v>59.956</v>
      </c>
      <c r="G26" s="57">
        <v>0</v>
      </c>
      <c r="H26" s="92">
        <v>0</v>
      </c>
      <c r="I26" s="57">
        <v>0</v>
      </c>
      <c r="J26" s="92">
        <v>0</v>
      </c>
      <c r="K26" s="57">
        <f>E26+G26-I26</f>
        <v>53.175</v>
      </c>
      <c r="L26" s="92">
        <f>F26+H26-J26</f>
        <v>59.956</v>
      </c>
      <c r="M26" s="93"/>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166">
        <f>+E26/F26*100</f>
        <v>88.69003936219893</v>
      </c>
    </row>
    <row r="32" spans="2:3" ht="15" thickBot="1">
      <c r="B32" s="77" t="s">
        <v>346</v>
      </c>
      <c r="C32" s="140">
        <v>108.86443693939066</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104</v>
      </c>
    </row>
    <row r="2" ht="4.5" customHeight="1"/>
    <row r="3" spans="2:3" ht="15">
      <c r="B3" s="13" t="s">
        <v>380</v>
      </c>
      <c r="C3" s="14" t="s">
        <v>428</v>
      </c>
    </row>
    <row r="4" spans="2:3" ht="15">
      <c r="B4" s="55" t="s">
        <v>105</v>
      </c>
      <c r="C4" s="14"/>
    </row>
    <row r="5" ht="14.25" customHeight="1">
      <c r="C5" s="14"/>
    </row>
    <row r="6" spans="2:12" ht="31.9" customHeight="1">
      <c r="B6" s="192" t="s">
        <v>339</v>
      </c>
      <c r="C6" s="192"/>
      <c r="D6" s="192"/>
      <c r="E6" s="192"/>
      <c r="F6" s="192"/>
      <c r="G6" s="192"/>
      <c r="H6" s="192"/>
      <c r="I6" s="192"/>
      <c r="J6" s="192"/>
      <c r="K6" s="192"/>
      <c r="L6" s="192"/>
    </row>
    <row r="7" ht="14.25" customHeight="1" thickBot="1"/>
    <row r="8" spans="2:4" ht="16.5" customHeight="1" thickBot="1">
      <c r="B8" s="16"/>
      <c r="C8" s="17" t="s">
        <v>3</v>
      </c>
      <c r="D8" s="18"/>
    </row>
    <row r="9" spans="1:4" ht="15">
      <c r="A9" s="19">
        <v>1</v>
      </c>
      <c r="B9" s="20" t="s">
        <v>0</v>
      </c>
      <c r="C9" s="99" t="s">
        <v>426</v>
      </c>
      <c r="D9" s="121"/>
    </row>
    <row r="10" spans="1:3" ht="15">
      <c r="A10" s="19">
        <v>2</v>
      </c>
      <c r="B10" s="22" t="s">
        <v>8</v>
      </c>
      <c r="C10" s="127" t="s">
        <v>426</v>
      </c>
    </row>
    <row r="11" spans="1:3" ht="15" thickBot="1">
      <c r="A11" s="19">
        <v>3</v>
      </c>
      <c r="B11" s="193" t="s">
        <v>2</v>
      </c>
      <c r="C11" s="194" t="s">
        <v>426</v>
      </c>
    </row>
    <row r="12" spans="2:3" ht="15">
      <c r="B12" s="28"/>
      <c r="C12" s="29"/>
    </row>
    <row r="13" spans="2:3" ht="15" thickBot="1">
      <c r="B13" s="30"/>
      <c r="C13" s="31"/>
    </row>
    <row r="14" spans="2:14" ht="16.5" customHeight="1">
      <c r="B14" s="32" t="s">
        <v>1</v>
      </c>
      <c r="C14" s="195" t="s">
        <v>3</v>
      </c>
      <c r="D14" s="183" t="s">
        <v>4</v>
      </c>
      <c r="E14" s="196" t="s">
        <v>5</v>
      </c>
      <c r="F14" s="36"/>
      <c r="G14" s="35" t="s">
        <v>6</v>
      </c>
      <c r="H14" s="36"/>
      <c r="I14" s="35" t="s">
        <v>12</v>
      </c>
      <c r="J14" s="36"/>
      <c r="K14" s="37" t="s">
        <v>7</v>
      </c>
      <c r="L14" s="38"/>
      <c r="N14" s="63"/>
    </row>
    <row r="15" spans="2:12" ht="15" thickBot="1">
      <c r="B15" s="39"/>
      <c r="C15" s="197"/>
      <c r="D15" s="185"/>
      <c r="E15" s="198" t="s">
        <v>10</v>
      </c>
      <c r="F15" s="43" t="s">
        <v>11</v>
      </c>
      <c r="G15" s="42" t="s">
        <v>10</v>
      </c>
      <c r="H15" s="43" t="s">
        <v>11</v>
      </c>
      <c r="I15" s="42" t="s">
        <v>10</v>
      </c>
      <c r="J15" s="43" t="s">
        <v>11</v>
      </c>
      <c r="K15" s="42" t="s">
        <v>10</v>
      </c>
      <c r="L15" s="44" t="s">
        <v>11</v>
      </c>
    </row>
    <row r="16" spans="1:14" ht="15">
      <c r="A16" s="19">
        <v>6</v>
      </c>
      <c r="B16" s="110" t="s">
        <v>96</v>
      </c>
      <c r="C16" s="199" t="s">
        <v>426</v>
      </c>
      <c r="D16" s="88" t="s">
        <v>426</v>
      </c>
      <c r="E16" s="200">
        <v>0</v>
      </c>
      <c r="F16" s="200">
        <v>0</v>
      </c>
      <c r="G16" s="47"/>
      <c r="H16" s="48"/>
      <c r="I16" s="47"/>
      <c r="J16" s="48"/>
      <c r="K16" s="47"/>
      <c r="L16" s="48"/>
      <c r="N16" s="55"/>
    </row>
    <row r="17" spans="1:14" ht="15">
      <c r="A17" s="19">
        <v>7</v>
      </c>
      <c r="B17" s="110" t="s">
        <v>33</v>
      </c>
      <c r="C17" s="199" t="s">
        <v>426</v>
      </c>
      <c r="D17" s="88" t="s">
        <v>426</v>
      </c>
      <c r="E17" s="50">
        <v>0</v>
      </c>
      <c r="F17" s="50">
        <v>0</v>
      </c>
      <c r="G17" s="47"/>
      <c r="H17" s="48"/>
      <c r="I17" s="47"/>
      <c r="J17" s="48"/>
      <c r="K17" s="47"/>
      <c r="L17" s="48"/>
      <c r="N17" s="55"/>
    </row>
    <row r="18" spans="1:14" ht="15">
      <c r="A18" s="19">
        <v>8</v>
      </c>
      <c r="B18" s="49" t="s">
        <v>34</v>
      </c>
      <c r="C18" s="199" t="s">
        <v>426</v>
      </c>
      <c r="D18" s="88" t="s">
        <v>426</v>
      </c>
      <c r="E18" s="50">
        <v>0</v>
      </c>
      <c r="F18" s="50">
        <v>0</v>
      </c>
      <c r="G18" s="51"/>
      <c r="H18" s="52"/>
      <c r="I18" s="51"/>
      <c r="J18" s="52"/>
      <c r="K18" s="51"/>
      <c r="L18" s="52"/>
      <c r="N18" s="55" t="str">
        <f aca="true" t="shared" si="0" ref="N18:N24">IF(AND(ISNUMBER(C18)=TRUE,C18&gt;0),ROUND(E18,5)=ROUND(C18*D18/10^3,5),"")</f>
        <v/>
      </c>
    </row>
    <row r="19" spans="1:14" ht="15">
      <c r="A19" s="19">
        <v>10</v>
      </c>
      <c r="B19" s="49" t="s">
        <v>35</v>
      </c>
      <c r="C19" s="199" t="s">
        <v>426</v>
      </c>
      <c r="D19" s="88" t="s">
        <v>426</v>
      </c>
      <c r="E19" s="50">
        <v>0</v>
      </c>
      <c r="F19" s="50">
        <v>0</v>
      </c>
      <c r="G19" s="51"/>
      <c r="H19" s="52"/>
      <c r="I19" s="51"/>
      <c r="J19" s="52"/>
      <c r="K19" s="51"/>
      <c r="L19" s="52"/>
      <c r="N19" s="55" t="str">
        <f t="shared" si="0"/>
        <v/>
      </c>
    </row>
    <row r="20" spans="1:14" ht="15">
      <c r="A20" s="19">
        <v>11</v>
      </c>
      <c r="B20" s="49" t="s">
        <v>429</v>
      </c>
      <c r="C20" s="199" t="s">
        <v>426</v>
      </c>
      <c r="D20" s="88" t="s">
        <v>426</v>
      </c>
      <c r="E20" s="50">
        <v>0</v>
      </c>
      <c r="F20" s="50">
        <v>0</v>
      </c>
      <c r="G20" s="51"/>
      <c r="H20" s="52"/>
      <c r="I20" s="51"/>
      <c r="J20" s="52"/>
      <c r="K20" s="51"/>
      <c r="L20" s="52"/>
      <c r="N20" s="55" t="str">
        <f t="shared" si="0"/>
        <v/>
      </c>
    </row>
    <row r="21" spans="1:14" ht="15">
      <c r="A21" s="19" t="s">
        <v>37</v>
      </c>
      <c r="B21" s="49" t="s">
        <v>38</v>
      </c>
      <c r="C21" s="199" t="s">
        <v>426</v>
      </c>
      <c r="D21" s="88" t="s">
        <v>426</v>
      </c>
      <c r="E21" s="50">
        <v>235.78300000000002</v>
      </c>
      <c r="F21" s="50">
        <v>235.75802</v>
      </c>
      <c r="G21" s="51"/>
      <c r="H21" s="52"/>
      <c r="I21" s="51"/>
      <c r="J21" s="52"/>
      <c r="K21" s="51"/>
      <c r="L21" s="52"/>
      <c r="N21" s="55" t="str">
        <f>IF(AND(ISNUMBER(C21)=TRUE,C21&gt;0),ROUND(E21,5)=ROUND(C21*D21/10^3,5),"")</f>
        <v/>
      </c>
    </row>
    <row r="22" spans="1:14" ht="15">
      <c r="A22" s="19" t="s">
        <v>39</v>
      </c>
      <c r="B22" s="49" t="s">
        <v>40</v>
      </c>
      <c r="C22" s="199" t="s">
        <v>426</v>
      </c>
      <c r="D22" s="88" t="s">
        <v>426</v>
      </c>
      <c r="E22" s="50">
        <v>0.159</v>
      </c>
      <c r="F22" s="50">
        <v>0.159</v>
      </c>
      <c r="G22" s="51"/>
      <c r="H22" s="52"/>
      <c r="I22" s="51"/>
      <c r="J22" s="52"/>
      <c r="K22" s="51"/>
      <c r="L22" s="52"/>
      <c r="N22" s="55" t="str">
        <f t="shared" si="0"/>
        <v/>
      </c>
    </row>
    <row r="23" spans="1:14" ht="15">
      <c r="A23" s="19" t="s">
        <v>41</v>
      </c>
      <c r="B23" s="49" t="s">
        <v>42</v>
      </c>
      <c r="C23" s="199" t="s">
        <v>426</v>
      </c>
      <c r="D23" s="88" t="s">
        <v>426</v>
      </c>
      <c r="E23" s="50">
        <v>0</v>
      </c>
      <c r="F23" s="50">
        <v>0</v>
      </c>
      <c r="G23" s="51"/>
      <c r="H23" s="52"/>
      <c r="I23" s="51"/>
      <c r="J23" s="52"/>
      <c r="K23" s="51"/>
      <c r="L23" s="52"/>
      <c r="N23" s="55"/>
    </row>
    <row r="24" spans="1:14" ht="15">
      <c r="A24" s="19">
        <v>13</v>
      </c>
      <c r="B24" s="49" t="s">
        <v>43</v>
      </c>
      <c r="C24" s="199" t="s">
        <v>426</v>
      </c>
      <c r="D24" s="88" t="s">
        <v>426</v>
      </c>
      <c r="E24" s="50">
        <v>0</v>
      </c>
      <c r="F24" s="50">
        <v>0</v>
      </c>
      <c r="G24" s="51"/>
      <c r="H24" s="52"/>
      <c r="I24" s="51"/>
      <c r="J24" s="52"/>
      <c r="K24" s="51"/>
      <c r="L24" s="52"/>
      <c r="N24" s="55" t="str">
        <f t="shared" si="0"/>
        <v/>
      </c>
    </row>
    <row r="25" spans="1:14" ht="15" thickBot="1">
      <c r="A25" s="19">
        <v>16</v>
      </c>
      <c r="B25" s="49" t="s">
        <v>27</v>
      </c>
      <c r="C25" s="201" t="s">
        <v>426</v>
      </c>
      <c r="D25" s="202" t="s">
        <v>426</v>
      </c>
      <c r="E25" s="50">
        <v>0</v>
      </c>
      <c r="F25" s="50">
        <v>0</v>
      </c>
      <c r="G25" s="51"/>
      <c r="H25" s="52"/>
      <c r="I25" s="51"/>
      <c r="J25" s="52"/>
      <c r="K25" s="51"/>
      <c r="L25" s="52"/>
      <c r="N25" s="55" t="str">
        <f>IF(AND(ISNUMBER(C25)=TRUE,C25&lt;&gt;0),ROUND(E25,5)=ROUND(C25*D25/10^3,5),"")</f>
        <v/>
      </c>
    </row>
    <row r="26" spans="1:12" ht="15" thickBot="1">
      <c r="A26" s="19">
        <v>17</v>
      </c>
      <c r="B26" s="56" t="s">
        <v>9</v>
      </c>
      <c r="C26" s="203" t="s">
        <v>426</v>
      </c>
      <c r="D26" s="204" t="s">
        <v>426</v>
      </c>
      <c r="E26" s="205">
        <v>235.942</v>
      </c>
      <c r="F26" s="62">
        <v>235.91701999999998</v>
      </c>
      <c r="G26" s="61">
        <v>0</v>
      </c>
      <c r="H26" s="62">
        <v>0</v>
      </c>
      <c r="I26" s="61">
        <v>0</v>
      </c>
      <c r="J26" s="62">
        <v>0</v>
      </c>
      <c r="K26" s="61">
        <f>E26+G26-I26</f>
        <v>235.942</v>
      </c>
      <c r="L26" s="62">
        <f>F26+H26-J26</f>
        <v>235.91701999999998</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166">
        <f>+E26/F26*100</f>
        <v>100.01058846877602</v>
      </c>
    </row>
    <row r="32" spans="2:3" ht="15" thickBot="1">
      <c r="B32" s="77" t="s">
        <v>346</v>
      </c>
      <c r="C32" s="140">
        <v>117.76302338118722</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2"/>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4" width="20.710937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106</v>
      </c>
    </row>
    <row r="2" ht="4.5" customHeight="1"/>
    <row r="3" spans="2:3" ht="29">
      <c r="B3" s="206" t="s">
        <v>379</v>
      </c>
      <c r="C3" s="207" t="s">
        <v>344</v>
      </c>
    </row>
    <row r="4" spans="2:3" ht="15">
      <c r="B4" s="55" t="s">
        <v>107</v>
      </c>
      <c r="C4" s="14"/>
    </row>
    <row r="5" spans="2:3" ht="15" thickBot="1">
      <c r="B5" s="55"/>
      <c r="C5" s="14"/>
    </row>
    <row r="6" spans="2:5" ht="46.15" customHeight="1">
      <c r="B6" s="208"/>
      <c r="C6" s="209" t="s">
        <v>113</v>
      </c>
      <c r="D6" s="209" t="s">
        <v>389</v>
      </c>
      <c r="E6" s="210" t="s">
        <v>115</v>
      </c>
    </row>
    <row r="7" spans="2:5" ht="15" thickBot="1">
      <c r="B7" s="211"/>
      <c r="C7" s="212" t="s">
        <v>351</v>
      </c>
      <c r="D7" s="212" t="s">
        <v>114</v>
      </c>
      <c r="E7" s="213" t="s">
        <v>352</v>
      </c>
    </row>
    <row r="8" spans="2:5" ht="26">
      <c r="B8" s="214" t="s">
        <v>108</v>
      </c>
      <c r="C8" s="215" t="s">
        <v>426</v>
      </c>
      <c r="D8" s="215" t="s">
        <v>426</v>
      </c>
      <c r="E8" s="221" t="e">
        <f>C8*D8/10^6</f>
        <v>#VALUE!</v>
      </c>
    </row>
    <row r="9" spans="2:5" ht="26">
      <c r="B9" s="216" t="s">
        <v>109</v>
      </c>
      <c r="C9" s="215" t="s">
        <v>426</v>
      </c>
      <c r="D9" s="215" t="s">
        <v>426</v>
      </c>
      <c r="E9" s="222" t="e">
        <f>C9*D9/10^6</f>
        <v>#VALUE!</v>
      </c>
    </row>
    <row r="10" spans="2:5" ht="15">
      <c r="B10" s="217" t="s">
        <v>110</v>
      </c>
      <c r="C10" s="215" t="s">
        <v>426</v>
      </c>
      <c r="D10" s="215" t="s">
        <v>426</v>
      </c>
      <c r="E10" s="222" t="e">
        <f>C10*D10/10^6</f>
        <v>#VALUE!</v>
      </c>
    </row>
    <row r="11" spans="2:5" ht="15">
      <c r="B11" s="217" t="s">
        <v>111</v>
      </c>
      <c r="C11" s="215" t="s">
        <v>426</v>
      </c>
      <c r="D11" s="215" t="s">
        <v>426</v>
      </c>
      <c r="E11" s="222" t="e">
        <f>C11*D11/10^6</f>
        <v>#VALUE!</v>
      </c>
    </row>
    <row r="12" spans="2:5" ht="15">
      <c r="B12" s="217" t="s">
        <v>112</v>
      </c>
      <c r="C12" s="215" t="s">
        <v>426</v>
      </c>
      <c r="D12" s="215" t="s">
        <v>426</v>
      </c>
      <c r="E12" s="222" t="e">
        <f>C12*D12/10^6</f>
        <v>#VALUE!</v>
      </c>
    </row>
    <row r="13" spans="2:5" ht="15" thickBot="1">
      <c r="B13" s="218" t="s">
        <v>9</v>
      </c>
      <c r="C13" s="223"/>
      <c r="D13" s="224"/>
      <c r="E13" s="225" t="e">
        <f>SUM(E8:E12)</f>
        <v>#VALUE!</v>
      </c>
    </row>
    <row r="14" spans="2:3" ht="15">
      <c r="B14" s="55"/>
      <c r="C14" s="14"/>
    </row>
    <row r="15" spans="2:3" ht="15">
      <c r="B15" s="55" t="s">
        <v>337</v>
      </c>
      <c r="C15" s="14"/>
    </row>
    <row r="16" spans="2:3" ht="15">
      <c r="B16" s="55"/>
      <c r="C16" s="14"/>
    </row>
    <row r="17" spans="2:3" ht="15" thickBot="1">
      <c r="B17" s="55"/>
      <c r="C17" s="14"/>
    </row>
    <row r="18" spans="2:4" ht="16.5" customHeight="1" thickBot="1">
      <c r="B18" s="16"/>
      <c r="C18" s="17" t="s">
        <v>3</v>
      </c>
      <c r="D18" s="18"/>
    </row>
    <row r="19" spans="1:4" ht="15">
      <c r="A19" s="19">
        <v>1</v>
      </c>
      <c r="B19" s="20" t="s">
        <v>0</v>
      </c>
      <c r="C19" s="99" t="s">
        <v>426</v>
      </c>
      <c r="D19" s="121"/>
    </row>
    <row r="20" spans="1:3" ht="15">
      <c r="A20" s="19">
        <v>2</v>
      </c>
      <c r="B20" s="219" t="s">
        <v>8</v>
      </c>
      <c r="C20" s="127" t="s">
        <v>426</v>
      </c>
    </row>
    <row r="21" spans="1:3" ht="15" thickBot="1">
      <c r="A21" s="19">
        <v>3</v>
      </c>
      <c r="B21" s="193" t="s">
        <v>2</v>
      </c>
      <c r="C21" s="194" t="s">
        <v>426</v>
      </c>
    </row>
    <row r="22" spans="2:3" ht="15">
      <c r="B22" s="28"/>
      <c r="C22" s="29"/>
    </row>
    <row r="23" spans="2:3" ht="15" thickBot="1">
      <c r="B23" s="30"/>
      <c r="C23" s="31"/>
    </row>
    <row r="24" spans="2:14" ht="16.5" customHeight="1">
      <c r="B24" s="32" t="s">
        <v>1</v>
      </c>
      <c r="C24" s="33" t="s">
        <v>3</v>
      </c>
      <c r="D24" s="34" t="s">
        <v>4</v>
      </c>
      <c r="E24" s="35" t="s">
        <v>5</v>
      </c>
      <c r="F24" s="36"/>
      <c r="G24" s="35" t="s">
        <v>6</v>
      </c>
      <c r="H24" s="36"/>
      <c r="I24" s="35" t="s">
        <v>12</v>
      </c>
      <c r="J24" s="36"/>
      <c r="K24" s="37" t="s">
        <v>7</v>
      </c>
      <c r="L24" s="38"/>
      <c r="N24" s="63"/>
    </row>
    <row r="25" spans="2:12" ht="15" thickBot="1">
      <c r="B25" s="39"/>
      <c r="C25" s="40"/>
      <c r="D25" s="41"/>
      <c r="E25" s="42" t="s">
        <v>10</v>
      </c>
      <c r="F25" s="43" t="s">
        <v>11</v>
      </c>
      <c r="G25" s="42" t="s">
        <v>10</v>
      </c>
      <c r="H25" s="43" t="s">
        <v>11</v>
      </c>
      <c r="I25" s="42" t="s">
        <v>10</v>
      </c>
      <c r="J25" s="43" t="s">
        <v>11</v>
      </c>
      <c r="K25" s="42" t="s">
        <v>10</v>
      </c>
      <c r="L25" s="44" t="s">
        <v>11</v>
      </c>
    </row>
    <row r="26" spans="1:14" ht="15">
      <c r="A26" s="19">
        <v>6</v>
      </c>
      <c r="B26" s="110" t="s">
        <v>96</v>
      </c>
      <c r="C26" s="199" t="s">
        <v>426</v>
      </c>
      <c r="D26" s="88" t="s">
        <v>426</v>
      </c>
      <c r="E26" s="200">
        <v>0</v>
      </c>
      <c r="F26" s="200">
        <v>0</v>
      </c>
      <c r="G26" s="80"/>
      <c r="H26" s="81"/>
      <c r="I26" s="80"/>
      <c r="J26" s="81"/>
      <c r="K26" s="80"/>
      <c r="L26" s="81"/>
      <c r="N26" s="55"/>
    </row>
    <row r="27" spans="1:14" ht="15">
      <c r="A27" s="19">
        <v>7</v>
      </c>
      <c r="B27" s="110" t="s">
        <v>33</v>
      </c>
      <c r="C27" s="199" t="s">
        <v>426</v>
      </c>
      <c r="D27" s="88" t="s">
        <v>426</v>
      </c>
      <c r="E27" s="50">
        <v>0</v>
      </c>
      <c r="F27" s="50">
        <v>0</v>
      </c>
      <c r="G27" s="80"/>
      <c r="H27" s="81"/>
      <c r="I27" s="80"/>
      <c r="J27" s="81"/>
      <c r="K27" s="80"/>
      <c r="L27" s="81"/>
      <c r="N27" s="55"/>
    </row>
    <row r="28" spans="1:14" ht="15">
      <c r="A28" s="19">
        <v>8</v>
      </c>
      <c r="B28" s="49" t="s">
        <v>34</v>
      </c>
      <c r="C28" s="199" t="s">
        <v>426</v>
      </c>
      <c r="D28" s="88" t="s">
        <v>426</v>
      </c>
      <c r="E28" s="50">
        <v>0</v>
      </c>
      <c r="F28" s="50">
        <v>0</v>
      </c>
      <c r="G28" s="72"/>
      <c r="H28" s="83"/>
      <c r="I28" s="72"/>
      <c r="J28" s="83"/>
      <c r="K28" s="72"/>
      <c r="L28" s="83"/>
      <c r="N28" s="55" t="str">
        <f>IF(AND(ISNUMBER(C28)=TRUE,C28&gt;0),ROUND(E28,5)=ROUND(C28*D28/10^3,5),"")</f>
        <v/>
      </c>
    </row>
    <row r="29" spans="1:14" ht="15">
      <c r="A29" s="19">
        <v>10</v>
      </c>
      <c r="B29" s="49" t="s">
        <v>35</v>
      </c>
      <c r="C29" s="199" t="s">
        <v>426</v>
      </c>
      <c r="D29" s="88" t="s">
        <v>426</v>
      </c>
      <c r="E29" s="50">
        <v>0</v>
      </c>
      <c r="F29" s="50">
        <v>0</v>
      </c>
      <c r="G29" s="72"/>
      <c r="H29" s="83"/>
      <c r="I29" s="72"/>
      <c r="J29" s="83"/>
      <c r="K29" s="72"/>
      <c r="L29" s="83"/>
      <c r="N29" s="55" t="str">
        <f>IF(AND(ISNUMBER(C29)=TRUE,C29&gt;0),ROUND(E29,5)=ROUND(C29*D29/10^3,5),"")</f>
        <v/>
      </c>
    </row>
    <row r="30" spans="1:14" ht="15">
      <c r="A30" s="19">
        <v>11</v>
      </c>
      <c r="B30" s="49" t="s">
        <v>36</v>
      </c>
      <c r="C30" s="199" t="s">
        <v>426</v>
      </c>
      <c r="D30" s="88" t="s">
        <v>426</v>
      </c>
      <c r="E30" s="50">
        <v>0</v>
      </c>
      <c r="F30" s="50">
        <v>0</v>
      </c>
      <c r="G30" s="72"/>
      <c r="H30" s="83"/>
      <c r="I30" s="72"/>
      <c r="J30" s="83"/>
      <c r="K30" s="72"/>
      <c r="L30" s="83"/>
      <c r="N30" s="55" t="str">
        <f>IF(AND(ISNUMBER(C30)=TRUE,C30&gt;0),ROUND(E30,5)=ROUND(C30*D30/10^3,5),"")</f>
        <v/>
      </c>
    </row>
    <row r="31" spans="1:14" ht="15">
      <c r="A31" s="19" t="s">
        <v>37</v>
      </c>
      <c r="B31" s="49" t="s">
        <v>38</v>
      </c>
      <c r="C31" s="199" t="s">
        <v>426</v>
      </c>
      <c r="D31" s="88" t="s">
        <v>426</v>
      </c>
      <c r="E31" s="50">
        <v>0</v>
      </c>
      <c r="F31" s="50">
        <v>0</v>
      </c>
      <c r="G31" s="72"/>
      <c r="H31" s="83"/>
      <c r="I31" s="72"/>
      <c r="J31" s="83"/>
      <c r="K31" s="72"/>
      <c r="L31" s="83"/>
      <c r="N31" s="55" t="str">
        <f>IF(AND(ISNUMBER(C31)=TRUE,C31&gt;0),ROUND(E31,5)=ROUND(C31*D31/10^3,5),"")</f>
        <v/>
      </c>
    </row>
    <row r="32" spans="1:14" ht="15">
      <c r="A32" s="19" t="s">
        <v>39</v>
      </c>
      <c r="B32" s="49" t="s">
        <v>40</v>
      </c>
      <c r="C32" s="199" t="s">
        <v>426</v>
      </c>
      <c r="D32" s="88" t="s">
        <v>426</v>
      </c>
      <c r="E32" s="220">
        <v>220.808</v>
      </c>
      <c r="F32" s="83">
        <v>218.56</v>
      </c>
      <c r="G32" s="72"/>
      <c r="H32" s="83"/>
      <c r="I32" s="72"/>
      <c r="J32" s="83"/>
      <c r="K32" s="72"/>
      <c r="L32" s="83"/>
      <c r="N32" s="55" t="str">
        <f>IF(AND(ISNUMBER(C32)=TRUE,C32&gt;0),ROUND(E32,5)=ROUND(C32*D32/10^3,5),"")</f>
        <v/>
      </c>
    </row>
    <row r="33" spans="1:14" ht="15">
      <c r="A33" s="19" t="s">
        <v>41</v>
      </c>
      <c r="B33" s="49" t="s">
        <v>42</v>
      </c>
      <c r="C33" s="199" t="s">
        <v>426</v>
      </c>
      <c r="D33" s="88" t="s">
        <v>426</v>
      </c>
      <c r="E33" s="50">
        <v>0</v>
      </c>
      <c r="F33" s="50">
        <v>0</v>
      </c>
      <c r="G33" s="72"/>
      <c r="H33" s="83"/>
      <c r="I33" s="72"/>
      <c r="J33" s="83"/>
      <c r="K33" s="72"/>
      <c r="L33" s="83"/>
      <c r="N33" s="55"/>
    </row>
    <row r="34" spans="1:14" ht="15">
      <c r="A34" s="19">
        <v>13</v>
      </c>
      <c r="B34" s="49" t="s">
        <v>43</v>
      </c>
      <c r="C34" s="199" t="s">
        <v>426</v>
      </c>
      <c r="D34" s="88" t="s">
        <v>426</v>
      </c>
      <c r="E34" s="50">
        <v>0</v>
      </c>
      <c r="F34" s="50">
        <v>0</v>
      </c>
      <c r="G34" s="72"/>
      <c r="H34" s="83"/>
      <c r="I34" s="72"/>
      <c r="J34" s="83"/>
      <c r="K34" s="72"/>
      <c r="L34" s="83"/>
      <c r="N34" s="55" t="str">
        <f>IF(AND(ISNUMBER(C34)=TRUE,C34&gt;0),ROUND(E34,5)=ROUND(C34*D34/10^3,5),"")</f>
        <v/>
      </c>
    </row>
    <row r="35" spans="1:14" ht="15" thickBot="1">
      <c r="A35" s="19">
        <v>16</v>
      </c>
      <c r="B35" s="49" t="s">
        <v>27</v>
      </c>
      <c r="C35" s="201" t="s">
        <v>426</v>
      </c>
      <c r="D35" s="202" t="s">
        <v>426</v>
      </c>
      <c r="E35" s="50">
        <v>0</v>
      </c>
      <c r="F35" s="50">
        <v>0</v>
      </c>
      <c r="G35" s="72"/>
      <c r="H35" s="83"/>
      <c r="I35" s="72"/>
      <c r="J35" s="83"/>
      <c r="K35" s="72"/>
      <c r="L35" s="83"/>
      <c r="N35" s="55" t="str">
        <f>IF(AND(ISNUMBER(C35)=TRUE,C35&lt;&gt;0),ROUND(E35,5)=ROUND(C35*D35/10^3,5),"")</f>
        <v/>
      </c>
    </row>
    <row r="36" spans="1:12" ht="15" thickBot="1">
      <c r="A36" s="19">
        <v>17</v>
      </c>
      <c r="B36" s="56" t="s">
        <v>9</v>
      </c>
      <c r="C36" s="203" t="s">
        <v>426</v>
      </c>
      <c r="D36" s="204" t="s">
        <v>426</v>
      </c>
      <c r="E36" s="61">
        <v>220.808</v>
      </c>
      <c r="F36" s="62">
        <v>218.56</v>
      </c>
      <c r="G36" s="61">
        <v>0</v>
      </c>
      <c r="H36" s="62">
        <v>0</v>
      </c>
      <c r="I36" s="61">
        <v>0</v>
      </c>
      <c r="J36" s="62">
        <v>0</v>
      </c>
      <c r="K36" s="61">
        <f>E36+G36-I36</f>
        <v>220.808</v>
      </c>
      <c r="L36" s="62">
        <f>F36+H36-J36</f>
        <v>218.56</v>
      </c>
    </row>
    <row r="37" spans="3:12" ht="15">
      <c r="C37" s="28"/>
      <c r="E37" s="28"/>
      <c r="F37" s="28"/>
      <c r="G37" s="28"/>
      <c r="H37" s="28"/>
      <c r="I37" s="28"/>
      <c r="J37" s="28"/>
      <c r="K37" s="28"/>
      <c r="L37" s="28"/>
    </row>
    <row r="38" ht="15">
      <c r="B38" s="63"/>
    </row>
    <row r="39" ht="15" thickBot="1"/>
    <row r="40" spans="2:3" ht="15" thickBot="1">
      <c r="B40" s="16"/>
      <c r="C40" s="66">
        <v>2020</v>
      </c>
    </row>
    <row r="41" spans="2:3" ht="15">
      <c r="B41" s="75" t="s">
        <v>345</v>
      </c>
      <c r="C41" s="166">
        <f>+E36/F36*100</f>
        <v>101.02855051244508</v>
      </c>
    </row>
    <row r="42" spans="2:3" ht="15" thickBot="1">
      <c r="B42" s="77" t="s">
        <v>346</v>
      </c>
      <c r="C42" s="140">
        <v>88.07611555960331</v>
      </c>
    </row>
  </sheetData>
  <mergeCells count="8">
    <mergeCell ref="B6:B7"/>
    <mergeCell ref="I24:J24"/>
    <mergeCell ref="K24:L24"/>
    <mergeCell ref="B24:B25"/>
    <mergeCell ref="C24:C25"/>
    <mergeCell ref="D24:D25"/>
    <mergeCell ref="E24:F24"/>
    <mergeCell ref="G24:H24"/>
  </mergeCells>
  <conditionalFormatting sqref="C38 N28:N35">
    <cfRule type="cellIs" priority="13" dxfId="1" operator="equal">
      <formula>FALSE</formula>
    </cfRule>
    <cfRule type="cellIs" priority="14" dxfId="0" operator="equal">
      <formula>TRUE</formula>
    </cfRule>
  </conditionalFormatting>
  <conditionalFormatting sqref="E38">
    <cfRule type="cellIs" priority="11" dxfId="1" operator="equal">
      <formula>FALSE</formula>
    </cfRule>
    <cfRule type="cellIs" priority="12" dxfId="0" operator="equal">
      <formula>TRUE</formula>
    </cfRule>
  </conditionalFormatting>
  <conditionalFormatting sqref="F38">
    <cfRule type="cellIs" priority="9" dxfId="1" operator="equal">
      <formula>FALSE</formula>
    </cfRule>
    <cfRule type="cellIs" priority="10" dxfId="0" operator="equal">
      <formula>TRUE</formula>
    </cfRule>
  </conditionalFormatting>
  <conditionalFormatting sqref="K38">
    <cfRule type="cellIs" priority="7" dxfId="1" operator="equal">
      <formula>FALSE</formula>
    </cfRule>
    <cfRule type="cellIs" priority="8" dxfId="0" operator="equal">
      <formula>TRUE</formula>
    </cfRule>
  </conditionalFormatting>
  <conditionalFormatting sqref="L38">
    <cfRule type="cellIs" priority="5" dxfId="1" operator="equal">
      <formula>FALSE</formula>
    </cfRule>
    <cfRule type="cellIs" priority="6" dxfId="0" operator="equal">
      <formula>TRUE</formula>
    </cfRule>
  </conditionalFormatting>
  <conditionalFormatting sqref="E19">
    <cfRule type="cellIs" priority="3" dxfId="1" operator="equal">
      <formula>FALSE</formula>
    </cfRule>
    <cfRule type="cellIs" priority="4" dxfId="0" operator="equal">
      <formula>TRUE</formula>
    </cfRule>
  </conditionalFormatting>
  <conditionalFormatting sqref="N26:N2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2"/>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6" width="20.7109375" style="11" customWidth="1"/>
    <col min="7"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116</v>
      </c>
    </row>
    <row r="2" ht="4.5" customHeight="1"/>
    <row r="3" spans="2:6" ht="29">
      <c r="B3" s="206" t="s">
        <v>378</v>
      </c>
      <c r="C3" s="207"/>
      <c r="F3" s="55"/>
    </row>
    <row r="4" spans="2:6" ht="15">
      <c r="B4" s="55" t="s">
        <v>124</v>
      </c>
      <c r="C4" s="207"/>
      <c r="F4" s="55"/>
    </row>
    <row r="5" spans="2:6" ht="15" thickBot="1">
      <c r="B5" s="55"/>
      <c r="C5" s="14"/>
      <c r="F5" s="55"/>
    </row>
    <row r="6" spans="2:5" ht="60" customHeight="1">
      <c r="B6" s="226"/>
      <c r="C6" s="227" t="s">
        <v>157</v>
      </c>
      <c r="D6" s="209" t="s">
        <v>389</v>
      </c>
      <c r="E6" s="210" t="s">
        <v>115</v>
      </c>
    </row>
    <row r="7" spans="2:5" ht="15" thickBot="1">
      <c r="B7" s="228"/>
      <c r="C7" s="229" t="s">
        <v>430</v>
      </c>
      <c r="D7" s="212" t="s">
        <v>114</v>
      </c>
      <c r="E7" s="213" t="s">
        <v>431</v>
      </c>
    </row>
    <row r="8" spans="2:5" ht="29">
      <c r="B8" s="230" t="s">
        <v>123</v>
      </c>
      <c r="C8" s="231" t="s">
        <v>426</v>
      </c>
      <c r="D8" s="232" t="s">
        <v>426</v>
      </c>
      <c r="E8" s="233">
        <f>SUM(E9:E12)</f>
        <v>164.0186908036789</v>
      </c>
    </row>
    <row r="9" spans="2:5" ht="15">
      <c r="B9" s="234" t="s">
        <v>117</v>
      </c>
      <c r="C9" s="235" t="s">
        <v>426</v>
      </c>
      <c r="D9" s="236" t="s">
        <v>426</v>
      </c>
      <c r="E9" s="237">
        <v>81.75169080367893</v>
      </c>
    </row>
    <row r="10" spans="2:5" ht="29">
      <c r="B10" s="234" t="s">
        <v>118</v>
      </c>
      <c r="C10" s="235" t="s">
        <v>426</v>
      </c>
      <c r="D10" s="236" t="s">
        <v>426</v>
      </c>
      <c r="E10" s="237" t="s">
        <v>426</v>
      </c>
    </row>
    <row r="11" spans="2:5" ht="29">
      <c r="B11" s="238" t="s">
        <v>120</v>
      </c>
      <c r="C11" s="235" t="s">
        <v>426</v>
      </c>
      <c r="D11" s="236" t="s">
        <v>426</v>
      </c>
      <c r="E11" s="237">
        <v>9.663021045211366</v>
      </c>
    </row>
    <row r="12" spans="2:5" ht="29.5" thickBot="1">
      <c r="B12" s="239" t="s">
        <v>119</v>
      </c>
      <c r="C12" s="240" t="s">
        <v>426</v>
      </c>
      <c r="D12" s="241" t="s">
        <v>426</v>
      </c>
      <c r="E12" s="242">
        <v>72.60397895478863</v>
      </c>
    </row>
    <row r="13" spans="2:3" ht="15">
      <c r="B13" s="55"/>
      <c r="C13" s="14"/>
    </row>
    <row r="14" spans="2:3" ht="15" thickBot="1">
      <c r="B14" s="55"/>
      <c r="C14" s="14"/>
    </row>
    <row r="15" spans="2:6" ht="16.5" customHeight="1">
      <c r="B15" s="183"/>
      <c r="C15" s="35" t="s">
        <v>115</v>
      </c>
      <c r="D15" s="36"/>
      <c r="E15" s="195" t="s">
        <v>131</v>
      </c>
      <c r="F15" s="183" t="s">
        <v>132</v>
      </c>
    </row>
    <row r="16" spans="2:6" ht="15">
      <c r="B16" s="243"/>
      <c r="C16" s="244" t="s">
        <v>10</v>
      </c>
      <c r="D16" s="245" t="s">
        <v>11</v>
      </c>
      <c r="E16" s="246"/>
      <c r="F16" s="247"/>
    </row>
    <row r="17" spans="2:6" ht="15" thickBot="1">
      <c r="B17" s="248"/>
      <c r="C17" s="249" t="s">
        <v>431</v>
      </c>
      <c r="D17" s="229" t="s">
        <v>431</v>
      </c>
      <c r="E17" s="250" t="s">
        <v>390</v>
      </c>
      <c r="F17" s="251" t="s">
        <v>390</v>
      </c>
    </row>
    <row r="18" spans="1:6" ht="29">
      <c r="A18" s="19"/>
      <c r="B18" s="252" t="s">
        <v>121</v>
      </c>
      <c r="C18" s="80">
        <v>164.02</v>
      </c>
      <c r="D18" s="81">
        <v>156.81</v>
      </c>
      <c r="E18" s="253">
        <f>+C18/D18*100</f>
        <v>104.59792105095337</v>
      </c>
      <c r="F18" s="254">
        <v>96.78434761140599</v>
      </c>
    </row>
    <row r="19" spans="1:6" ht="29">
      <c r="A19" s="19"/>
      <c r="B19" s="255" t="s">
        <v>122</v>
      </c>
      <c r="C19" s="256" t="s">
        <v>125</v>
      </c>
      <c r="D19" s="257" t="s">
        <v>125</v>
      </c>
      <c r="E19" s="258" t="s">
        <v>125</v>
      </c>
      <c r="F19" s="259" t="s">
        <v>125</v>
      </c>
    </row>
    <row r="20" spans="1:6" ht="29.5" thickBot="1">
      <c r="A20" s="19"/>
      <c r="B20" s="260" t="s">
        <v>123</v>
      </c>
      <c r="C20" s="261">
        <v>164.02</v>
      </c>
      <c r="D20" s="262">
        <v>156.81</v>
      </c>
      <c r="E20" s="263">
        <f>+C20/D20*100</f>
        <v>104.59792105095337</v>
      </c>
      <c r="F20" s="264">
        <v>96.78434761140599</v>
      </c>
    </row>
    <row r="21" ht="15">
      <c r="C21" s="28"/>
    </row>
    <row r="22" ht="15">
      <c r="B22" s="63"/>
    </row>
  </sheetData>
  <mergeCells count="5">
    <mergeCell ref="B6:B7"/>
    <mergeCell ref="C15:D15"/>
    <mergeCell ref="E15:E16"/>
    <mergeCell ref="F15:F16"/>
    <mergeCell ref="B15:B17"/>
  </mergeCells>
  <conditionalFormatting sqref="C22">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C033-1D68-46C6-AC07-B3477E42788A}">
  <dimension ref="A1:G30"/>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126</v>
      </c>
    </row>
    <row r="2" ht="4.5" customHeight="1"/>
    <row r="3" spans="2:3" ht="15">
      <c r="B3" s="206" t="s">
        <v>377</v>
      </c>
      <c r="C3" s="207"/>
    </row>
    <row r="4" spans="2:3" ht="15">
      <c r="B4" s="55" t="s">
        <v>127</v>
      </c>
      <c r="C4" s="14"/>
    </row>
    <row r="5" spans="2:3" ht="15" thickBot="1">
      <c r="B5" s="55"/>
      <c r="C5" s="14"/>
    </row>
    <row r="6" spans="2:7" ht="46.15" customHeight="1">
      <c r="B6" s="226"/>
      <c r="C6" s="265" t="s">
        <v>158</v>
      </c>
      <c r="D6" s="209" t="s">
        <v>389</v>
      </c>
      <c r="E6" s="210" t="s">
        <v>140</v>
      </c>
      <c r="F6" s="210" t="s">
        <v>143</v>
      </c>
      <c r="G6" s="210" t="s">
        <v>145</v>
      </c>
    </row>
    <row r="7" spans="2:7" ht="15" thickBot="1">
      <c r="B7" s="228"/>
      <c r="C7" s="249" t="s">
        <v>430</v>
      </c>
      <c r="D7" s="212" t="s">
        <v>114</v>
      </c>
      <c r="E7" s="213" t="s">
        <v>431</v>
      </c>
      <c r="F7" s="266" t="s">
        <v>144</v>
      </c>
      <c r="G7" s="213" t="s">
        <v>431</v>
      </c>
    </row>
    <row r="8" spans="2:7" ht="15">
      <c r="B8" s="252" t="s">
        <v>129</v>
      </c>
      <c r="C8" s="267" t="s">
        <v>426</v>
      </c>
      <c r="D8" s="232" t="s">
        <v>426</v>
      </c>
      <c r="E8" s="232" t="s">
        <v>426</v>
      </c>
      <c r="F8" s="232" t="s">
        <v>426</v>
      </c>
      <c r="G8" s="233" t="s">
        <v>426</v>
      </c>
    </row>
    <row r="9" spans="2:7" ht="15">
      <c r="B9" s="268" t="s">
        <v>141</v>
      </c>
      <c r="C9" s="269" t="s">
        <v>426</v>
      </c>
      <c r="D9" s="236" t="s">
        <v>426</v>
      </c>
      <c r="E9" s="236" t="s">
        <v>426</v>
      </c>
      <c r="F9" s="232" t="s">
        <v>426</v>
      </c>
      <c r="G9" s="233" t="s">
        <v>426</v>
      </c>
    </row>
    <row r="10" spans="2:7" ht="15">
      <c r="B10" s="255" t="s">
        <v>130</v>
      </c>
      <c r="C10" s="269" t="s">
        <v>426</v>
      </c>
      <c r="D10" s="236" t="s">
        <v>426</v>
      </c>
      <c r="E10" s="236" t="s">
        <v>426</v>
      </c>
      <c r="F10" s="232" t="s">
        <v>426</v>
      </c>
      <c r="G10" s="233" t="s">
        <v>426</v>
      </c>
    </row>
    <row r="11" spans="2:7" ht="15">
      <c r="B11" s="268" t="s">
        <v>142</v>
      </c>
      <c r="C11" s="269" t="s">
        <v>426</v>
      </c>
      <c r="D11" s="236" t="s">
        <v>426</v>
      </c>
      <c r="E11" s="236" t="s">
        <v>426</v>
      </c>
      <c r="F11" s="232" t="s">
        <v>426</v>
      </c>
      <c r="G11" s="233" t="s">
        <v>426</v>
      </c>
    </row>
    <row r="12" spans="2:7" ht="15">
      <c r="B12" s="255" t="s">
        <v>133</v>
      </c>
      <c r="C12" s="269" t="s">
        <v>426</v>
      </c>
      <c r="D12" s="236" t="s">
        <v>426</v>
      </c>
      <c r="E12" s="236" t="s">
        <v>426</v>
      </c>
      <c r="F12" s="232" t="s">
        <v>426</v>
      </c>
      <c r="G12" s="233" t="s">
        <v>426</v>
      </c>
    </row>
    <row r="13" spans="2:7" ht="15">
      <c r="B13" s="268" t="s">
        <v>135</v>
      </c>
      <c r="C13" s="269" t="s">
        <v>426</v>
      </c>
      <c r="D13" s="236" t="s">
        <v>426</v>
      </c>
      <c r="E13" s="236" t="s">
        <v>426</v>
      </c>
      <c r="F13" s="232" t="s">
        <v>426</v>
      </c>
      <c r="G13" s="233" t="s">
        <v>426</v>
      </c>
    </row>
    <row r="14" spans="2:7" ht="15">
      <c r="B14" s="268" t="s">
        <v>136</v>
      </c>
      <c r="C14" s="269" t="s">
        <v>426</v>
      </c>
      <c r="D14" s="236" t="s">
        <v>426</v>
      </c>
      <c r="E14" s="236" t="s">
        <v>426</v>
      </c>
      <c r="F14" s="232" t="s">
        <v>426</v>
      </c>
      <c r="G14" s="233" t="s">
        <v>426</v>
      </c>
    </row>
    <row r="15" spans="2:7" ht="15">
      <c r="B15" s="268" t="s">
        <v>137</v>
      </c>
      <c r="C15" s="269" t="s">
        <v>426</v>
      </c>
      <c r="D15" s="236" t="s">
        <v>426</v>
      </c>
      <c r="E15" s="236" t="s">
        <v>426</v>
      </c>
      <c r="F15" s="232" t="s">
        <v>426</v>
      </c>
      <c r="G15" s="233" t="s">
        <v>426</v>
      </c>
    </row>
    <row r="16" spans="2:7" ht="15">
      <c r="B16" s="268" t="s">
        <v>138</v>
      </c>
      <c r="C16" s="269" t="s">
        <v>426</v>
      </c>
      <c r="D16" s="236" t="s">
        <v>426</v>
      </c>
      <c r="E16" s="236" t="s">
        <v>426</v>
      </c>
      <c r="F16" s="232" t="s">
        <v>426</v>
      </c>
      <c r="G16" s="233" t="s">
        <v>426</v>
      </c>
    </row>
    <row r="17" spans="2:7" ht="15">
      <c r="B17" s="255" t="s">
        <v>134</v>
      </c>
      <c r="C17" s="269" t="s">
        <v>426</v>
      </c>
      <c r="D17" s="236" t="s">
        <v>426</v>
      </c>
      <c r="E17" s="236" t="s">
        <v>426</v>
      </c>
      <c r="F17" s="232" t="s">
        <v>426</v>
      </c>
      <c r="G17" s="233" t="s">
        <v>426</v>
      </c>
    </row>
    <row r="18" spans="2:7" ht="15" thickBot="1">
      <c r="B18" s="270" t="s">
        <v>139</v>
      </c>
      <c r="C18" s="271" t="s">
        <v>426</v>
      </c>
      <c r="D18" s="241" t="s">
        <v>426</v>
      </c>
      <c r="E18" s="241" t="s">
        <v>426</v>
      </c>
      <c r="F18" s="272" t="s">
        <v>426</v>
      </c>
      <c r="G18" s="273" t="s">
        <v>426</v>
      </c>
    </row>
    <row r="19" spans="2:3" ht="15">
      <c r="B19" s="55"/>
      <c r="C19" s="14"/>
    </row>
    <row r="20" ht="14.25" customHeight="1" thickBot="1">
      <c r="C20" s="14"/>
    </row>
    <row r="21" spans="2:6" ht="16.5" customHeight="1">
      <c r="B21" s="183"/>
      <c r="C21" s="35" t="s">
        <v>115</v>
      </c>
      <c r="D21" s="36"/>
      <c r="E21" s="33" t="s">
        <v>131</v>
      </c>
      <c r="F21" s="34" t="s">
        <v>132</v>
      </c>
    </row>
    <row r="22" spans="2:6" ht="15">
      <c r="B22" s="243"/>
      <c r="C22" s="244" t="s">
        <v>10</v>
      </c>
      <c r="D22" s="245" t="s">
        <v>11</v>
      </c>
      <c r="E22" s="274"/>
      <c r="F22" s="275"/>
    </row>
    <row r="23" spans="2:6" ht="15" thickBot="1">
      <c r="B23" s="248"/>
      <c r="C23" s="249" t="s">
        <v>431</v>
      </c>
      <c r="D23" s="229" t="s">
        <v>431</v>
      </c>
      <c r="E23" s="249" t="s">
        <v>390</v>
      </c>
      <c r="F23" s="213" t="s">
        <v>390</v>
      </c>
    </row>
    <row r="24" spans="1:6" ht="15">
      <c r="A24" s="19"/>
      <c r="B24" s="230" t="s">
        <v>128</v>
      </c>
      <c r="C24" s="80">
        <v>354.05999999999995</v>
      </c>
      <c r="D24" s="253">
        <v>368.77</v>
      </c>
      <c r="E24" s="253">
        <f>+C24/D24*100</f>
        <v>96.01106380670878</v>
      </c>
      <c r="F24" s="254">
        <v>96.96053427286829</v>
      </c>
    </row>
    <row r="25" spans="1:6" ht="15">
      <c r="A25" s="19"/>
      <c r="B25" s="255" t="s">
        <v>129</v>
      </c>
      <c r="C25" s="276">
        <v>111.52000000000001</v>
      </c>
      <c r="D25" s="277">
        <v>113.01</v>
      </c>
      <c r="E25" s="253">
        <f aca="true" t="shared" si="0" ref="E25:E28">+C25/D25*100</f>
        <v>98.68153260773383</v>
      </c>
      <c r="F25" s="254">
        <v>97.58224678352474</v>
      </c>
    </row>
    <row r="26" spans="1:6" ht="15">
      <c r="A26" s="19"/>
      <c r="B26" s="255" t="s">
        <v>130</v>
      </c>
      <c r="C26" s="276">
        <v>6.340000000000001</v>
      </c>
      <c r="D26" s="277">
        <v>7.35</v>
      </c>
      <c r="E26" s="253">
        <f t="shared" si="0"/>
        <v>86.25850340136056</v>
      </c>
      <c r="F26" s="254">
        <v>100.54719562243501</v>
      </c>
    </row>
    <row r="27" spans="1:6" ht="15">
      <c r="A27" s="19"/>
      <c r="B27" s="255" t="s">
        <v>133</v>
      </c>
      <c r="C27" s="256">
        <v>233.1</v>
      </c>
      <c r="D27" s="278">
        <v>244.35</v>
      </c>
      <c r="E27" s="253">
        <f t="shared" si="0"/>
        <v>95.39594843462247</v>
      </c>
      <c r="F27" s="254">
        <v>96.18942644569539</v>
      </c>
    </row>
    <row r="28" spans="1:6" ht="15" thickBot="1">
      <c r="A28" s="19"/>
      <c r="B28" s="260" t="s">
        <v>134</v>
      </c>
      <c r="C28" s="261">
        <v>3.11</v>
      </c>
      <c r="D28" s="279">
        <v>4.06</v>
      </c>
      <c r="E28" s="263">
        <f t="shared" si="0"/>
        <v>76.60098522167488</v>
      </c>
      <c r="F28" s="264">
        <v>128.48101265822785</v>
      </c>
    </row>
    <row r="29" ht="15">
      <c r="C29" s="28"/>
    </row>
    <row r="30" ht="15">
      <c r="B30" s="63"/>
    </row>
  </sheetData>
  <mergeCells count="5">
    <mergeCell ref="B6:B7"/>
    <mergeCell ref="B21:B23"/>
    <mergeCell ref="C21:D21"/>
    <mergeCell ref="E21:E22"/>
    <mergeCell ref="F21:F22"/>
  </mergeCells>
  <conditionalFormatting sqref="C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54AB1-77CF-41A0-8F6A-0486B68E3B83}">
  <dimension ref="A1:G19"/>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146</v>
      </c>
    </row>
    <row r="2" ht="4.5" customHeight="1"/>
    <row r="3" spans="2:3" ht="15">
      <c r="B3" s="206" t="s">
        <v>376</v>
      </c>
      <c r="C3" s="207"/>
    </row>
    <row r="4" spans="2:3" ht="15">
      <c r="B4" s="55" t="s">
        <v>147</v>
      </c>
      <c r="C4" s="14"/>
    </row>
    <row r="5" spans="2:3" ht="15" thickBot="1">
      <c r="B5" s="55"/>
      <c r="C5" s="14"/>
    </row>
    <row r="6" spans="2:7" ht="46.15" customHeight="1">
      <c r="B6" s="226"/>
      <c r="C6" s="265" t="s">
        <v>158</v>
      </c>
      <c r="D6" s="209" t="s">
        <v>389</v>
      </c>
      <c r="E6" s="210" t="s">
        <v>140</v>
      </c>
      <c r="F6" s="210" t="s">
        <v>143</v>
      </c>
      <c r="G6" s="210" t="s">
        <v>145</v>
      </c>
    </row>
    <row r="7" spans="2:7" ht="15" thickBot="1">
      <c r="B7" s="228"/>
      <c r="C7" s="249" t="s">
        <v>430</v>
      </c>
      <c r="D7" s="212" t="s">
        <v>114</v>
      </c>
      <c r="E7" s="213" t="s">
        <v>431</v>
      </c>
      <c r="F7" s="266" t="s">
        <v>144</v>
      </c>
      <c r="G7" s="213" t="s">
        <v>431</v>
      </c>
    </row>
    <row r="8" spans="2:7" ht="29">
      <c r="B8" s="252" t="s">
        <v>150</v>
      </c>
      <c r="C8" s="267" t="s">
        <v>426</v>
      </c>
      <c r="D8" s="232" t="s">
        <v>426</v>
      </c>
      <c r="E8" s="232" t="s">
        <v>426</v>
      </c>
      <c r="F8" s="232" t="s">
        <v>426</v>
      </c>
      <c r="G8" s="233" t="s">
        <v>426</v>
      </c>
    </row>
    <row r="9" spans="2:7" ht="15" thickBot="1">
      <c r="B9" s="270" t="s">
        <v>151</v>
      </c>
      <c r="C9" s="271" t="s">
        <v>426</v>
      </c>
      <c r="D9" s="241" t="s">
        <v>426</v>
      </c>
      <c r="E9" s="241" t="s">
        <v>426</v>
      </c>
      <c r="F9" s="272" t="s">
        <v>426</v>
      </c>
      <c r="G9" s="273" t="s">
        <v>426</v>
      </c>
    </row>
    <row r="10" spans="2:3" ht="15">
      <c r="B10" s="55"/>
      <c r="C10" s="14"/>
    </row>
    <row r="11" ht="14.25" customHeight="1" thickBot="1">
      <c r="C11" s="14"/>
    </row>
    <row r="12" spans="2:6" ht="16.5" customHeight="1">
      <c r="B12" s="183"/>
      <c r="C12" s="35" t="s">
        <v>115</v>
      </c>
      <c r="D12" s="36"/>
      <c r="E12" s="33" t="s">
        <v>131</v>
      </c>
      <c r="F12" s="34" t="s">
        <v>132</v>
      </c>
    </row>
    <row r="13" spans="2:6" ht="15">
      <c r="B13" s="243"/>
      <c r="C13" s="244" t="s">
        <v>10</v>
      </c>
      <c r="D13" s="245" t="s">
        <v>11</v>
      </c>
      <c r="E13" s="274"/>
      <c r="F13" s="275"/>
    </row>
    <row r="14" spans="2:6" ht="15" thickBot="1">
      <c r="B14" s="248"/>
      <c r="C14" s="249" t="s">
        <v>431</v>
      </c>
      <c r="D14" s="229" t="s">
        <v>431</v>
      </c>
      <c r="E14" s="249" t="s">
        <v>390</v>
      </c>
      <c r="F14" s="213" t="s">
        <v>390</v>
      </c>
    </row>
    <row r="15" spans="1:6" ht="15">
      <c r="A15" s="19"/>
      <c r="B15" s="230" t="s">
        <v>148</v>
      </c>
      <c r="C15" s="80">
        <v>232.01</v>
      </c>
      <c r="D15" s="253">
        <v>245.55</v>
      </c>
      <c r="E15" s="280">
        <f>+C15/D15*100</f>
        <v>94.48584809611076</v>
      </c>
      <c r="F15" s="281">
        <v>107.65015344147304</v>
      </c>
    </row>
    <row r="16" spans="1:6" ht="15">
      <c r="A16" s="19"/>
      <c r="B16" s="255" t="s">
        <v>149</v>
      </c>
      <c r="C16" s="256">
        <v>0</v>
      </c>
      <c r="D16" s="278">
        <v>0</v>
      </c>
      <c r="E16" s="280"/>
      <c r="F16" s="281"/>
    </row>
    <row r="17" spans="1:6" ht="29.5" thickBot="1">
      <c r="A17" s="19"/>
      <c r="B17" s="260" t="s">
        <v>150</v>
      </c>
      <c r="C17" s="261">
        <v>232.01</v>
      </c>
      <c r="D17" s="279">
        <v>245.55</v>
      </c>
      <c r="E17" s="282">
        <f aca="true" t="shared" si="0" ref="E17">+C17/D17*100</f>
        <v>94.48584809611076</v>
      </c>
      <c r="F17" s="283">
        <v>107.65015344147304</v>
      </c>
    </row>
    <row r="18" ht="15">
      <c r="C18" s="28"/>
    </row>
    <row r="19" ht="15">
      <c r="B19" s="63"/>
    </row>
  </sheetData>
  <mergeCells count="5">
    <mergeCell ref="B6:B7"/>
    <mergeCell ref="B12:B14"/>
    <mergeCell ref="C12:D12"/>
    <mergeCell ref="E12:E13"/>
    <mergeCell ref="F12:F13"/>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FDF1-C2EF-4040-9E58-3991173D069B}">
  <dimension ref="A1:F16"/>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152</v>
      </c>
    </row>
    <row r="2" ht="4.5" customHeight="1"/>
    <row r="3" spans="2:3" ht="29.5" customHeight="1">
      <c r="B3" s="206" t="s">
        <v>375</v>
      </c>
      <c r="C3" s="207"/>
    </row>
    <row r="4" spans="2:3" ht="15">
      <c r="B4" s="55" t="s">
        <v>153</v>
      </c>
      <c r="C4" s="14"/>
    </row>
    <row r="5" spans="2:3" ht="15" thickBot="1">
      <c r="B5" s="55"/>
      <c r="C5" s="14"/>
    </row>
    <row r="6" spans="2:5" ht="46.15" customHeight="1">
      <c r="B6" s="226"/>
      <c r="C6" s="284" t="s">
        <v>155</v>
      </c>
      <c r="D6" s="210" t="s">
        <v>156</v>
      </c>
      <c r="E6" s="210" t="s">
        <v>145</v>
      </c>
    </row>
    <row r="7" spans="2:5" ht="15" thickBot="1">
      <c r="B7" s="228"/>
      <c r="C7" s="251" t="s">
        <v>431</v>
      </c>
      <c r="D7" s="266" t="s">
        <v>144</v>
      </c>
      <c r="E7" s="213" t="s">
        <v>431</v>
      </c>
    </row>
    <row r="8" spans="2:5" ht="29.5" thickBot="1">
      <c r="B8" s="285" t="s">
        <v>154</v>
      </c>
      <c r="C8" s="286" t="s">
        <v>426</v>
      </c>
      <c r="D8" s="272" t="s">
        <v>426</v>
      </c>
      <c r="E8" s="273" t="s">
        <v>426</v>
      </c>
    </row>
    <row r="9" spans="2:3" ht="15">
      <c r="B9" s="55"/>
      <c r="C9" s="14"/>
    </row>
    <row r="10" ht="14.25" customHeight="1" thickBot="1">
      <c r="C10" s="14"/>
    </row>
    <row r="11" spans="2:6" ht="16.5" customHeight="1">
      <c r="B11" s="183"/>
      <c r="C11" s="35" t="s">
        <v>115</v>
      </c>
      <c r="D11" s="36"/>
      <c r="E11" s="33" t="s">
        <v>131</v>
      </c>
      <c r="F11" s="34" t="s">
        <v>132</v>
      </c>
    </row>
    <row r="12" spans="2:6" ht="15">
      <c r="B12" s="243"/>
      <c r="C12" s="244" t="s">
        <v>10</v>
      </c>
      <c r="D12" s="245" t="s">
        <v>11</v>
      </c>
      <c r="E12" s="274"/>
      <c r="F12" s="275"/>
    </row>
    <row r="13" spans="2:6" ht="15" thickBot="1">
      <c r="B13" s="248"/>
      <c r="C13" s="249" t="s">
        <v>431</v>
      </c>
      <c r="D13" s="229" t="s">
        <v>431</v>
      </c>
      <c r="E13" s="249" t="s">
        <v>390</v>
      </c>
      <c r="F13" s="213" t="s">
        <v>390</v>
      </c>
    </row>
    <row r="14" spans="1:6" ht="29.5" thickBot="1">
      <c r="A14" s="19"/>
      <c r="B14" s="287" t="s">
        <v>154</v>
      </c>
      <c r="C14" s="288">
        <v>181.1</v>
      </c>
      <c r="D14" s="263">
        <v>193.41</v>
      </c>
      <c r="E14" s="282">
        <f aca="true" t="shared" si="0" ref="E14">+C14/D14*100</f>
        <v>93.635282560364</v>
      </c>
      <c r="F14" s="283">
        <v>155.15000802181936</v>
      </c>
    </row>
    <row r="15" ht="15">
      <c r="C15" s="28"/>
    </row>
    <row r="16" ht="15">
      <c r="B16" s="63"/>
    </row>
  </sheetData>
  <mergeCells count="5">
    <mergeCell ref="B6:B7"/>
    <mergeCell ref="B11:B13"/>
    <mergeCell ref="C11:D11"/>
    <mergeCell ref="E11:E12"/>
    <mergeCell ref="F11:F12"/>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1FE69-4C03-4F80-A67D-67230E7BEA24}">
  <sheetPr>
    <pageSetUpPr fitToPage="1"/>
  </sheetPr>
  <dimension ref="A1:N35"/>
  <sheetViews>
    <sheetView tabSelected="1"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10.28125" style="11" bestFit="1" customWidth="1"/>
    <col min="5" max="10" width="14.140625" style="11" bestFit="1" customWidth="1"/>
    <col min="11" max="11" width="17.00390625" style="11" bestFit="1" customWidth="1"/>
    <col min="12" max="12" width="12.7109375" style="11" bestFit="1" customWidth="1"/>
    <col min="13" max="13" width="11.421875" style="11" customWidth="1"/>
    <col min="14" max="14" width="9.7109375" style="11" bestFit="1" customWidth="1"/>
    <col min="15" max="16384" width="8.8515625" style="11" customWidth="1"/>
  </cols>
  <sheetData>
    <row r="1" ht="18.5">
      <c r="B1" s="12" t="s">
        <v>28</v>
      </c>
    </row>
    <row r="2" ht="4.5" customHeight="1"/>
    <row r="3" spans="2:3" ht="15">
      <c r="B3" s="13" t="s">
        <v>413</v>
      </c>
      <c r="C3" s="14" t="s">
        <v>29</v>
      </c>
    </row>
    <row r="4" spans="2:3" ht="15">
      <c r="B4" s="11" t="s">
        <v>30</v>
      </c>
      <c r="C4" s="15" t="s">
        <v>343</v>
      </c>
    </row>
    <row r="5" ht="14.25" customHeight="1">
      <c r="C5" s="14" t="s">
        <v>344</v>
      </c>
    </row>
    <row r="6" ht="14.25" customHeight="1" thickBot="1"/>
    <row r="7" spans="2:4" ht="16.5" customHeight="1" thickBot="1">
      <c r="B7" s="16"/>
      <c r="C7" s="17" t="s">
        <v>3</v>
      </c>
      <c r="D7" s="18"/>
    </row>
    <row r="8" spans="1:3" ht="15">
      <c r="A8" s="19">
        <v>1</v>
      </c>
      <c r="B8" s="20" t="s">
        <v>0</v>
      </c>
      <c r="C8" s="21">
        <v>70.40998421580954</v>
      </c>
    </row>
    <row r="9" spans="1:3" ht="15">
      <c r="A9" s="19">
        <v>2</v>
      </c>
      <c r="B9" s="22" t="s">
        <v>8</v>
      </c>
      <c r="C9" s="23">
        <v>0</v>
      </c>
    </row>
    <row r="10" spans="1:3" ht="15">
      <c r="A10" s="19">
        <v>3</v>
      </c>
      <c r="B10" s="24" t="s">
        <v>2</v>
      </c>
      <c r="C10" s="25">
        <f>+C8-C9</f>
        <v>70.40998421580954</v>
      </c>
    </row>
    <row r="11" spans="1:3" ht="15">
      <c r="A11" s="19">
        <v>6</v>
      </c>
      <c r="B11" s="22" t="s">
        <v>31</v>
      </c>
      <c r="C11" s="23">
        <v>3.9262941963298164</v>
      </c>
    </row>
    <row r="12" spans="2:3" ht="15" thickBot="1">
      <c r="B12" s="26" t="s">
        <v>32</v>
      </c>
      <c r="C12" s="27">
        <f>IF(ISNUMBER(C11)=TRUE,C10-C11,C10)</f>
        <v>66.48369001947972</v>
      </c>
    </row>
    <row r="13" spans="2:3" ht="15">
      <c r="B13" s="28"/>
      <c r="C13" s="29"/>
    </row>
    <row r="14" spans="2:4" ht="15" thickBot="1">
      <c r="B14" s="30"/>
      <c r="C14" s="31"/>
      <c r="D14" s="31"/>
    </row>
    <row r="15" spans="2:12" ht="16.5" customHeight="1">
      <c r="B15" s="32" t="s">
        <v>1</v>
      </c>
      <c r="C15" s="33" t="s">
        <v>3</v>
      </c>
      <c r="D15" s="34" t="s">
        <v>4</v>
      </c>
      <c r="E15" s="35" t="s">
        <v>5</v>
      </c>
      <c r="F15" s="36"/>
      <c r="G15" s="35" t="s">
        <v>6</v>
      </c>
      <c r="H15" s="36"/>
      <c r="I15" s="35" t="s">
        <v>12</v>
      </c>
      <c r="J15" s="36"/>
      <c r="K15" s="37" t="s">
        <v>7</v>
      </c>
      <c r="L15" s="38"/>
    </row>
    <row r="16" spans="2:12" ht="15" thickBot="1">
      <c r="B16" s="39"/>
      <c r="C16" s="40"/>
      <c r="D16" s="41"/>
      <c r="E16" s="42" t="s">
        <v>10</v>
      </c>
      <c r="F16" s="43" t="s">
        <v>11</v>
      </c>
      <c r="G16" s="42" t="s">
        <v>10</v>
      </c>
      <c r="H16" s="43" t="s">
        <v>11</v>
      </c>
      <c r="I16" s="42" t="s">
        <v>10</v>
      </c>
      <c r="J16" s="43" t="s">
        <v>11</v>
      </c>
      <c r="K16" s="42" t="s">
        <v>10</v>
      </c>
      <c r="L16" s="44" t="s">
        <v>11</v>
      </c>
    </row>
    <row r="17" spans="1:12" ht="15">
      <c r="A17" s="19">
        <v>7</v>
      </c>
      <c r="B17" s="20" t="s">
        <v>33</v>
      </c>
      <c r="C17" s="45">
        <v>15.127919289271302</v>
      </c>
      <c r="D17" s="46">
        <v>200.68619375322456</v>
      </c>
      <c r="E17" s="45">
        <v>3.031635025569969</v>
      </c>
      <c r="F17" s="45">
        <v>1.9344131330382313</v>
      </c>
      <c r="G17" s="47"/>
      <c r="H17" s="48"/>
      <c r="I17" s="47"/>
      <c r="J17" s="48"/>
      <c r="K17" s="47"/>
      <c r="L17" s="48"/>
    </row>
    <row r="18" spans="1:12" ht="15">
      <c r="A18" s="19">
        <v>8</v>
      </c>
      <c r="B18" s="49" t="s">
        <v>34</v>
      </c>
      <c r="C18" s="50">
        <v>0</v>
      </c>
      <c r="D18" s="46">
        <v>200.68619375322456</v>
      </c>
      <c r="E18" s="45">
        <v>0</v>
      </c>
      <c r="F18" s="45">
        <v>0</v>
      </c>
      <c r="G18" s="51"/>
      <c r="H18" s="52"/>
      <c r="I18" s="51"/>
      <c r="J18" s="52"/>
      <c r="K18" s="51"/>
      <c r="L18" s="52"/>
    </row>
    <row r="19" spans="1:12" ht="15">
      <c r="A19" s="19">
        <v>10</v>
      </c>
      <c r="B19" s="49" t="s">
        <v>35</v>
      </c>
      <c r="C19" s="50">
        <v>0</v>
      </c>
      <c r="D19" s="53">
        <v>200.4</v>
      </c>
      <c r="E19" s="50">
        <v>0</v>
      </c>
      <c r="F19" s="45">
        <v>0</v>
      </c>
      <c r="G19" s="51"/>
      <c r="H19" s="52"/>
      <c r="I19" s="51"/>
      <c r="J19" s="52"/>
      <c r="K19" s="51"/>
      <c r="L19" s="52"/>
    </row>
    <row r="20" spans="1:12" ht="15">
      <c r="A20" s="19">
        <v>11</v>
      </c>
      <c r="B20" s="49" t="s">
        <v>36</v>
      </c>
      <c r="C20" s="50">
        <v>0</v>
      </c>
      <c r="D20" s="54" t="s">
        <v>426</v>
      </c>
      <c r="E20" s="45">
        <v>0</v>
      </c>
      <c r="F20" s="45">
        <v>0</v>
      </c>
      <c r="G20" s="51"/>
      <c r="H20" s="52"/>
      <c r="I20" s="51"/>
      <c r="J20" s="52"/>
      <c r="K20" s="51"/>
      <c r="L20" s="52"/>
    </row>
    <row r="21" spans="1:12" ht="15">
      <c r="A21" s="19" t="s">
        <v>37</v>
      </c>
      <c r="B21" s="49" t="s">
        <v>38</v>
      </c>
      <c r="C21" s="50">
        <v>1.71936</v>
      </c>
      <c r="D21" s="53">
        <v>240.47999999999996</v>
      </c>
      <c r="E21" s="45">
        <v>0.41347169279999996</v>
      </c>
      <c r="F21" s="45">
        <v>0.4275016704</v>
      </c>
      <c r="G21" s="51"/>
      <c r="H21" s="52"/>
      <c r="I21" s="51"/>
      <c r="J21" s="52"/>
      <c r="K21" s="51"/>
      <c r="L21" s="52"/>
    </row>
    <row r="22" spans="1:12" ht="15">
      <c r="A22" s="19" t="s">
        <v>39</v>
      </c>
      <c r="B22" s="49" t="s">
        <v>40</v>
      </c>
      <c r="C22" s="50">
        <v>48.01971227517583</v>
      </c>
      <c r="D22" s="53">
        <v>200.68619375322456</v>
      </c>
      <c r="E22" s="45">
        <v>9.636893281630032</v>
      </c>
      <c r="F22" s="45">
        <v>11.84458686696177</v>
      </c>
      <c r="G22" s="51"/>
      <c r="H22" s="52"/>
      <c r="I22" s="51"/>
      <c r="J22" s="52"/>
      <c r="K22" s="51"/>
      <c r="L22" s="52"/>
    </row>
    <row r="23" spans="1:12" ht="15">
      <c r="A23" s="19" t="s">
        <v>41</v>
      </c>
      <c r="B23" s="49" t="s">
        <v>42</v>
      </c>
      <c r="C23" s="50">
        <v>0</v>
      </c>
      <c r="D23" s="54" t="s">
        <v>426</v>
      </c>
      <c r="E23" s="45">
        <v>0</v>
      </c>
      <c r="F23" s="45">
        <v>0</v>
      </c>
      <c r="G23" s="51"/>
      <c r="H23" s="52"/>
      <c r="I23" s="51"/>
      <c r="J23" s="52"/>
      <c r="K23" s="51"/>
      <c r="L23" s="52"/>
    </row>
    <row r="24" spans="1:14" ht="15">
      <c r="A24" s="19">
        <v>13</v>
      </c>
      <c r="B24" s="49" t="s">
        <v>43</v>
      </c>
      <c r="C24" s="50">
        <v>0</v>
      </c>
      <c r="D24" s="54" t="s">
        <v>426</v>
      </c>
      <c r="E24" s="45">
        <v>0</v>
      </c>
      <c r="F24" s="45">
        <v>0</v>
      </c>
      <c r="G24" s="51"/>
      <c r="H24" s="52"/>
      <c r="I24" s="51"/>
      <c r="J24" s="52"/>
      <c r="K24" s="51"/>
      <c r="L24" s="52"/>
      <c r="N24" s="55" t="str">
        <f>IF(AND(ISNUMBER(C24)=TRUE,C24&gt;0),ROUND(E24,5)=ROUND(C24*#REF!/10^3,5),"")</f>
        <v/>
      </c>
    </row>
    <row r="25" spans="1:14" ht="15" thickBot="1">
      <c r="A25" s="19">
        <v>16</v>
      </c>
      <c r="B25" s="49" t="s">
        <v>27</v>
      </c>
      <c r="C25" s="50">
        <v>1.6166984550326013</v>
      </c>
      <c r="D25" s="53">
        <v>151.54341196859713</v>
      </c>
      <c r="E25" s="45">
        <v>0.245</v>
      </c>
      <c r="F25" s="45">
        <v>0.6743457062776529</v>
      </c>
      <c r="G25" s="51"/>
      <c r="H25" s="52"/>
      <c r="I25" s="51"/>
      <c r="J25" s="52"/>
      <c r="K25" s="51"/>
      <c r="L25" s="52"/>
      <c r="N25" s="55" t="b">
        <f aca="true" t="shared" si="0" ref="N25">IF(AND(ISNUMBER(C25)=TRUE,C25&gt;0),ROUND(E25,5)=ROUND(C25*D25/10^3,5),"")</f>
        <v>1</v>
      </c>
    </row>
    <row r="26" spans="1:14" ht="15" thickBot="1">
      <c r="A26" s="19">
        <v>17</v>
      </c>
      <c r="B26" s="56" t="s">
        <v>9</v>
      </c>
      <c r="C26" s="57">
        <f>SUM(C17:C25)</f>
        <v>66.48369001947974</v>
      </c>
      <c r="D26" s="58"/>
      <c r="E26" s="57">
        <f>SUM(E17:E25)</f>
        <v>13.327</v>
      </c>
      <c r="F26" s="57">
        <v>13.779</v>
      </c>
      <c r="G26" s="59">
        <v>0</v>
      </c>
      <c r="H26" s="60">
        <v>0</v>
      </c>
      <c r="I26" s="61">
        <v>0</v>
      </c>
      <c r="J26" s="62">
        <v>0</v>
      </c>
      <c r="K26" s="61">
        <f>E26+G26-I26</f>
        <v>13.327</v>
      </c>
      <c r="L26" s="62">
        <f>F26+H26-J26</f>
        <v>13.779</v>
      </c>
      <c r="N26" s="55"/>
    </row>
    <row r="27" spans="3:12" ht="15">
      <c r="C27" s="28"/>
      <c r="E27" s="28"/>
      <c r="F27" s="28"/>
      <c r="G27" s="28"/>
      <c r="H27" s="28"/>
      <c r="I27" s="28"/>
      <c r="J27" s="28"/>
      <c r="K27" s="28"/>
      <c r="L27" s="28"/>
    </row>
    <row r="28" spans="2:6" ht="15">
      <c r="B28" s="63"/>
      <c r="F28" s="64"/>
    </row>
    <row r="29" spans="3:12" ht="15" thickBot="1">
      <c r="C29" s="28"/>
      <c r="E29" s="28"/>
      <c r="F29" s="65"/>
      <c r="G29" s="28"/>
      <c r="H29" s="28"/>
      <c r="I29" s="28"/>
      <c r="J29" s="28"/>
      <c r="K29" s="28"/>
      <c r="L29" s="28"/>
    </row>
    <row r="30" spans="2:3" ht="15" thickBot="1">
      <c r="B30" s="16"/>
      <c r="C30" s="66">
        <v>2020</v>
      </c>
    </row>
    <row r="31" spans="2:3" ht="15">
      <c r="B31" s="67" t="s">
        <v>345</v>
      </c>
      <c r="C31" s="68">
        <f>+E26/F26*100</f>
        <v>96.71964583786922</v>
      </c>
    </row>
    <row r="32" spans="2:3" ht="15" thickBot="1">
      <c r="B32" s="69" t="s">
        <v>346</v>
      </c>
      <c r="C32" s="70">
        <v>150.59016393442622</v>
      </c>
    </row>
    <row r="35" ht="15">
      <c r="C35" s="11" t="s">
        <v>342</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24:N26">
    <cfRule type="cellIs" priority="3" dxfId="1" operator="equal">
      <formula>FALSE</formula>
    </cfRule>
    <cfRule type="cellIs" priority="4"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F6F54-2918-4843-AC28-740D705B3848}">
  <dimension ref="A1:F17"/>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432</v>
      </c>
    </row>
    <row r="2" ht="4.5" customHeight="1"/>
    <row r="3" spans="2:3" ht="15">
      <c r="B3" s="206" t="s">
        <v>433</v>
      </c>
      <c r="C3" s="207"/>
    </row>
    <row r="4" spans="2:3" ht="15">
      <c r="B4" s="55" t="s">
        <v>159</v>
      </c>
      <c r="C4" s="14"/>
    </row>
    <row r="5" spans="2:3" ht="15" thickBot="1">
      <c r="B5" s="55"/>
      <c r="C5" s="14"/>
    </row>
    <row r="6" spans="2:5" ht="46.15" customHeight="1">
      <c r="B6" s="226"/>
      <c r="C6" s="227" t="s">
        <v>158</v>
      </c>
      <c r="D6" s="209" t="s">
        <v>389</v>
      </c>
      <c r="E6" s="210" t="s">
        <v>140</v>
      </c>
    </row>
    <row r="7" spans="2:5" ht="15" thickBot="1">
      <c r="B7" s="228"/>
      <c r="C7" s="229" t="s">
        <v>430</v>
      </c>
      <c r="D7" s="212" t="s">
        <v>114</v>
      </c>
      <c r="E7" s="213" t="s">
        <v>431</v>
      </c>
    </row>
    <row r="8" spans="2:5" ht="15" thickBot="1">
      <c r="B8" s="252" t="s">
        <v>434</v>
      </c>
      <c r="C8" s="286" t="s">
        <v>426</v>
      </c>
      <c r="D8" s="272" t="s">
        <v>426</v>
      </c>
      <c r="E8" s="273" t="s">
        <v>426</v>
      </c>
    </row>
    <row r="9" spans="2:5" ht="15" thickBot="1">
      <c r="B9" s="270" t="s">
        <v>435</v>
      </c>
      <c r="C9" s="286" t="s">
        <v>426</v>
      </c>
      <c r="D9" s="272" t="s">
        <v>426</v>
      </c>
      <c r="E9" s="273" t="s">
        <v>426</v>
      </c>
    </row>
    <row r="10" spans="2:3" ht="15">
      <c r="B10" s="55"/>
      <c r="C10" s="14"/>
    </row>
    <row r="11" ht="14.25" customHeight="1" thickBot="1">
      <c r="C11" s="14"/>
    </row>
    <row r="12" spans="2:6" ht="16.5" customHeight="1">
      <c r="B12" s="183"/>
      <c r="C12" s="35" t="s">
        <v>115</v>
      </c>
      <c r="D12" s="36"/>
      <c r="E12" s="33" t="s">
        <v>131</v>
      </c>
      <c r="F12" s="34" t="s">
        <v>132</v>
      </c>
    </row>
    <row r="13" spans="2:6" ht="15">
      <c r="B13" s="243"/>
      <c r="C13" s="244" t="s">
        <v>10</v>
      </c>
      <c r="D13" s="245" t="s">
        <v>11</v>
      </c>
      <c r="E13" s="274"/>
      <c r="F13" s="275"/>
    </row>
    <row r="14" spans="2:6" ht="15" thickBot="1">
      <c r="B14" s="248"/>
      <c r="C14" s="249" t="s">
        <v>431</v>
      </c>
      <c r="D14" s="229" t="s">
        <v>431</v>
      </c>
      <c r="E14" s="249" t="s">
        <v>390</v>
      </c>
      <c r="F14" s="213" t="s">
        <v>390</v>
      </c>
    </row>
    <row r="15" spans="1:6" ht="15" thickBot="1">
      <c r="A15" s="19"/>
      <c r="B15" s="287" t="s">
        <v>434</v>
      </c>
      <c r="C15" s="288">
        <v>37.88</v>
      </c>
      <c r="D15" s="263">
        <v>37.86</v>
      </c>
      <c r="E15" s="282">
        <f aca="true" t="shared" si="0" ref="E15">+C15/D15*100</f>
        <v>100.0528262017961</v>
      </c>
      <c r="F15" s="283">
        <v>105.87248322147651</v>
      </c>
    </row>
    <row r="16" ht="15">
      <c r="C16" s="28"/>
    </row>
    <row r="17" ht="15">
      <c r="B17" s="63"/>
    </row>
  </sheetData>
  <mergeCells count="5">
    <mergeCell ref="B6:B7"/>
    <mergeCell ref="B12:B14"/>
    <mergeCell ref="C12:D12"/>
    <mergeCell ref="E12:E13"/>
    <mergeCell ref="F12:F13"/>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5"/>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160</v>
      </c>
    </row>
    <row r="2" ht="4.5" customHeight="1"/>
    <row r="3" spans="2:3" ht="15">
      <c r="B3" s="206" t="s">
        <v>374</v>
      </c>
      <c r="C3" s="207"/>
    </row>
    <row r="4" spans="2:3" ht="15">
      <c r="B4" s="55" t="s">
        <v>161</v>
      </c>
      <c r="C4" s="14"/>
    </row>
    <row r="5" spans="2:3" ht="15" thickBot="1">
      <c r="B5" s="55"/>
      <c r="C5" s="14"/>
    </row>
    <row r="6" spans="2:7" ht="46.15" customHeight="1">
      <c r="B6" s="226"/>
      <c r="C6" s="227" t="s">
        <v>157</v>
      </c>
      <c r="D6" s="209" t="s">
        <v>389</v>
      </c>
      <c r="E6" s="210" t="s">
        <v>140</v>
      </c>
      <c r="F6" s="210" t="s">
        <v>166</v>
      </c>
      <c r="G6" s="210" t="s">
        <v>145</v>
      </c>
    </row>
    <row r="7" spans="2:7" ht="15" thickBot="1">
      <c r="B7" s="228"/>
      <c r="C7" s="289" t="s">
        <v>430</v>
      </c>
      <c r="D7" s="290" t="s">
        <v>114</v>
      </c>
      <c r="E7" s="291" t="s">
        <v>431</v>
      </c>
      <c r="F7" s="292" t="s">
        <v>144</v>
      </c>
      <c r="G7" s="291" t="s">
        <v>431</v>
      </c>
    </row>
    <row r="8" spans="2:7" ht="30" thickBot="1" thickTop="1">
      <c r="B8" s="293" t="s">
        <v>164</v>
      </c>
      <c r="C8" s="294" t="s">
        <v>426</v>
      </c>
      <c r="D8" s="295" t="s">
        <v>426</v>
      </c>
      <c r="E8" s="295" t="s">
        <v>426</v>
      </c>
      <c r="F8" s="295" t="s">
        <v>426</v>
      </c>
      <c r="G8" s="296" t="s">
        <v>426</v>
      </c>
    </row>
    <row r="9" spans="2:7" ht="15" thickBot="1">
      <c r="B9" s="297" t="s">
        <v>167</v>
      </c>
      <c r="C9" s="298" t="s">
        <v>426</v>
      </c>
      <c r="D9" s="299" t="s">
        <v>426</v>
      </c>
      <c r="E9" s="299" t="s">
        <v>426</v>
      </c>
      <c r="F9" s="300" t="s">
        <v>426</v>
      </c>
      <c r="G9" s="301" t="s">
        <v>426</v>
      </c>
    </row>
    <row r="10" spans="2:7" ht="15" thickBot="1">
      <c r="B10" s="297" t="s">
        <v>168</v>
      </c>
      <c r="C10" s="298" t="s">
        <v>426</v>
      </c>
      <c r="D10" s="299" t="s">
        <v>426</v>
      </c>
      <c r="E10" s="299" t="s">
        <v>426</v>
      </c>
      <c r="F10" s="300" t="s">
        <v>426</v>
      </c>
      <c r="G10" s="301" t="s">
        <v>426</v>
      </c>
    </row>
    <row r="11" spans="2:7" ht="15" thickBot="1">
      <c r="B11" s="302" t="s">
        <v>169</v>
      </c>
      <c r="C11" s="303" t="s">
        <v>426</v>
      </c>
      <c r="D11" s="304" t="s">
        <v>426</v>
      </c>
      <c r="E11" s="304" t="s">
        <v>426</v>
      </c>
      <c r="F11" s="305" t="s">
        <v>426</v>
      </c>
      <c r="G11" s="306" t="s">
        <v>426</v>
      </c>
    </row>
    <row r="12" spans="2:3" ht="15">
      <c r="B12" s="55"/>
      <c r="C12" s="14"/>
    </row>
    <row r="13" ht="14.25" customHeight="1" thickBot="1">
      <c r="C13" s="14"/>
    </row>
    <row r="14" spans="2:6" ht="16.5" customHeight="1">
      <c r="B14" s="183"/>
      <c r="C14" s="35" t="s">
        <v>115</v>
      </c>
      <c r="D14" s="36"/>
      <c r="E14" s="33" t="s">
        <v>131</v>
      </c>
      <c r="F14" s="34" t="s">
        <v>132</v>
      </c>
    </row>
    <row r="15" spans="2:6" ht="15">
      <c r="B15" s="243"/>
      <c r="C15" s="244" t="s">
        <v>10</v>
      </c>
      <c r="D15" s="245" t="s">
        <v>11</v>
      </c>
      <c r="E15" s="274"/>
      <c r="F15" s="275"/>
    </row>
    <row r="16" spans="2:6" ht="15" thickBot="1">
      <c r="B16" s="248"/>
      <c r="C16" s="249" t="s">
        <v>431</v>
      </c>
      <c r="D16" s="229" t="s">
        <v>431</v>
      </c>
      <c r="E16" s="249" t="s">
        <v>390</v>
      </c>
      <c r="F16" s="213" t="s">
        <v>390</v>
      </c>
    </row>
    <row r="17" spans="1:6" ht="15">
      <c r="A17" s="19"/>
      <c r="B17" s="230" t="s">
        <v>162</v>
      </c>
      <c r="C17" s="307">
        <v>2168.92</v>
      </c>
      <c r="D17" s="308">
        <v>2179.41</v>
      </c>
      <c r="E17" s="307">
        <f aca="true" t="shared" si="0" ref="E17:E20">+C17/D17*100</f>
        <v>99.51867707315284</v>
      </c>
      <c r="F17" s="309">
        <v>104.0132294828475</v>
      </c>
    </row>
    <row r="18" spans="1:6" ht="29">
      <c r="A18" s="19"/>
      <c r="B18" s="255" t="s">
        <v>163</v>
      </c>
      <c r="C18" s="256">
        <v>21.8</v>
      </c>
      <c r="D18" s="278">
        <v>22.33</v>
      </c>
      <c r="E18" s="80">
        <f t="shared" si="0"/>
        <v>97.62651141961489</v>
      </c>
      <c r="F18" s="257">
        <v>97.68153980752405</v>
      </c>
    </row>
    <row r="19" spans="1:6" ht="29">
      <c r="A19" s="19"/>
      <c r="B19" s="310" t="s">
        <v>164</v>
      </c>
      <c r="C19" s="311">
        <v>1777.82</v>
      </c>
      <c r="D19" s="312">
        <v>1792.94</v>
      </c>
      <c r="E19" s="80">
        <f t="shared" si="0"/>
        <v>99.15669236003436</v>
      </c>
      <c r="F19" s="313">
        <v>103.0508201809341</v>
      </c>
    </row>
    <row r="20" spans="1:6" ht="29.5" thickBot="1">
      <c r="A20" s="19"/>
      <c r="B20" s="260" t="s">
        <v>165</v>
      </c>
      <c r="C20" s="261">
        <v>369.3</v>
      </c>
      <c r="D20" s="279">
        <v>364.14</v>
      </c>
      <c r="E20" s="288">
        <f t="shared" si="0"/>
        <v>101.41703740319659</v>
      </c>
      <c r="F20" s="262">
        <v>109.4828622970535</v>
      </c>
    </row>
    <row r="21" ht="15">
      <c r="C21" s="28"/>
    </row>
    <row r="22" spans="2:4" ht="15">
      <c r="B22" s="63"/>
      <c r="D22" s="148"/>
    </row>
    <row r="23" ht="15">
      <c r="D23" s="148"/>
    </row>
    <row r="24" ht="15">
      <c r="D24" s="148"/>
    </row>
    <row r="25" ht="15">
      <c r="D25" s="148"/>
    </row>
  </sheetData>
  <mergeCells count="5">
    <mergeCell ref="C14:D14"/>
    <mergeCell ref="E14:E15"/>
    <mergeCell ref="F14:F15"/>
    <mergeCell ref="B6:B7"/>
    <mergeCell ref="B14:B16"/>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18"/>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436</v>
      </c>
    </row>
    <row r="2" ht="4.5" customHeight="1"/>
    <row r="3" spans="2:3" ht="15">
      <c r="B3" s="206" t="s">
        <v>437</v>
      </c>
      <c r="C3" s="207"/>
    </row>
    <row r="4" spans="2:3" ht="15">
      <c r="B4" s="55" t="s">
        <v>170</v>
      </c>
      <c r="C4" s="14"/>
    </row>
    <row r="5" spans="2:3" ht="15" thickBot="1">
      <c r="B5" s="55"/>
      <c r="C5" s="14"/>
    </row>
    <row r="6" spans="2:7" ht="46.15" customHeight="1">
      <c r="B6" s="226"/>
      <c r="C6" s="227" t="s">
        <v>158</v>
      </c>
      <c r="D6" s="209" t="s">
        <v>389</v>
      </c>
      <c r="E6" s="210" t="s">
        <v>140</v>
      </c>
      <c r="F6" s="210" t="s">
        <v>143</v>
      </c>
      <c r="G6" s="210" t="s">
        <v>145</v>
      </c>
    </row>
    <row r="7" spans="2:7" ht="15" thickBot="1">
      <c r="B7" s="228"/>
      <c r="C7" s="289" t="s">
        <v>430</v>
      </c>
      <c r="D7" s="290" t="s">
        <v>114</v>
      </c>
      <c r="E7" s="291" t="s">
        <v>431</v>
      </c>
      <c r="F7" s="292" t="s">
        <v>144</v>
      </c>
      <c r="G7" s="291" t="s">
        <v>431</v>
      </c>
    </row>
    <row r="8" spans="2:7" ht="15" thickBot="1">
      <c r="B8" s="293" t="s">
        <v>438</v>
      </c>
      <c r="C8" s="314" t="s">
        <v>426</v>
      </c>
      <c r="D8" s="300" t="s">
        <v>426</v>
      </c>
      <c r="E8" s="300" t="s">
        <v>426</v>
      </c>
      <c r="F8" s="300" t="s">
        <v>426</v>
      </c>
      <c r="G8" s="315" t="s">
        <v>426</v>
      </c>
    </row>
    <row r="9" spans="2:7" ht="15" thickBot="1">
      <c r="B9" s="316" t="s">
        <v>439</v>
      </c>
      <c r="C9" s="317" t="s">
        <v>426</v>
      </c>
      <c r="D9" s="299" t="s">
        <v>426</v>
      </c>
      <c r="E9" s="299" t="s">
        <v>426</v>
      </c>
      <c r="F9" s="300" t="s">
        <v>426</v>
      </c>
      <c r="G9" s="315" t="s">
        <v>426</v>
      </c>
    </row>
    <row r="10" spans="2:7" ht="29.5" thickBot="1">
      <c r="B10" s="318" t="s">
        <v>440</v>
      </c>
      <c r="C10" s="317" t="s">
        <v>426</v>
      </c>
      <c r="D10" s="299" t="s">
        <v>426</v>
      </c>
      <c r="E10" s="299" t="s">
        <v>426</v>
      </c>
      <c r="F10" s="300" t="s">
        <v>426</v>
      </c>
      <c r="G10" s="315" t="s">
        <v>426</v>
      </c>
    </row>
    <row r="11" spans="2:3" ht="15">
      <c r="B11" s="55"/>
      <c r="C11" s="14"/>
    </row>
    <row r="12" ht="14.25" customHeight="1" thickBot="1">
      <c r="C12" s="14"/>
    </row>
    <row r="13" spans="2:6" ht="16.5" customHeight="1">
      <c r="B13" s="183"/>
      <c r="C13" s="35" t="s">
        <v>115</v>
      </c>
      <c r="D13" s="36"/>
      <c r="E13" s="33" t="s">
        <v>131</v>
      </c>
      <c r="F13" s="34" t="s">
        <v>132</v>
      </c>
    </row>
    <row r="14" spans="2:6" ht="15">
      <c r="B14" s="243"/>
      <c r="C14" s="244" t="s">
        <v>10</v>
      </c>
      <c r="D14" s="245" t="s">
        <v>11</v>
      </c>
      <c r="E14" s="274"/>
      <c r="F14" s="275"/>
    </row>
    <row r="15" spans="2:6" ht="15" thickBot="1">
      <c r="B15" s="248"/>
      <c r="C15" s="249" t="s">
        <v>431</v>
      </c>
      <c r="D15" s="229" t="s">
        <v>431</v>
      </c>
      <c r="E15" s="249" t="s">
        <v>390</v>
      </c>
      <c r="F15" s="213" t="s">
        <v>390</v>
      </c>
    </row>
    <row r="16" spans="1:6" ht="15" thickBot="1">
      <c r="A16" s="19"/>
      <c r="B16" s="287" t="s">
        <v>438</v>
      </c>
      <c r="C16" s="288">
        <v>225.81000000000003</v>
      </c>
      <c r="D16" s="263">
        <v>237.23</v>
      </c>
      <c r="E16" s="288">
        <f aca="true" t="shared" si="0" ref="E16">+C16/D16*100</f>
        <v>95.18610631033177</v>
      </c>
      <c r="F16" s="319">
        <v>98.67315531153814</v>
      </c>
    </row>
    <row r="17" ht="15">
      <c r="C17" s="28"/>
    </row>
    <row r="18" ht="15">
      <c r="B18" s="63"/>
    </row>
  </sheetData>
  <mergeCells count="5">
    <mergeCell ref="C13:D13"/>
    <mergeCell ref="E13:E14"/>
    <mergeCell ref="F13:F14"/>
    <mergeCell ref="B6:B7"/>
    <mergeCell ref="B13:B15"/>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17"/>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441</v>
      </c>
    </row>
    <row r="2" ht="4.5" customHeight="1"/>
    <row r="3" spans="2:3" ht="15">
      <c r="B3" s="206" t="s">
        <v>442</v>
      </c>
      <c r="C3" s="207"/>
    </row>
    <row r="4" spans="2:3" ht="15">
      <c r="B4" s="55" t="s">
        <v>170</v>
      </c>
      <c r="C4" s="14"/>
    </row>
    <row r="5" spans="2:3" ht="15" thickBot="1">
      <c r="B5" s="55"/>
      <c r="C5" s="14"/>
    </row>
    <row r="6" spans="2:7" ht="46.15" customHeight="1">
      <c r="B6" s="226"/>
      <c r="C6" s="227" t="s">
        <v>158</v>
      </c>
      <c r="D6" s="209" t="s">
        <v>389</v>
      </c>
      <c r="E6" s="210" t="s">
        <v>140</v>
      </c>
      <c r="F6" s="210" t="s">
        <v>143</v>
      </c>
      <c r="G6" s="210" t="s">
        <v>145</v>
      </c>
    </row>
    <row r="7" spans="2:7" ht="15" thickBot="1">
      <c r="B7" s="228"/>
      <c r="C7" s="229" t="s">
        <v>430</v>
      </c>
      <c r="D7" s="212" t="s">
        <v>114</v>
      </c>
      <c r="E7" s="213" t="s">
        <v>431</v>
      </c>
      <c r="F7" s="266" t="s">
        <v>144</v>
      </c>
      <c r="G7" s="213" t="s">
        <v>431</v>
      </c>
    </row>
    <row r="8" spans="2:7" ht="15" thickBot="1">
      <c r="B8" s="252" t="s">
        <v>443</v>
      </c>
      <c r="C8" s="286" t="s">
        <v>426</v>
      </c>
      <c r="D8" s="272" t="s">
        <v>426</v>
      </c>
      <c r="E8" s="272" t="s">
        <v>426</v>
      </c>
      <c r="F8" s="272" t="s">
        <v>426</v>
      </c>
      <c r="G8" s="273" t="s">
        <v>426</v>
      </c>
    </row>
    <row r="9" spans="2:7" ht="15" thickBot="1">
      <c r="B9" s="320" t="s">
        <v>444</v>
      </c>
      <c r="C9" s="286" t="s">
        <v>426</v>
      </c>
      <c r="D9" s="272" t="s">
        <v>426</v>
      </c>
      <c r="E9" s="272" t="s">
        <v>426</v>
      </c>
      <c r="F9" s="272" t="s">
        <v>426</v>
      </c>
      <c r="G9" s="273" t="s">
        <v>426</v>
      </c>
    </row>
    <row r="10" spans="2:3" ht="15">
      <c r="B10" s="55"/>
      <c r="C10" s="14"/>
    </row>
    <row r="11" ht="14.25" customHeight="1" thickBot="1">
      <c r="C11" s="14"/>
    </row>
    <row r="12" spans="2:6" ht="16.5" customHeight="1">
      <c r="B12" s="183"/>
      <c r="C12" s="35" t="s">
        <v>115</v>
      </c>
      <c r="D12" s="36"/>
      <c r="E12" s="33" t="s">
        <v>131</v>
      </c>
      <c r="F12" s="34" t="s">
        <v>132</v>
      </c>
    </row>
    <row r="13" spans="2:6" ht="15">
      <c r="B13" s="243"/>
      <c r="C13" s="244" t="s">
        <v>10</v>
      </c>
      <c r="D13" s="245" t="s">
        <v>11</v>
      </c>
      <c r="E13" s="274"/>
      <c r="F13" s="275"/>
    </row>
    <row r="14" spans="2:6" ht="15" thickBot="1">
      <c r="B14" s="248"/>
      <c r="C14" s="249" t="s">
        <v>431</v>
      </c>
      <c r="D14" s="229" t="s">
        <v>431</v>
      </c>
      <c r="E14" s="249" t="s">
        <v>390</v>
      </c>
      <c r="F14" s="213" t="s">
        <v>390</v>
      </c>
    </row>
    <row r="15" spans="1:6" ht="15" thickBot="1">
      <c r="A15" s="19"/>
      <c r="B15" s="287" t="s">
        <v>443</v>
      </c>
      <c r="C15" s="288">
        <v>170.93</v>
      </c>
      <c r="D15" s="263">
        <v>179.5</v>
      </c>
      <c r="E15" s="288">
        <f aca="true" t="shared" si="0" ref="E15">+C15/D15*100</f>
        <v>95.22562674094708</v>
      </c>
      <c r="F15" s="319">
        <v>100.72951739618408</v>
      </c>
    </row>
    <row r="16" ht="15">
      <c r="C16" s="28"/>
    </row>
    <row r="17" ht="15">
      <c r="B17" s="63"/>
    </row>
  </sheetData>
  <mergeCells count="5">
    <mergeCell ref="B6:B7"/>
    <mergeCell ref="C12:D12"/>
    <mergeCell ref="E12:E13"/>
    <mergeCell ref="F12:F13"/>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8"/>
  <sheetViews>
    <sheetView zoomScale="110" zoomScaleNormal="110" workbookViewId="0" topLeftCell="A1">
      <selection activeCell="D1" sqref="D1"/>
    </sheetView>
  </sheetViews>
  <sheetFormatPr defaultColWidth="8.8515625" defaultRowHeight="15"/>
  <cols>
    <col min="1" max="1" width="5.00390625" style="11" bestFit="1" customWidth="1"/>
    <col min="2" max="2" width="48.710937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171</v>
      </c>
    </row>
    <row r="2" ht="4.5" customHeight="1"/>
    <row r="3" spans="2:3" ht="15">
      <c r="B3" s="206" t="s">
        <v>373</v>
      </c>
      <c r="C3" s="207"/>
    </row>
    <row r="4" spans="2:3" ht="15">
      <c r="B4" s="55" t="s">
        <v>172</v>
      </c>
      <c r="C4" s="14"/>
    </row>
    <row r="5" spans="2:3" ht="15" thickBot="1">
      <c r="B5" s="55"/>
      <c r="C5" s="14"/>
    </row>
    <row r="6" spans="2:7" ht="15">
      <c r="B6" s="226"/>
      <c r="C6" s="321" t="s">
        <v>158</v>
      </c>
      <c r="D6" s="322" t="s">
        <v>389</v>
      </c>
      <c r="E6" s="322" t="s">
        <v>140</v>
      </c>
      <c r="F6" s="323" t="s">
        <v>177</v>
      </c>
      <c r="G6" s="324" t="s">
        <v>145</v>
      </c>
    </row>
    <row r="7" spans="2:7" ht="84">
      <c r="B7" s="325"/>
      <c r="C7" s="326"/>
      <c r="D7" s="327"/>
      <c r="E7" s="327"/>
      <c r="F7" s="328" t="s">
        <v>176</v>
      </c>
      <c r="G7" s="329"/>
    </row>
    <row r="8" spans="2:7" ht="15" thickBot="1">
      <c r="B8" s="228"/>
      <c r="C8" s="229" t="s">
        <v>430</v>
      </c>
      <c r="D8" s="212" t="s">
        <v>114</v>
      </c>
      <c r="E8" s="330" t="s">
        <v>431</v>
      </c>
      <c r="F8" s="212" t="s">
        <v>431</v>
      </c>
      <c r="G8" s="331" t="s">
        <v>431</v>
      </c>
    </row>
    <row r="9" spans="2:7" ht="15" thickBot="1">
      <c r="B9" s="252" t="s">
        <v>173</v>
      </c>
      <c r="C9" s="286" t="s">
        <v>426</v>
      </c>
      <c r="D9" s="272" t="s">
        <v>426</v>
      </c>
      <c r="E9" s="272" t="s">
        <v>426</v>
      </c>
      <c r="F9" s="272" t="s">
        <v>426</v>
      </c>
      <c r="G9" s="273" t="s">
        <v>426</v>
      </c>
    </row>
    <row r="10" spans="2:7" ht="15" thickBot="1">
      <c r="B10" s="320" t="s">
        <v>175</v>
      </c>
      <c r="C10" s="286" t="s">
        <v>426</v>
      </c>
      <c r="D10" s="272" t="s">
        <v>426</v>
      </c>
      <c r="E10" s="272" t="s">
        <v>426</v>
      </c>
      <c r="F10" s="272" t="s">
        <v>426</v>
      </c>
      <c r="G10" s="273" t="s">
        <v>426</v>
      </c>
    </row>
    <row r="11" spans="2:3" ht="15">
      <c r="B11" s="55"/>
      <c r="C11" s="14"/>
    </row>
    <row r="12" ht="14.25" customHeight="1" thickBot="1">
      <c r="C12" s="14"/>
    </row>
    <row r="13" spans="2:6" ht="16.5" customHeight="1">
      <c r="B13" s="183"/>
      <c r="C13" s="35" t="s">
        <v>115</v>
      </c>
      <c r="D13" s="36"/>
      <c r="E13" s="33" t="s">
        <v>131</v>
      </c>
      <c r="F13" s="34" t="s">
        <v>178</v>
      </c>
    </row>
    <row r="14" spans="2:6" ht="15">
      <c r="B14" s="243"/>
      <c r="C14" s="244" t="s">
        <v>10</v>
      </c>
      <c r="D14" s="245" t="s">
        <v>11</v>
      </c>
      <c r="E14" s="274"/>
      <c r="F14" s="275"/>
    </row>
    <row r="15" spans="2:6" ht="15" thickBot="1">
      <c r="B15" s="248"/>
      <c r="C15" s="249" t="s">
        <v>431</v>
      </c>
      <c r="D15" s="229" t="s">
        <v>431</v>
      </c>
      <c r="E15" s="249" t="s">
        <v>390</v>
      </c>
      <c r="F15" s="213" t="s">
        <v>390</v>
      </c>
    </row>
    <row r="16" spans="1:6" ht="15" thickBot="1">
      <c r="A16" s="19"/>
      <c r="B16" s="287" t="s">
        <v>174</v>
      </c>
      <c r="C16" s="288">
        <v>257.13</v>
      </c>
      <c r="D16" s="263">
        <v>256.7</v>
      </c>
      <c r="E16" s="288">
        <f aca="true" t="shared" si="0" ref="E16">+C16/D16*100</f>
        <v>100.16751071289443</v>
      </c>
      <c r="F16" s="319">
        <v>117.33248011701252</v>
      </c>
    </row>
    <row r="17" ht="15">
      <c r="C17" s="28"/>
    </row>
    <row r="18" ht="15">
      <c r="B18" s="63"/>
    </row>
  </sheetData>
  <mergeCells count="9">
    <mergeCell ref="G6:G7"/>
    <mergeCell ref="C13:D13"/>
    <mergeCell ref="E13:E14"/>
    <mergeCell ref="F13:F14"/>
    <mergeCell ref="B13:B15"/>
    <mergeCell ref="B6:B8"/>
    <mergeCell ref="C6:C7"/>
    <mergeCell ref="D6:D7"/>
    <mergeCell ref="E6:E7"/>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22"/>
  <sheetViews>
    <sheetView zoomScale="110" zoomScaleNormal="110" workbookViewId="0" topLeftCell="A1">
      <selection activeCell="D1" sqref="D1"/>
    </sheetView>
  </sheetViews>
  <sheetFormatPr defaultColWidth="8.8515625" defaultRowHeight="15"/>
  <cols>
    <col min="1" max="1" width="5.00390625" style="11" bestFit="1" customWidth="1"/>
    <col min="2" max="2" width="43.5742187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s="11" customFormat="1" ht="18.5">
      <c r="B1" s="12" t="s">
        <v>179</v>
      </c>
    </row>
    <row r="2" s="11" customFormat="1" ht="4.5" customHeight="1"/>
    <row r="3" spans="2:3" s="11" customFormat="1" ht="15">
      <c r="B3" s="206" t="s">
        <v>372</v>
      </c>
      <c r="C3" s="207"/>
    </row>
    <row r="4" spans="2:3" s="11" customFormat="1" ht="15">
      <c r="B4" s="55" t="s">
        <v>180</v>
      </c>
      <c r="C4" s="14"/>
    </row>
    <row r="5" spans="2:3" s="11" customFormat="1" ht="15" thickBot="1">
      <c r="B5" s="55"/>
      <c r="C5" s="14"/>
    </row>
    <row r="6" spans="2:3" s="11" customFormat="1" ht="27.65" customHeight="1">
      <c r="B6" s="332" t="s">
        <v>182</v>
      </c>
      <c r="C6" s="126"/>
    </row>
    <row r="7" spans="2:3" s="11" customFormat="1" ht="14.25" customHeight="1">
      <c r="B7" s="146" t="s">
        <v>183</v>
      </c>
      <c r="C7" s="4">
        <v>0.979103838949157</v>
      </c>
    </row>
    <row r="8" spans="2:3" s="11" customFormat="1" ht="14.25" customHeight="1">
      <c r="B8" s="146" t="s">
        <v>184</v>
      </c>
      <c r="C8" s="4">
        <v>-0.252345193903133</v>
      </c>
    </row>
    <row r="9" spans="2:3" s="11" customFormat="1" ht="14.25" customHeight="1">
      <c r="B9" s="128" t="s">
        <v>353</v>
      </c>
      <c r="C9" s="23"/>
    </row>
    <row r="10" spans="2:3" s="11" customFormat="1" ht="14.25" customHeight="1">
      <c r="B10" s="146" t="s">
        <v>25</v>
      </c>
      <c r="C10" s="4">
        <v>172.65</v>
      </c>
    </row>
    <row r="11" spans="2:3" s="11" customFormat="1" ht="14.25" customHeight="1">
      <c r="B11" s="146" t="s">
        <v>26</v>
      </c>
      <c r="C11" s="4">
        <v>6.57</v>
      </c>
    </row>
    <row r="12" spans="2:3" s="11" customFormat="1" ht="14.25" customHeight="1">
      <c r="B12" s="128" t="s">
        <v>354</v>
      </c>
      <c r="C12" s="25">
        <f>SUM(C13:C14)</f>
        <v>67.50999999999999</v>
      </c>
    </row>
    <row r="13" spans="2:3" s="11" customFormat="1" ht="14.25" customHeight="1">
      <c r="B13" s="333" t="s">
        <v>183</v>
      </c>
      <c r="C13" s="162">
        <v>68.30421539607175</v>
      </c>
    </row>
    <row r="14" spans="2:3" s="11" customFormat="1" ht="14.25" customHeight="1" thickBot="1">
      <c r="B14" s="334" t="s">
        <v>184</v>
      </c>
      <c r="C14" s="335">
        <v>-0.794215396071768</v>
      </c>
    </row>
    <row r="15" spans="2:3" s="11" customFormat="1" ht="15">
      <c r="B15" s="55"/>
      <c r="C15" s="14"/>
    </row>
    <row r="16" s="11" customFormat="1" ht="14.25" customHeight="1" thickBot="1">
      <c r="C16" s="14"/>
    </row>
    <row r="17" spans="2:7" s="11" customFormat="1" ht="16.5" customHeight="1">
      <c r="B17" s="183"/>
      <c r="C17" s="35" t="s">
        <v>115</v>
      </c>
      <c r="D17" s="36"/>
      <c r="E17" s="33" t="s">
        <v>131</v>
      </c>
      <c r="F17" s="34" t="s">
        <v>178</v>
      </c>
      <c r="G17" s="336"/>
    </row>
    <row r="18" spans="2:7" s="11" customFormat="1" ht="15">
      <c r="B18" s="243"/>
      <c r="C18" s="244" t="s">
        <v>10</v>
      </c>
      <c r="D18" s="245" t="s">
        <v>11</v>
      </c>
      <c r="E18" s="274"/>
      <c r="F18" s="275"/>
      <c r="G18" s="336"/>
    </row>
    <row r="19" spans="2:7" s="11" customFormat="1" ht="15" thickBot="1">
      <c r="B19" s="248"/>
      <c r="C19" s="249" t="s">
        <v>352</v>
      </c>
      <c r="D19" s="229" t="s">
        <v>352</v>
      </c>
      <c r="E19" s="249" t="s">
        <v>390</v>
      </c>
      <c r="F19" s="213" t="s">
        <v>390</v>
      </c>
      <c r="G19" s="337"/>
    </row>
    <row r="20" spans="1:7" s="11" customFormat="1" ht="15" thickBot="1">
      <c r="A20" s="19"/>
      <c r="B20" s="287" t="s">
        <v>181</v>
      </c>
      <c r="C20" s="288">
        <v>67.50999999999999</v>
      </c>
      <c r="D20" s="263">
        <v>70.88</v>
      </c>
      <c r="E20" s="288">
        <f aca="true" t="shared" si="0" ref="E20">+C20/D20*100</f>
        <v>95.24548532731376</v>
      </c>
      <c r="F20" s="319">
        <v>106.84353331323486</v>
      </c>
      <c r="G20" s="148"/>
    </row>
    <row r="21" s="11" customFormat="1" ht="15">
      <c r="C21" s="28"/>
    </row>
    <row r="22" s="11" customFormat="1" ht="15">
      <c r="B22" s="63"/>
    </row>
  </sheetData>
  <mergeCells count="4">
    <mergeCell ref="C17:D17"/>
    <mergeCell ref="E17:E18"/>
    <mergeCell ref="F17:F18"/>
    <mergeCell ref="B17:B1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44"/>
  <sheetViews>
    <sheetView zoomScale="110" zoomScaleNormal="110" workbookViewId="0" topLeftCell="A1">
      <selection activeCell="D1" sqref="D1"/>
    </sheetView>
  </sheetViews>
  <sheetFormatPr defaultColWidth="8.8515625" defaultRowHeight="15"/>
  <cols>
    <col min="1" max="1" width="5.00390625" style="11" bestFit="1" customWidth="1"/>
    <col min="2" max="2" width="48.851562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ht="18.5">
      <c r="B1" s="12" t="s">
        <v>185</v>
      </c>
    </row>
    <row r="2" ht="4.5" customHeight="1"/>
    <row r="3" spans="2:3" ht="15">
      <c r="B3" s="206" t="s">
        <v>371</v>
      </c>
      <c r="C3" s="207"/>
    </row>
    <row r="4" spans="2:3" ht="15">
      <c r="B4" s="55" t="s">
        <v>186</v>
      </c>
      <c r="C4" s="14"/>
    </row>
    <row r="5" spans="2:3" ht="15" thickBot="1">
      <c r="B5" s="55"/>
      <c r="C5" s="14"/>
    </row>
    <row r="6" spans="2:7" ht="16.5" customHeight="1">
      <c r="B6" s="338" t="s">
        <v>218</v>
      </c>
      <c r="C6" s="35" t="s">
        <v>115</v>
      </c>
      <c r="D6" s="36"/>
      <c r="E6" s="33" t="s">
        <v>131</v>
      </c>
      <c r="F6" s="34" t="s">
        <v>178</v>
      </c>
      <c r="G6" s="336"/>
    </row>
    <row r="7" spans="2:7" ht="15">
      <c r="B7" s="339"/>
      <c r="C7" s="244" t="s">
        <v>10</v>
      </c>
      <c r="D7" s="245" t="s">
        <v>11</v>
      </c>
      <c r="E7" s="274"/>
      <c r="F7" s="275"/>
      <c r="G7" s="336"/>
    </row>
    <row r="8" spans="2:7" ht="15" thickBot="1">
      <c r="B8" s="340"/>
      <c r="C8" s="249" t="s">
        <v>352</v>
      </c>
      <c r="D8" s="229" t="s">
        <v>352</v>
      </c>
      <c r="E8" s="249" t="s">
        <v>390</v>
      </c>
      <c r="F8" s="213" t="s">
        <v>390</v>
      </c>
      <c r="G8" s="337"/>
    </row>
    <row r="9" spans="2:6" ht="15">
      <c r="B9" s="252" t="s">
        <v>189</v>
      </c>
      <c r="C9" s="341" t="s">
        <v>426</v>
      </c>
      <c r="D9" s="342" t="s">
        <v>426</v>
      </c>
      <c r="E9" s="343" t="s">
        <v>426</v>
      </c>
      <c r="F9" s="344" t="s">
        <v>426</v>
      </c>
    </row>
    <row r="10" spans="2:6" ht="15">
      <c r="B10" s="345" t="s">
        <v>190</v>
      </c>
      <c r="C10" s="341" t="s">
        <v>426</v>
      </c>
      <c r="D10" s="342" t="s">
        <v>426</v>
      </c>
      <c r="E10" s="343" t="s">
        <v>426</v>
      </c>
      <c r="F10" s="344" t="s">
        <v>426</v>
      </c>
    </row>
    <row r="11" spans="2:6" ht="15">
      <c r="B11" s="345" t="s">
        <v>191</v>
      </c>
      <c r="C11" s="341" t="s">
        <v>426</v>
      </c>
      <c r="D11" s="342" t="s">
        <v>426</v>
      </c>
      <c r="E11" s="343" t="s">
        <v>426</v>
      </c>
      <c r="F11" s="344" t="s">
        <v>426</v>
      </c>
    </row>
    <row r="12" spans="2:6" ht="15">
      <c r="B12" s="345" t="s">
        <v>192</v>
      </c>
      <c r="C12" s="341" t="s">
        <v>426</v>
      </c>
      <c r="D12" s="342" t="s">
        <v>426</v>
      </c>
      <c r="E12" s="343" t="s">
        <v>426</v>
      </c>
      <c r="F12" s="344" t="s">
        <v>426</v>
      </c>
    </row>
    <row r="13" spans="2:6" ht="15">
      <c r="B13" s="345" t="s">
        <v>408</v>
      </c>
      <c r="C13" s="341" t="s">
        <v>426</v>
      </c>
      <c r="D13" s="342" t="s">
        <v>426</v>
      </c>
      <c r="E13" s="343" t="s">
        <v>426</v>
      </c>
      <c r="F13" s="344" t="s">
        <v>426</v>
      </c>
    </row>
    <row r="14" spans="2:6" ht="15">
      <c r="B14" s="345" t="s">
        <v>193</v>
      </c>
      <c r="C14" s="341" t="s">
        <v>426</v>
      </c>
      <c r="D14" s="342" t="s">
        <v>426</v>
      </c>
      <c r="E14" s="343" t="s">
        <v>426</v>
      </c>
      <c r="F14" s="344" t="s">
        <v>426</v>
      </c>
    </row>
    <row r="15" spans="2:6" ht="15">
      <c r="B15" s="345" t="s">
        <v>194</v>
      </c>
      <c r="C15" s="341" t="s">
        <v>426</v>
      </c>
      <c r="D15" s="342" t="s">
        <v>426</v>
      </c>
      <c r="E15" s="343" t="s">
        <v>426</v>
      </c>
      <c r="F15" s="344" t="s">
        <v>426</v>
      </c>
    </row>
    <row r="16" spans="2:6" ht="15">
      <c r="B16" s="345" t="s">
        <v>195</v>
      </c>
      <c r="C16" s="341" t="s">
        <v>426</v>
      </c>
      <c r="D16" s="342" t="s">
        <v>426</v>
      </c>
      <c r="E16" s="343" t="s">
        <v>426</v>
      </c>
      <c r="F16" s="344" t="s">
        <v>426</v>
      </c>
    </row>
    <row r="17" spans="2:6" ht="15">
      <c r="B17" s="345" t="s">
        <v>196</v>
      </c>
      <c r="C17" s="341" t="s">
        <v>426</v>
      </c>
      <c r="D17" s="342" t="s">
        <v>426</v>
      </c>
      <c r="E17" s="343" t="s">
        <v>426</v>
      </c>
      <c r="F17" s="344" t="s">
        <v>426</v>
      </c>
    </row>
    <row r="18" spans="2:6" ht="15">
      <c r="B18" s="345" t="s">
        <v>187</v>
      </c>
      <c r="C18" s="341" t="s">
        <v>426</v>
      </c>
      <c r="D18" s="342" t="s">
        <v>426</v>
      </c>
      <c r="E18" s="343" t="s">
        <v>426</v>
      </c>
      <c r="F18" s="344" t="s">
        <v>426</v>
      </c>
    </row>
    <row r="19" spans="2:6" ht="15">
      <c r="B19" s="345" t="s">
        <v>198</v>
      </c>
      <c r="C19" s="341" t="s">
        <v>426</v>
      </c>
      <c r="D19" s="342" t="s">
        <v>426</v>
      </c>
      <c r="E19" s="343" t="s">
        <v>426</v>
      </c>
      <c r="F19" s="344" t="s">
        <v>426</v>
      </c>
    </row>
    <row r="20" spans="2:6" ht="15">
      <c r="B20" s="345" t="s">
        <v>199</v>
      </c>
      <c r="C20" s="341" t="s">
        <v>426</v>
      </c>
      <c r="D20" s="342" t="s">
        <v>426</v>
      </c>
      <c r="E20" s="343" t="s">
        <v>426</v>
      </c>
      <c r="F20" s="344" t="s">
        <v>426</v>
      </c>
    </row>
    <row r="21" spans="2:6" ht="15">
      <c r="B21" s="345" t="s">
        <v>200</v>
      </c>
      <c r="C21" s="341" t="s">
        <v>426</v>
      </c>
      <c r="D21" s="342" t="s">
        <v>426</v>
      </c>
      <c r="E21" s="343" t="s">
        <v>426</v>
      </c>
      <c r="F21" s="344" t="s">
        <v>426</v>
      </c>
    </row>
    <row r="22" spans="2:6" ht="29">
      <c r="B22" s="345" t="s">
        <v>201</v>
      </c>
      <c r="C22" s="341" t="s">
        <v>426</v>
      </c>
      <c r="D22" s="342" t="s">
        <v>426</v>
      </c>
      <c r="E22" s="343" t="s">
        <v>426</v>
      </c>
      <c r="F22" s="344" t="s">
        <v>426</v>
      </c>
    </row>
    <row r="23" spans="2:6" ht="15">
      <c r="B23" s="345" t="s">
        <v>205</v>
      </c>
      <c r="C23" s="341" t="s">
        <v>426</v>
      </c>
      <c r="D23" s="342" t="s">
        <v>426</v>
      </c>
      <c r="E23" s="343" t="s">
        <v>426</v>
      </c>
      <c r="F23" s="344" t="s">
        <v>426</v>
      </c>
    </row>
    <row r="24" spans="2:6" ht="15">
      <c r="B24" s="345" t="s">
        <v>202</v>
      </c>
      <c r="C24" s="341" t="s">
        <v>426</v>
      </c>
      <c r="D24" s="342" t="s">
        <v>426</v>
      </c>
      <c r="E24" s="343" t="s">
        <v>426</v>
      </c>
      <c r="F24" s="344" t="s">
        <v>426</v>
      </c>
    </row>
    <row r="25" spans="2:6" ht="15">
      <c r="B25" s="345" t="s">
        <v>203</v>
      </c>
      <c r="C25" s="341" t="s">
        <v>426</v>
      </c>
      <c r="D25" s="342" t="s">
        <v>426</v>
      </c>
      <c r="E25" s="343" t="s">
        <v>426</v>
      </c>
      <c r="F25" s="344" t="s">
        <v>426</v>
      </c>
    </row>
    <row r="26" spans="2:6" ht="29">
      <c r="B26" s="345" t="s">
        <v>204</v>
      </c>
      <c r="C26" s="341" t="s">
        <v>426</v>
      </c>
      <c r="D26" s="342" t="s">
        <v>426</v>
      </c>
      <c r="E26" s="343" t="s">
        <v>426</v>
      </c>
      <c r="F26" s="344" t="s">
        <v>426</v>
      </c>
    </row>
    <row r="27" spans="2:6" ht="29">
      <c r="B27" s="345" t="s">
        <v>206</v>
      </c>
      <c r="C27" s="341" t="s">
        <v>426</v>
      </c>
      <c r="D27" s="342" t="s">
        <v>426</v>
      </c>
      <c r="E27" s="343" t="s">
        <v>426</v>
      </c>
      <c r="F27" s="344" t="s">
        <v>426</v>
      </c>
    </row>
    <row r="28" spans="2:6" ht="15">
      <c r="B28" s="345" t="s">
        <v>207</v>
      </c>
      <c r="C28" s="341" t="s">
        <v>426</v>
      </c>
      <c r="D28" s="342" t="s">
        <v>426</v>
      </c>
      <c r="E28" s="343" t="s">
        <v>426</v>
      </c>
      <c r="F28" s="344" t="s">
        <v>426</v>
      </c>
    </row>
    <row r="29" spans="2:6" ht="29">
      <c r="B29" s="345" t="s">
        <v>208</v>
      </c>
      <c r="C29" s="341" t="s">
        <v>426</v>
      </c>
      <c r="D29" s="342" t="s">
        <v>426</v>
      </c>
      <c r="E29" s="343" t="s">
        <v>426</v>
      </c>
      <c r="F29" s="344" t="s">
        <v>426</v>
      </c>
    </row>
    <row r="30" spans="2:6" ht="15">
      <c r="B30" s="345" t="s">
        <v>393</v>
      </c>
      <c r="C30" s="341" t="s">
        <v>426</v>
      </c>
      <c r="D30" s="342" t="s">
        <v>426</v>
      </c>
      <c r="E30" s="343" t="s">
        <v>426</v>
      </c>
      <c r="F30" s="344" t="s">
        <v>426</v>
      </c>
    </row>
    <row r="31" spans="2:6" ht="15">
      <c r="B31" s="345" t="s">
        <v>394</v>
      </c>
      <c r="C31" s="341" t="s">
        <v>426</v>
      </c>
      <c r="D31" s="342" t="s">
        <v>426</v>
      </c>
      <c r="E31" s="343" t="s">
        <v>426</v>
      </c>
      <c r="F31" s="344" t="s">
        <v>426</v>
      </c>
    </row>
    <row r="32" spans="2:6" ht="15">
      <c r="B32" s="345" t="s">
        <v>395</v>
      </c>
      <c r="C32" s="341" t="s">
        <v>426</v>
      </c>
      <c r="D32" s="342" t="s">
        <v>426</v>
      </c>
      <c r="E32" s="343" t="s">
        <v>426</v>
      </c>
      <c r="F32" s="344" t="s">
        <v>426</v>
      </c>
    </row>
    <row r="33" spans="2:6" ht="15">
      <c r="B33" s="345" t="s">
        <v>209</v>
      </c>
      <c r="C33" s="341" t="s">
        <v>426</v>
      </c>
      <c r="D33" s="342" t="s">
        <v>426</v>
      </c>
      <c r="E33" s="343" t="s">
        <v>426</v>
      </c>
      <c r="F33" s="344" t="s">
        <v>426</v>
      </c>
    </row>
    <row r="34" spans="2:6" ht="15">
      <c r="B34" s="345" t="s">
        <v>210</v>
      </c>
      <c r="C34" s="341" t="s">
        <v>426</v>
      </c>
      <c r="D34" s="342" t="s">
        <v>426</v>
      </c>
      <c r="E34" s="343" t="s">
        <v>426</v>
      </c>
      <c r="F34" s="344" t="s">
        <v>426</v>
      </c>
    </row>
    <row r="35" spans="2:6" ht="29">
      <c r="B35" s="345" t="s">
        <v>211</v>
      </c>
      <c r="C35" s="341" t="s">
        <v>426</v>
      </c>
      <c r="D35" s="342" t="s">
        <v>426</v>
      </c>
      <c r="E35" s="343" t="s">
        <v>426</v>
      </c>
      <c r="F35" s="344" t="s">
        <v>426</v>
      </c>
    </row>
    <row r="36" spans="2:6" ht="29">
      <c r="B36" s="345" t="s">
        <v>212</v>
      </c>
      <c r="C36" s="341" t="s">
        <v>426</v>
      </c>
      <c r="D36" s="342" t="s">
        <v>426</v>
      </c>
      <c r="E36" s="343" t="s">
        <v>426</v>
      </c>
      <c r="F36" s="344" t="s">
        <v>426</v>
      </c>
    </row>
    <row r="37" spans="2:6" ht="15">
      <c r="B37" s="345" t="s">
        <v>213</v>
      </c>
      <c r="C37" s="341" t="s">
        <v>426</v>
      </c>
      <c r="D37" s="342" t="s">
        <v>426</v>
      </c>
      <c r="E37" s="343" t="s">
        <v>426</v>
      </c>
      <c r="F37" s="344" t="s">
        <v>426</v>
      </c>
    </row>
    <row r="38" spans="2:6" ht="15">
      <c r="B38" s="345" t="s">
        <v>214</v>
      </c>
      <c r="C38" s="341" t="s">
        <v>426</v>
      </c>
      <c r="D38" s="342" t="s">
        <v>426</v>
      </c>
      <c r="E38" s="343" t="s">
        <v>426</v>
      </c>
      <c r="F38" s="344" t="s">
        <v>426</v>
      </c>
    </row>
    <row r="39" spans="2:6" ht="15">
      <c r="B39" s="345" t="s">
        <v>215</v>
      </c>
      <c r="C39" s="341" t="s">
        <v>426</v>
      </c>
      <c r="D39" s="342" t="s">
        <v>426</v>
      </c>
      <c r="E39" s="343" t="s">
        <v>426</v>
      </c>
      <c r="F39" s="344" t="s">
        <v>426</v>
      </c>
    </row>
    <row r="40" spans="2:6" ht="29">
      <c r="B40" s="345" t="s">
        <v>216</v>
      </c>
      <c r="C40" s="341" t="s">
        <v>426</v>
      </c>
      <c r="D40" s="342" t="s">
        <v>426</v>
      </c>
      <c r="E40" s="343" t="s">
        <v>426</v>
      </c>
      <c r="F40" s="344" t="s">
        <v>426</v>
      </c>
    </row>
    <row r="41" spans="2:6" ht="15" thickBot="1">
      <c r="B41" s="310" t="s">
        <v>197</v>
      </c>
      <c r="C41" s="346" t="s">
        <v>426</v>
      </c>
      <c r="D41" s="347" t="s">
        <v>426</v>
      </c>
      <c r="E41" s="348" t="s">
        <v>426</v>
      </c>
      <c r="F41" s="76" t="s">
        <v>426</v>
      </c>
    </row>
    <row r="42" spans="1:7" ht="15" thickBot="1">
      <c r="A42" s="19"/>
      <c r="B42" s="349" t="s">
        <v>188</v>
      </c>
      <c r="C42" s="350">
        <v>1239.03</v>
      </c>
      <c r="D42" s="351">
        <v>1235.74</v>
      </c>
      <c r="E42" s="350">
        <f aca="true" t="shared" si="0" ref="E42">+C42/D42*100</f>
        <v>100.2662372343697</v>
      </c>
      <c r="F42" s="352">
        <v>97.97973390843788</v>
      </c>
      <c r="G42" s="148"/>
    </row>
    <row r="44" spans="2:4" ht="15">
      <c r="B44" s="353"/>
      <c r="C44" s="354"/>
      <c r="D44" s="354"/>
    </row>
  </sheetData>
  <mergeCells count="4">
    <mergeCell ref="C6:D6"/>
    <mergeCell ref="E6:E7"/>
    <mergeCell ref="F6:F7"/>
    <mergeCell ref="B6:B8"/>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D16"/>
  <sheetViews>
    <sheetView zoomScale="110" zoomScaleNormal="110" workbookViewId="0" topLeftCell="A1">
      <selection activeCell="D1" sqref="D1"/>
    </sheetView>
  </sheetViews>
  <sheetFormatPr defaultColWidth="8.8515625" defaultRowHeight="15"/>
  <cols>
    <col min="1" max="1" width="5.00390625" style="11" bestFit="1" customWidth="1"/>
    <col min="2" max="2" width="48.851562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ht="18.5">
      <c r="B1" s="12" t="s">
        <v>219</v>
      </c>
    </row>
    <row r="2" ht="4.5" customHeight="1"/>
    <row r="3" ht="15">
      <c r="B3" s="206" t="s">
        <v>370</v>
      </c>
    </row>
    <row r="4" ht="15">
      <c r="B4" s="55" t="s">
        <v>217</v>
      </c>
    </row>
    <row r="5" ht="15" thickBot="1">
      <c r="B5" s="55"/>
    </row>
    <row r="6" spans="2:4" ht="16.5" customHeight="1">
      <c r="B6" s="338" t="s">
        <v>218</v>
      </c>
      <c r="C6" s="355" t="s">
        <v>115</v>
      </c>
      <c r="D6" s="336"/>
    </row>
    <row r="7" spans="2:4" ht="15">
      <c r="B7" s="339"/>
      <c r="C7" s="356" t="s">
        <v>10</v>
      </c>
      <c r="D7" s="336"/>
    </row>
    <row r="8" spans="2:4" ht="15" thickBot="1">
      <c r="B8" s="340"/>
      <c r="C8" s="251" t="s">
        <v>431</v>
      </c>
      <c r="D8" s="336"/>
    </row>
    <row r="9" spans="2:4" ht="15">
      <c r="B9" s="357" t="s">
        <v>220</v>
      </c>
      <c r="C9" s="358">
        <v>827.6048247610379</v>
      </c>
      <c r="D9" s="336"/>
    </row>
    <row r="10" spans="2:4" ht="15">
      <c r="B10" s="359" t="s">
        <v>236</v>
      </c>
      <c r="C10" s="358">
        <f>+C11+C12</f>
        <v>217.3684182045765</v>
      </c>
      <c r="D10" s="336"/>
    </row>
    <row r="11" spans="2:4" ht="15">
      <c r="B11" s="360" t="s">
        <v>235</v>
      </c>
      <c r="C11" s="365">
        <v>197.57335609508834</v>
      </c>
      <c r="D11" s="336"/>
    </row>
    <row r="12" spans="2:4" ht="15" thickBot="1">
      <c r="B12" s="361" t="s">
        <v>221</v>
      </c>
      <c r="C12" s="365">
        <v>19.795062109488146</v>
      </c>
      <c r="D12" s="336"/>
    </row>
    <row r="13" spans="2:4" ht="15" thickBot="1">
      <c r="B13" s="362" t="s">
        <v>222</v>
      </c>
      <c r="C13" s="363">
        <v>1044.97</v>
      </c>
      <c r="D13" s="336"/>
    </row>
    <row r="14" spans="3:4" ht="15">
      <c r="C14" s="364"/>
      <c r="D14" s="336"/>
    </row>
    <row r="15" spans="2:4" ht="15">
      <c r="B15" s="353"/>
      <c r="C15" s="354"/>
      <c r="D15" s="336"/>
    </row>
    <row r="16" ht="15">
      <c r="D16" s="336"/>
    </row>
  </sheetData>
  <mergeCells count="1">
    <mergeCell ref="B6:B8"/>
  </mergeCells>
  <printOptions/>
  <pageMargins left="0.7" right="0.7" top="0.787401575" bottom="0.787401575" header="0.3" footer="0.3"/>
  <pageSetup orientation="portrait" paperSize="9"/>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37"/>
  <sheetViews>
    <sheetView zoomScale="110" zoomScaleNormal="110" workbookViewId="0" topLeftCell="A1">
      <selection activeCell="D1" sqref="D1"/>
    </sheetView>
  </sheetViews>
  <sheetFormatPr defaultColWidth="8.8515625" defaultRowHeight="15"/>
  <cols>
    <col min="1" max="1" width="8.00390625" style="11" bestFit="1" customWidth="1"/>
    <col min="2" max="2" width="50.2812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ht="18.5">
      <c r="B1" s="12" t="s">
        <v>223</v>
      </c>
    </row>
    <row r="2" ht="4.5" customHeight="1"/>
    <row r="3" spans="2:6" ht="15">
      <c r="B3" s="206" t="s">
        <v>368</v>
      </c>
      <c r="C3" s="337"/>
      <c r="D3" s="337"/>
      <c r="E3" s="337"/>
      <c r="F3" s="337"/>
    </row>
    <row r="4" spans="2:6" ht="15">
      <c r="B4" s="55" t="s">
        <v>224</v>
      </c>
      <c r="C4" s="337"/>
      <c r="D4" s="337"/>
      <c r="E4" s="337"/>
      <c r="F4" s="337"/>
    </row>
    <row r="5" spans="2:6" ht="15" thickBot="1">
      <c r="B5" s="55"/>
      <c r="C5" s="337"/>
      <c r="D5" s="337"/>
      <c r="E5" s="337"/>
      <c r="F5" s="337"/>
    </row>
    <row r="6" spans="2:4" ht="16.5" customHeight="1">
      <c r="B6" s="338" t="s">
        <v>218</v>
      </c>
      <c r="C6" s="355" t="s">
        <v>115</v>
      </c>
      <c r="D6" s="366"/>
    </row>
    <row r="7" spans="2:4" ht="15">
      <c r="B7" s="339"/>
      <c r="C7" s="356" t="s">
        <v>10</v>
      </c>
      <c r="D7" s="336"/>
    </row>
    <row r="8" spans="2:4" ht="15" thickBot="1">
      <c r="B8" s="340"/>
      <c r="C8" s="251" t="s">
        <v>431</v>
      </c>
      <c r="D8" s="337"/>
    </row>
    <row r="9" spans="1:3" ht="15">
      <c r="A9" s="367"/>
      <c r="B9" s="252" t="s">
        <v>225</v>
      </c>
      <c r="C9" s="368" t="s">
        <v>426</v>
      </c>
    </row>
    <row r="10" spans="1:3" ht="15">
      <c r="A10" s="367"/>
      <c r="B10" s="252" t="s">
        <v>445</v>
      </c>
      <c r="C10" s="368" t="s">
        <v>426</v>
      </c>
    </row>
    <row r="11" spans="1:3" ht="29">
      <c r="A11" s="367"/>
      <c r="B11" s="252" t="s">
        <v>232</v>
      </c>
      <c r="C11" s="368" t="s">
        <v>426</v>
      </c>
    </row>
    <row r="12" spans="1:3" ht="15">
      <c r="A12" s="367"/>
      <c r="B12" s="252" t="s">
        <v>233</v>
      </c>
      <c r="C12" s="368" t="s">
        <v>426</v>
      </c>
    </row>
    <row r="13" spans="1:3" ht="15">
      <c r="A13" s="367"/>
      <c r="B13" s="252" t="s">
        <v>234</v>
      </c>
      <c r="C13" s="368" t="s">
        <v>426</v>
      </c>
    </row>
    <row r="14" spans="1:3" ht="15">
      <c r="A14" s="367"/>
      <c r="B14" s="345" t="s">
        <v>226</v>
      </c>
      <c r="C14" s="368" t="s">
        <v>426</v>
      </c>
    </row>
    <row r="15" spans="1:4" ht="15">
      <c r="A15" s="367"/>
      <c r="B15" s="369" t="s">
        <v>227</v>
      </c>
      <c r="C15" s="368" t="s">
        <v>426</v>
      </c>
      <c r="D15" s="354"/>
    </row>
    <row r="16" spans="1:3" ht="15">
      <c r="A16" s="367"/>
      <c r="B16" s="360" t="s">
        <v>228</v>
      </c>
      <c r="C16" s="368" t="s">
        <v>426</v>
      </c>
    </row>
    <row r="17" spans="1:3" ht="29">
      <c r="A17" s="367"/>
      <c r="B17" s="360" t="s">
        <v>229</v>
      </c>
      <c r="C17" s="368" t="s">
        <v>426</v>
      </c>
    </row>
    <row r="18" spans="1:3" ht="29">
      <c r="A18" s="367"/>
      <c r="B18" s="360" t="s">
        <v>230</v>
      </c>
      <c r="C18" s="368" t="s">
        <v>426</v>
      </c>
    </row>
    <row r="19" spans="1:3" ht="29.5" thickBot="1">
      <c r="A19" s="367"/>
      <c r="B19" s="369" t="s">
        <v>231</v>
      </c>
      <c r="C19" s="368" t="s">
        <v>426</v>
      </c>
    </row>
    <row r="20" spans="1:3" ht="15" thickBot="1">
      <c r="A20" s="367"/>
      <c r="B20" s="362" t="s">
        <v>23</v>
      </c>
      <c r="C20" s="370">
        <v>50.63</v>
      </c>
    </row>
    <row r="22" spans="2:3" ht="15">
      <c r="B22" s="353"/>
      <c r="C22" s="354"/>
    </row>
    <row r="24" ht="18.5">
      <c r="B24" s="12" t="s">
        <v>237</v>
      </c>
    </row>
    <row r="26" spans="2:3" ht="15">
      <c r="B26" s="206" t="s">
        <v>369</v>
      </c>
      <c r="C26" s="14" t="s">
        <v>428</v>
      </c>
    </row>
    <row r="27" spans="2:3" ht="15">
      <c r="B27" s="55" t="s">
        <v>238</v>
      </c>
      <c r="C27" s="337"/>
    </row>
    <row r="28" spans="2:3" ht="15" thickBot="1">
      <c r="B28" s="55"/>
      <c r="C28" s="337"/>
    </row>
    <row r="29" spans="2:5" ht="44" thickBot="1">
      <c r="B29" s="56"/>
      <c r="C29" s="371" t="s">
        <v>242</v>
      </c>
      <c r="D29" s="372" t="s">
        <v>243</v>
      </c>
      <c r="E29" s="373" t="s">
        <v>246</v>
      </c>
    </row>
    <row r="30" spans="2:5" ht="15" thickBot="1">
      <c r="B30" s="119" t="s">
        <v>244</v>
      </c>
      <c r="C30" s="374" t="s">
        <v>426</v>
      </c>
      <c r="D30" s="374" t="s">
        <v>426</v>
      </c>
      <c r="E30" s="374" t="s">
        <v>426</v>
      </c>
    </row>
    <row r="31" spans="2:5" ht="15" thickBot="1">
      <c r="B31" s="375" t="s">
        <v>239</v>
      </c>
      <c r="C31" s="374" t="s">
        <v>426</v>
      </c>
      <c r="D31" s="374" t="s">
        <v>426</v>
      </c>
      <c r="E31" s="374" t="s">
        <v>426</v>
      </c>
    </row>
    <row r="32" spans="2:5" ht="15" thickBot="1">
      <c r="B32" s="375" t="s">
        <v>240</v>
      </c>
      <c r="C32" s="374" t="s">
        <v>426</v>
      </c>
      <c r="D32" s="374" t="s">
        <v>426</v>
      </c>
      <c r="E32" s="374" t="s">
        <v>426</v>
      </c>
    </row>
    <row r="33" spans="2:5" ht="15" thickBot="1">
      <c r="B33" s="375" t="s">
        <v>446</v>
      </c>
      <c r="C33" s="374" t="s">
        <v>426</v>
      </c>
      <c r="D33" s="374" t="s">
        <v>426</v>
      </c>
      <c r="E33" s="374" t="s">
        <v>426</v>
      </c>
    </row>
    <row r="34" spans="2:5" ht="15" thickBot="1">
      <c r="B34" s="376" t="s">
        <v>340</v>
      </c>
      <c r="C34" s="374" t="s">
        <v>426</v>
      </c>
      <c r="D34" s="374" t="s">
        <v>426</v>
      </c>
      <c r="E34" s="374" t="s">
        <v>426</v>
      </c>
    </row>
    <row r="35" spans="2:5" ht="15">
      <c r="B35" s="119" t="s">
        <v>247</v>
      </c>
      <c r="C35" s="377" t="e">
        <f>C31/C30</f>
        <v>#VALUE!</v>
      </c>
      <c r="D35" s="378" t="e">
        <f>D31/D30</f>
        <v>#VALUE!</v>
      </c>
      <c r="E35" s="379" t="e">
        <f>E31/E30</f>
        <v>#VALUE!</v>
      </c>
    </row>
    <row r="36" spans="2:5" ht="15" thickBot="1">
      <c r="B36" s="69" t="s">
        <v>245</v>
      </c>
      <c r="C36" s="380"/>
      <c r="D36" s="381"/>
      <c r="E36" s="382">
        <v>0</v>
      </c>
    </row>
    <row r="37" spans="2:5" ht="15" thickBot="1">
      <c r="B37" s="129" t="s">
        <v>241</v>
      </c>
      <c r="C37" s="383"/>
      <c r="D37" s="384"/>
      <c r="E37" s="385" t="e">
        <f>(E36-E35)*E34</f>
        <v>#VALUE!</v>
      </c>
    </row>
  </sheetData>
  <mergeCells count="1">
    <mergeCell ref="B6:B8"/>
  </mergeCells>
  <printOptions/>
  <pageMargins left="0.7" right="0.7" top="0.787401575" bottom="0.787401575" header="0.3" footer="0.3"/>
  <pageSetup horizontalDpi="600" verticalDpi="600" orientation="landscape" paperSize="9" r:id="rId3"/>
  <rowBreaks count="1" manualBreakCount="1">
    <brk id="23"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22"/>
  <sheetViews>
    <sheetView zoomScale="110" zoomScaleNormal="110" workbookViewId="0" topLeftCell="A1">
      <selection activeCell="D1" sqref="D1"/>
    </sheetView>
  </sheetViews>
  <sheetFormatPr defaultColWidth="8.8515625" defaultRowHeight="15"/>
  <cols>
    <col min="1" max="1" width="8.00390625" style="11" bestFit="1" customWidth="1"/>
    <col min="2" max="2" width="50.2812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spans="2:4" ht="18.5">
      <c r="B1" s="12" t="s">
        <v>248</v>
      </c>
      <c r="D1" s="386"/>
    </row>
    <row r="2" ht="4.5" customHeight="1"/>
    <row r="3" spans="2:6" ht="15">
      <c r="B3" s="206" t="s">
        <v>367</v>
      </c>
      <c r="C3" s="337"/>
      <c r="D3" s="337"/>
      <c r="E3" s="337"/>
      <c r="F3" s="337"/>
    </row>
    <row r="4" spans="2:6" ht="15">
      <c r="B4" s="55" t="s">
        <v>249</v>
      </c>
      <c r="C4" s="337"/>
      <c r="D4" s="337"/>
      <c r="E4" s="337"/>
      <c r="F4" s="337"/>
    </row>
    <row r="5" spans="2:6" ht="15" thickBot="1">
      <c r="B5" s="55"/>
      <c r="C5" s="337"/>
      <c r="D5" s="337"/>
      <c r="E5" s="337"/>
      <c r="F5" s="337"/>
    </row>
    <row r="6" spans="2:3" ht="16.5" customHeight="1">
      <c r="B6" s="338" t="s">
        <v>218</v>
      </c>
      <c r="C6" s="355" t="s">
        <v>115</v>
      </c>
    </row>
    <row r="7" spans="2:4" ht="15">
      <c r="B7" s="339"/>
      <c r="C7" s="356" t="s">
        <v>10</v>
      </c>
      <c r="D7" s="336"/>
    </row>
    <row r="8" spans="2:4" ht="15" thickBot="1">
      <c r="B8" s="340"/>
      <c r="C8" s="251" t="s">
        <v>431</v>
      </c>
      <c r="D8" s="337"/>
    </row>
    <row r="9" spans="1:3" ht="15">
      <c r="A9" s="367"/>
      <c r="B9" s="252" t="s">
        <v>396</v>
      </c>
      <c r="C9" s="368" t="s">
        <v>426</v>
      </c>
    </row>
    <row r="10" spans="1:3" ht="15">
      <c r="A10" s="367"/>
      <c r="B10" s="252" t="s">
        <v>250</v>
      </c>
      <c r="C10" s="368" t="s">
        <v>426</v>
      </c>
    </row>
    <row r="11" spans="1:3" ht="15">
      <c r="A11" s="367"/>
      <c r="B11" s="252" t="s">
        <v>251</v>
      </c>
      <c r="C11" s="368" t="s">
        <v>426</v>
      </c>
    </row>
    <row r="12" spans="1:3" ht="15">
      <c r="A12" s="367"/>
      <c r="B12" s="252" t="s">
        <v>252</v>
      </c>
      <c r="C12" s="368" t="s">
        <v>426</v>
      </c>
    </row>
    <row r="13" spans="1:3" ht="15">
      <c r="A13" s="367"/>
      <c r="B13" s="252" t="s">
        <v>447</v>
      </c>
      <c r="C13" s="368" t="s">
        <v>426</v>
      </c>
    </row>
    <row r="14" spans="1:3" ht="15">
      <c r="A14" s="367"/>
      <c r="B14" s="345" t="s">
        <v>253</v>
      </c>
      <c r="C14" s="368" t="s">
        <v>426</v>
      </c>
    </row>
    <row r="15" spans="1:3" ht="15">
      <c r="A15" s="367"/>
      <c r="B15" s="369" t="s">
        <v>261</v>
      </c>
      <c r="C15" s="368" t="s">
        <v>426</v>
      </c>
    </row>
    <row r="16" spans="1:3" ht="15">
      <c r="A16" s="367"/>
      <c r="B16" s="369" t="s">
        <v>254</v>
      </c>
      <c r="C16" s="368" t="s">
        <v>426</v>
      </c>
    </row>
    <row r="17" spans="1:3" ht="15">
      <c r="A17" s="367"/>
      <c r="B17" s="369" t="s">
        <v>448</v>
      </c>
      <c r="C17" s="368" t="s">
        <v>426</v>
      </c>
    </row>
    <row r="18" spans="1:3" ht="15">
      <c r="A18" s="367"/>
      <c r="B18" s="369" t="s">
        <v>255</v>
      </c>
      <c r="C18" s="368" t="s">
        <v>426</v>
      </c>
    </row>
    <row r="19" spans="1:3" ht="15" thickBot="1">
      <c r="A19" s="367"/>
      <c r="B19" s="369" t="s">
        <v>256</v>
      </c>
      <c r="C19" s="368" t="s">
        <v>426</v>
      </c>
    </row>
    <row r="20" spans="1:3" ht="15" thickBot="1">
      <c r="A20" s="367"/>
      <c r="B20" s="362" t="s">
        <v>24</v>
      </c>
      <c r="C20" s="370">
        <v>904.05</v>
      </c>
    </row>
    <row r="22" spans="2:3" ht="15">
      <c r="B22" s="353"/>
      <c r="C22" s="354"/>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67BC9-904F-44E1-BD18-624E1AE5E2F6}">
  <sheetPr>
    <pageSetUpPr fitToPage="1"/>
  </sheetPr>
  <dimension ref="A1:N32"/>
  <sheetViews>
    <sheetView zoomScale="110" zoomScaleNormal="110" workbookViewId="0" topLeftCell="A1">
      <selection activeCell="E1" sqref="E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44</v>
      </c>
    </row>
    <row r="2" ht="4.5" customHeight="1"/>
    <row r="3" spans="2:3" ht="15">
      <c r="B3" s="13" t="s">
        <v>347</v>
      </c>
      <c r="C3" s="14" t="s">
        <v>29</v>
      </c>
    </row>
    <row r="4" spans="2:3" ht="15">
      <c r="B4" s="11" t="s">
        <v>45</v>
      </c>
      <c r="C4" s="14" t="s">
        <v>343</v>
      </c>
    </row>
    <row r="5" ht="14.25" customHeight="1">
      <c r="C5" s="14" t="s">
        <v>344</v>
      </c>
    </row>
    <row r="6" ht="14.25" customHeight="1" thickBot="1"/>
    <row r="7" spans="2:3" ht="16.5" customHeight="1" thickBot="1">
      <c r="B7" s="16"/>
      <c r="C7" s="17" t="s">
        <v>3</v>
      </c>
    </row>
    <row r="8" spans="1:3" ht="15">
      <c r="A8" s="19">
        <v>1</v>
      </c>
      <c r="B8" s="20" t="s">
        <v>0</v>
      </c>
      <c r="C8" s="21">
        <v>0.17118</v>
      </c>
    </row>
    <row r="9" spans="1:3" ht="15">
      <c r="A9" s="19">
        <v>2</v>
      </c>
      <c r="B9" s="22" t="s">
        <v>8</v>
      </c>
      <c r="C9" s="23">
        <v>0</v>
      </c>
    </row>
    <row r="10" spans="1:3" ht="15">
      <c r="A10" s="19">
        <v>3</v>
      </c>
      <c r="B10" s="24" t="s">
        <v>2</v>
      </c>
      <c r="C10" s="21">
        <f>+C8-C9</f>
        <v>0.17118</v>
      </c>
    </row>
    <row r="11" spans="1:3" ht="15">
      <c r="A11" s="19">
        <v>6</v>
      </c>
      <c r="B11" s="22" t="s">
        <v>31</v>
      </c>
      <c r="C11" s="23">
        <v>0</v>
      </c>
    </row>
    <row r="12" spans="2:3" ht="15" thickBot="1">
      <c r="B12" s="26" t="s">
        <v>32</v>
      </c>
      <c r="C12" s="27">
        <f>IF(ISNUMBER(C11)=TRUE,C10-C11,C10)</f>
        <v>0.17118</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71">
        <v>0</v>
      </c>
      <c r="E17" s="45">
        <v>0</v>
      </c>
      <c r="F17" s="45">
        <v>0</v>
      </c>
      <c r="G17" s="47"/>
      <c r="H17" s="48"/>
      <c r="I17" s="47"/>
      <c r="J17" s="48"/>
      <c r="K17" s="47"/>
      <c r="L17" s="48"/>
      <c r="N17" s="55"/>
    </row>
    <row r="18" spans="1:14" ht="15">
      <c r="A18" s="19">
        <v>8</v>
      </c>
      <c r="B18" s="49" t="s">
        <v>34</v>
      </c>
      <c r="C18" s="50">
        <v>0</v>
      </c>
      <c r="D18" s="71">
        <v>0</v>
      </c>
      <c r="E18" s="72">
        <v>0</v>
      </c>
      <c r="F18" s="72">
        <v>0</v>
      </c>
      <c r="G18" s="51"/>
      <c r="H18" s="52"/>
      <c r="I18" s="51"/>
      <c r="J18" s="52"/>
      <c r="K18" s="51"/>
      <c r="L18" s="52"/>
      <c r="N18" s="55"/>
    </row>
    <row r="19" spans="1:14" ht="15">
      <c r="A19" s="19">
        <v>10</v>
      </c>
      <c r="B19" s="49" t="s">
        <v>35</v>
      </c>
      <c r="C19" s="50">
        <v>0</v>
      </c>
      <c r="D19" s="54">
        <v>0</v>
      </c>
      <c r="E19" s="72">
        <v>0</v>
      </c>
      <c r="F19" s="72">
        <v>0</v>
      </c>
      <c r="G19" s="51"/>
      <c r="H19" s="52"/>
      <c r="I19" s="51"/>
      <c r="J19" s="52"/>
      <c r="K19" s="51"/>
      <c r="L19" s="52"/>
      <c r="N19" s="55"/>
    </row>
    <row r="20" spans="1:14" ht="15">
      <c r="A20" s="19">
        <v>11</v>
      </c>
      <c r="B20" s="49" t="s">
        <v>36</v>
      </c>
      <c r="C20" s="50">
        <v>0</v>
      </c>
      <c r="D20" s="54">
        <v>0</v>
      </c>
      <c r="E20" s="72">
        <v>0</v>
      </c>
      <c r="F20" s="72">
        <v>0</v>
      </c>
      <c r="G20" s="51"/>
      <c r="H20" s="52"/>
      <c r="I20" s="51"/>
      <c r="J20" s="52"/>
      <c r="K20" s="51"/>
      <c r="L20" s="52"/>
      <c r="N20" s="55"/>
    </row>
    <row r="21" spans="1:14" ht="15">
      <c r="A21" s="19" t="s">
        <v>37</v>
      </c>
      <c r="B21" s="49" t="s">
        <v>38</v>
      </c>
      <c r="C21" s="50">
        <v>0</v>
      </c>
      <c r="D21" s="54">
        <v>0</v>
      </c>
      <c r="E21" s="72">
        <v>0</v>
      </c>
      <c r="F21" s="72">
        <v>0</v>
      </c>
      <c r="G21" s="51"/>
      <c r="H21" s="52"/>
      <c r="I21" s="51"/>
      <c r="J21" s="52"/>
      <c r="K21" s="51"/>
      <c r="L21" s="52"/>
      <c r="N21" s="55"/>
    </row>
    <row r="22" spans="1:14" ht="15">
      <c r="A22" s="19" t="s">
        <v>39</v>
      </c>
      <c r="B22" s="49" t="s">
        <v>40</v>
      </c>
      <c r="C22" s="50">
        <v>0.17118</v>
      </c>
      <c r="D22" s="73">
        <v>347.34945640039666</v>
      </c>
      <c r="E22" s="50">
        <v>0.0594592799466199</v>
      </c>
      <c r="F22" s="45">
        <v>0.057103382902179194</v>
      </c>
      <c r="G22" s="51"/>
      <c r="H22" s="52"/>
      <c r="I22" s="51"/>
      <c r="J22" s="52"/>
      <c r="K22" s="51"/>
      <c r="L22" s="52"/>
      <c r="N22" s="55"/>
    </row>
    <row r="23" spans="1:14" ht="15">
      <c r="A23" s="19" t="s">
        <v>41</v>
      </c>
      <c r="B23" s="49" t="s">
        <v>42</v>
      </c>
      <c r="C23" s="50">
        <v>0</v>
      </c>
      <c r="D23" s="54">
        <v>0</v>
      </c>
      <c r="E23" s="72">
        <v>0</v>
      </c>
      <c r="F23" s="72">
        <v>0</v>
      </c>
      <c r="G23" s="51"/>
      <c r="H23" s="52"/>
      <c r="I23" s="51"/>
      <c r="J23" s="52"/>
      <c r="K23" s="51"/>
      <c r="L23" s="52"/>
      <c r="N23" s="55"/>
    </row>
    <row r="24" spans="1:14" ht="15">
      <c r="A24" s="19">
        <v>13</v>
      </c>
      <c r="B24" s="49" t="s">
        <v>43</v>
      </c>
      <c r="C24" s="50">
        <v>0</v>
      </c>
      <c r="D24" s="54">
        <v>0</v>
      </c>
      <c r="E24" s="72">
        <v>0</v>
      </c>
      <c r="F24" s="72">
        <v>0</v>
      </c>
      <c r="G24" s="51"/>
      <c r="H24" s="52"/>
      <c r="I24" s="51"/>
      <c r="J24" s="52"/>
      <c r="K24" s="51"/>
      <c r="L24" s="52"/>
      <c r="N24" s="55"/>
    </row>
    <row r="25" spans="1:14" ht="15" thickBot="1">
      <c r="A25" s="19">
        <v>16</v>
      </c>
      <c r="B25" s="49" t="s">
        <v>27</v>
      </c>
      <c r="C25" s="50">
        <v>0</v>
      </c>
      <c r="D25" s="54">
        <v>0</v>
      </c>
      <c r="E25" s="72">
        <v>0</v>
      </c>
      <c r="F25" s="72">
        <v>0</v>
      </c>
      <c r="G25" s="51"/>
      <c r="H25" s="52"/>
      <c r="I25" s="51"/>
      <c r="J25" s="52"/>
      <c r="K25" s="51"/>
      <c r="L25" s="52"/>
      <c r="N25" s="55"/>
    </row>
    <row r="26" spans="1:12" ht="15" thickBot="1">
      <c r="A26" s="19">
        <v>17</v>
      </c>
      <c r="B26" s="56" t="s">
        <v>9</v>
      </c>
      <c r="C26" s="57">
        <f>SUM(C17:C25)</f>
        <v>0.17118</v>
      </c>
      <c r="D26" s="74"/>
      <c r="E26" s="57">
        <f>SUM(E17:E25)</f>
        <v>0.0594592799466199</v>
      </c>
      <c r="F26" s="57">
        <f>SUM(F17:F25)</f>
        <v>0.057103382902179194</v>
      </c>
      <c r="G26" s="61">
        <v>0</v>
      </c>
      <c r="H26" s="62">
        <v>0</v>
      </c>
      <c r="I26" s="61">
        <v>0</v>
      </c>
      <c r="J26" s="62">
        <v>0</v>
      </c>
      <c r="K26" s="61">
        <f>E26+G26-I26</f>
        <v>0.0594592799466199</v>
      </c>
      <c r="L26" s="62">
        <f>F26+H26-J26</f>
        <v>0.057103382902179194</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76">
        <f>+E26/F26*100</f>
        <v>104.12566983724321</v>
      </c>
    </row>
    <row r="32" spans="2:3" ht="15" thickBot="1">
      <c r="B32" s="77" t="s">
        <v>346</v>
      </c>
      <c r="C32" s="78">
        <v>285.51691451089596</v>
      </c>
    </row>
  </sheetData>
  <mergeCells count="7">
    <mergeCell ref="K15:L15"/>
    <mergeCell ref="B15:B16"/>
    <mergeCell ref="C15:C16"/>
    <mergeCell ref="D15:D16"/>
    <mergeCell ref="E15:F15"/>
    <mergeCell ref="G15:H15"/>
    <mergeCell ref="I15:J15"/>
  </mergeCells>
  <conditionalFormatting sqref="C28">
    <cfRule type="cellIs" priority="11" dxfId="1" operator="equal">
      <formula>FALSE</formula>
    </cfRule>
    <cfRule type="cellIs" priority="12" dxfId="0" operator="equal">
      <formula>TRUE</formula>
    </cfRule>
  </conditionalFormatting>
  <conditionalFormatting sqref="E28">
    <cfRule type="cellIs" priority="9" dxfId="1" operator="equal">
      <formula>FALSE</formula>
    </cfRule>
    <cfRule type="cellIs" priority="10" dxfId="0" operator="equal">
      <formula>TRUE</formula>
    </cfRule>
  </conditionalFormatting>
  <conditionalFormatting sqref="F28">
    <cfRule type="cellIs" priority="7" dxfId="1" operator="equal">
      <formula>FALSE</formula>
    </cfRule>
    <cfRule type="cellIs" priority="8" dxfId="0" operator="equal">
      <formula>TRUE</formula>
    </cfRule>
  </conditionalFormatting>
  <conditionalFormatting sqref="K28">
    <cfRule type="cellIs" priority="5" dxfId="1" operator="equal">
      <formula>FALSE</formula>
    </cfRule>
    <cfRule type="cellIs" priority="6" dxfId="0" operator="equal">
      <formula>TRUE</formula>
    </cfRule>
  </conditionalFormatting>
  <conditionalFormatting sqref="L28">
    <cfRule type="cellIs" priority="3" dxfId="1" operator="equal">
      <formula>FALSE</formula>
    </cfRule>
    <cfRule type="cellIs" priority="4"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I11"/>
  <sheetViews>
    <sheetView zoomScale="110" zoomScaleNormal="110" workbookViewId="0" topLeftCell="A1">
      <selection activeCell="D1" sqref="D1"/>
    </sheetView>
  </sheetViews>
  <sheetFormatPr defaultColWidth="8.8515625" defaultRowHeight="15"/>
  <cols>
    <col min="1" max="1" width="5.00390625" style="11" bestFit="1" customWidth="1"/>
    <col min="2" max="2" width="50.00390625" style="11" customWidth="1"/>
    <col min="3" max="7" width="20.7109375" style="11" customWidth="1"/>
    <col min="8"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257</v>
      </c>
    </row>
    <row r="2" ht="4.5" customHeight="1"/>
    <row r="3" spans="2:3" ht="29">
      <c r="B3" s="206" t="s">
        <v>366</v>
      </c>
      <c r="C3" s="207"/>
    </row>
    <row r="4" spans="2:3" ht="15">
      <c r="B4" s="55" t="s">
        <v>258</v>
      </c>
      <c r="C4" s="14"/>
    </row>
    <row r="5" spans="2:3" ht="15" thickBot="1">
      <c r="B5" s="55"/>
      <c r="C5" s="14"/>
    </row>
    <row r="6" spans="2:7" ht="46.15" customHeight="1">
      <c r="B6" s="226"/>
      <c r="C6" s="227" t="s">
        <v>158</v>
      </c>
      <c r="D6" s="209" t="s">
        <v>389</v>
      </c>
      <c r="E6" s="210" t="s">
        <v>140</v>
      </c>
      <c r="F6" s="210" t="s">
        <v>263</v>
      </c>
      <c r="G6" s="210" t="s">
        <v>145</v>
      </c>
    </row>
    <row r="7" spans="2:9" ht="15" thickBot="1">
      <c r="B7" s="228"/>
      <c r="C7" s="229" t="s">
        <v>430</v>
      </c>
      <c r="D7" s="212" t="s">
        <v>114</v>
      </c>
      <c r="E7" s="213" t="s">
        <v>431</v>
      </c>
      <c r="F7" s="266" t="s">
        <v>144</v>
      </c>
      <c r="G7" s="213" t="s">
        <v>431</v>
      </c>
      <c r="I7" s="353"/>
    </row>
    <row r="8" spans="2:9" ht="29">
      <c r="B8" s="252" t="s">
        <v>260</v>
      </c>
      <c r="C8" s="387" t="s">
        <v>426</v>
      </c>
      <c r="D8" s="388" t="s">
        <v>426</v>
      </c>
      <c r="E8" s="221" t="s">
        <v>426</v>
      </c>
      <c r="F8" s="389" t="s">
        <v>426</v>
      </c>
      <c r="G8" s="390">
        <v>35.54</v>
      </c>
      <c r="I8" s="354"/>
    </row>
    <row r="9" spans="2:7" ht="15" thickBot="1">
      <c r="B9" s="320" t="s">
        <v>259</v>
      </c>
      <c r="C9" s="391" t="s">
        <v>426</v>
      </c>
      <c r="D9" s="392" t="s">
        <v>426</v>
      </c>
      <c r="E9" s="393" t="s">
        <v>426</v>
      </c>
      <c r="F9" s="394"/>
      <c r="G9" s="395"/>
    </row>
    <row r="10" spans="2:3" ht="15">
      <c r="B10" s="55"/>
      <c r="C10" s="14"/>
    </row>
    <row r="11" ht="14.25" customHeight="1">
      <c r="C11" s="14"/>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M12"/>
  <sheetViews>
    <sheetView zoomScale="110" zoomScaleNormal="110" workbookViewId="0" topLeftCell="A1">
      <selection activeCell="D1" sqref="D1"/>
    </sheetView>
  </sheetViews>
  <sheetFormatPr defaultColWidth="8.8515625" defaultRowHeight="15"/>
  <cols>
    <col min="1" max="1" width="5.00390625" style="11" bestFit="1" customWidth="1"/>
    <col min="2" max="2" width="44.57421875" style="11" customWidth="1"/>
    <col min="3" max="11" width="20.7109375" style="11" customWidth="1"/>
    <col min="12" max="12" width="12.7109375" style="11" bestFit="1" customWidth="1"/>
    <col min="13" max="13" width="11.421875" style="11" customWidth="1"/>
    <col min="14" max="16384" width="8.8515625" style="11" customWidth="1"/>
  </cols>
  <sheetData>
    <row r="1" s="11" customFormat="1" ht="18.5">
      <c r="B1" s="12" t="s">
        <v>406</v>
      </c>
    </row>
    <row r="2" s="11" customFormat="1" ht="4.5" customHeight="1"/>
    <row r="3" spans="2:3" s="11" customFormat="1" ht="15">
      <c r="B3" s="206" t="s">
        <v>365</v>
      </c>
      <c r="C3" s="207"/>
    </row>
    <row r="4" spans="2:3" s="11" customFormat="1" ht="15">
      <c r="B4" s="55" t="s">
        <v>262</v>
      </c>
      <c r="C4" s="14"/>
    </row>
    <row r="5" spans="2:3" s="11" customFormat="1" ht="15" thickBot="1">
      <c r="B5" s="55"/>
      <c r="C5" s="14"/>
    </row>
    <row r="6" spans="2:11" s="11" customFormat="1" ht="46.15" customHeight="1">
      <c r="B6" s="226"/>
      <c r="C6" s="227" t="s">
        <v>158</v>
      </c>
      <c r="D6" s="209" t="s">
        <v>389</v>
      </c>
      <c r="E6" s="210" t="s">
        <v>140</v>
      </c>
      <c r="F6" s="210" t="s">
        <v>143</v>
      </c>
      <c r="G6" s="210" t="s">
        <v>263</v>
      </c>
      <c r="H6" s="210" t="s">
        <v>265</v>
      </c>
      <c r="I6" s="210" t="s">
        <v>264</v>
      </c>
      <c r="J6" s="210" t="s">
        <v>261</v>
      </c>
      <c r="K6" s="210" t="s">
        <v>341</v>
      </c>
    </row>
    <row r="7" spans="2:13" s="11" customFormat="1" ht="15" thickBot="1">
      <c r="B7" s="228"/>
      <c r="C7" s="229" t="s">
        <v>430</v>
      </c>
      <c r="D7" s="212" t="s">
        <v>114</v>
      </c>
      <c r="E7" s="213" t="s">
        <v>431</v>
      </c>
      <c r="F7" s="266" t="s">
        <v>144</v>
      </c>
      <c r="G7" s="266" t="s">
        <v>144</v>
      </c>
      <c r="H7" s="213" t="s">
        <v>431</v>
      </c>
      <c r="I7" s="213" t="s">
        <v>431</v>
      </c>
      <c r="J7" s="213" t="s">
        <v>431</v>
      </c>
      <c r="K7" s="213" t="s">
        <v>431</v>
      </c>
      <c r="M7" s="353"/>
    </row>
    <row r="8" spans="2:13" s="11" customFormat="1" ht="15">
      <c r="B8" s="252" t="s">
        <v>407</v>
      </c>
      <c r="C8" s="387" t="s">
        <v>426</v>
      </c>
      <c r="D8" s="388" t="s">
        <v>426</v>
      </c>
      <c r="E8" s="221" t="s">
        <v>426</v>
      </c>
      <c r="F8" s="221" t="s">
        <v>426</v>
      </c>
      <c r="G8" s="221" t="s">
        <v>426</v>
      </c>
      <c r="H8" s="396">
        <v>234.45</v>
      </c>
      <c r="I8" s="396">
        <v>61.79857023244058</v>
      </c>
      <c r="J8" s="396">
        <v>0</v>
      </c>
      <c r="K8" s="390">
        <f>H8-I8+J8</f>
        <v>172.65142976755942</v>
      </c>
      <c r="M8" s="354"/>
    </row>
    <row r="9" spans="2:11" s="11" customFormat="1" ht="15" thickBot="1">
      <c r="B9" s="320" t="s">
        <v>266</v>
      </c>
      <c r="C9" s="391" t="s">
        <v>426</v>
      </c>
      <c r="D9" s="392" t="s">
        <v>426</v>
      </c>
      <c r="E9" s="392" t="s">
        <v>426</v>
      </c>
      <c r="F9" s="392" t="s">
        <v>426</v>
      </c>
      <c r="G9" s="392" t="s">
        <v>426</v>
      </c>
      <c r="H9" s="392" t="s">
        <v>426</v>
      </c>
      <c r="I9" s="392" t="s">
        <v>426</v>
      </c>
      <c r="J9" s="392" t="s">
        <v>426</v>
      </c>
      <c r="K9" s="392" t="s">
        <v>426</v>
      </c>
    </row>
    <row r="10" spans="2:8" s="11" customFormat="1" ht="15">
      <c r="B10" s="55"/>
      <c r="C10" s="14"/>
      <c r="G10" s="397"/>
      <c r="H10" s="398"/>
    </row>
    <row r="11" spans="2:8" s="11" customFormat="1" ht="14.25" customHeight="1">
      <c r="B11" s="353"/>
      <c r="C11" s="14"/>
      <c r="G11" s="397"/>
      <c r="H11" s="399"/>
    </row>
    <row r="12" spans="7:8" s="11" customFormat="1" ht="15">
      <c r="G12" s="397"/>
      <c r="H12" s="398"/>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L11"/>
  <sheetViews>
    <sheetView zoomScale="110" zoomScaleNormal="110" workbookViewId="0" topLeftCell="A1">
      <selection activeCell="D1" sqref="D1"/>
    </sheetView>
  </sheetViews>
  <sheetFormatPr defaultColWidth="8.8515625" defaultRowHeight="15"/>
  <cols>
    <col min="1" max="1" width="5.00390625" style="11" bestFit="1" customWidth="1"/>
    <col min="2" max="2" width="45.57421875" style="11" customWidth="1"/>
    <col min="3" max="10" width="20.7109375" style="11" customWidth="1"/>
    <col min="11" max="11" width="12.7109375" style="11" bestFit="1" customWidth="1"/>
    <col min="12" max="12" width="11.421875" style="11" customWidth="1"/>
    <col min="13" max="16384" width="8.8515625" style="11" customWidth="1"/>
  </cols>
  <sheetData>
    <row r="1" ht="18.5">
      <c r="B1" s="12" t="s">
        <v>404</v>
      </c>
    </row>
    <row r="2" ht="4.5" customHeight="1"/>
    <row r="3" spans="2:3" ht="15">
      <c r="B3" s="206" t="s">
        <v>364</v>
      </c>
      <c r="C3" s="207"/>
    </row>
    <row r="4" spans="2:3" ht="15">
      <c r="B4" s="55" t="s">
        <v>267</v>
      </c>
      <c r="C4" s="14"/>
    </row>
    <row r="5" spans="2:3" ht="15" thickBot="1">
      <c r="B5" s="55"/>
      <c r="C5" s="14"/>
    </row>
    <row r="6" spans="2:10" ht="46.15" customHeight="1">
      <c r="B6" s="226"/>
      <c r="C6" s="227" t="s">
        <v>113</v>
      </c>
      <c r="D6" s="209" t="s">
        <v>389</v>
      </c>
      <c r="E6" s="210" t="s">
        <v>140</v>
      </c>
      <c r="F6" s="210" t="s">
        <v>143</v>
      </c>
      <c r="G6" s="210" t="s">
        <v>263</v>
      </c>
      <c r="H6" s="210" t="s">
        <v>269</v>
      </c>
      <c r="I6" s="210" t="s">
        <v>268</v>
      </c>
      <c r="J6" s="210" t="s">
        <v>270</v>
      </c>
    </row>
    <row r="7" spans="2:12" ht="15" thickBot="1">
      <c r="B7" s="228"/>
      <c r="C7" s="229" t="s">
        <v>430</v>
      </c>
      <c r="D7" s="212" t="s">
        <v>114</v>
      </c>
      <c r="E7" s="213" t="s">
        <v>431</v>
      </c>
      <c r="F7" s="266" t="s">
        <v>144</v>
      </c>
      <c r="G7" s="266" t="s">
        <v>144</v>
      </c>
      <c r="H7" s="213" t="s">
        <v>431</v>
      </c>
      <c r="I7" s="213" t="s">
        <v>431</v>
      </c>
      <c r="J7" s="213" t="s">
        <v>431</v>
      </c>
      <c r="L7" s="353"/>
    </row>
    <row r="8" spans="2:12" ht="15">
      <c r="B8" s="252" t="s">
        <v>405</v>
      </c>
      <c r="C8" s="387" t="s">
        <v>426</v>
      </c>
      <c r="D8" s="388" t="s">
        <v>426</v>
      </c>
      <c r="E8" s="221" t="s">
        <v>426</v>
      </c>
      <c r="F8" s="221" t="s">
        <v>426</v>
      </c>
      <c r="G8" s="221" t="s">
        <v>426</v>
      </c>
      <c r="H8" s="396">
        <v>7.291676059999996</v>
      </c>
      <c r="I8" s="396">
        <v>-0.7185702324405807</v>
      </c>
      <c r="J8" s="390">
        <f>H8+I8</f>
        <v>6.573105827559415</v>
      </c>
      <c r="L8" s="354"/>
    </row>
    <row r="9" spans="2:10" ht="29.5" thickBot="1">
      <c r="B9" s="320" t="s">
        <v>271</v>
      </c>
      <c r="C9" s="391" t="s">
        <v>426</v>
      </c>
      <c r="D9" s="392" t="s">
        <v>426</v>
      </c>
      <c r="E9" s="392" t="s">
        <v>426</v>
      </c>
      <c r="F9" s="392" t="s">
        <v>426</v>
      </c>
      <c r="G9" s="392" t="s">
        <v>426</v>
      </c>
      <c r="H9" s="392" t="s">
        <v>426</v>
      </c>
      <c r="I9" s="392" t="s">
        <v>426</v>
      </c>
      <c r="J9" s="401" t="s">
        <v>426</v>
      </c>
    </row>
    <row r="10" spans="2:3" ht="15">
      <c r="B10" s="55"/>
      <c r="C10" s="14"/>
    </row>
    <row r="11" spans="2:8" ht="14.25" customHeight="1">
      <c r="B11" s="353"/>
      <c r="C11" s="14"/>
      <c r="H11" s="400"/>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K17"/>
  <sheetViews>
    <sheetView workbookViewId="0" topLeftCell="A1">
      <selection activeCell="D1" sqref="D1"/>
    </sheetView>
  </sheetViews>
  <sheetFormatPr defaultColWidth="8.8515625" defaultRowHeight="15"/>
  <cols>
    <col min="1" max="1" width="5.00390625" style="11" bestFit="1" customWidth="1"/>
    <col min="2" max="2" width="42.8515625" style="11" bestFit="1" customWidth="1"/>
    <col min="3" max="11" width="20.7109375" style="11" customWidth="1"/>
    <col min="12" max="16384" width="8.8515625" style="11" customWidth="1"/>
  </cols>
  <sheetData>
    <row r="1" ht="18.5">
      <c r="B1" s="12" t="s">
        <v>272</v>
      </c>
    </row>
    <row r="2" ht="4.5" customHeight="1"/>
    <row r="4" spans="2:3" ht="15">
      <c r="B4" s="13" t="s">
        <v>363</v>
      </c>
      <c r="C4" s="15" t="s">
        <v>280</v>
      </c>
    </row>
    <row r="5" spans="2:3" ht="15">
      <c r="B5" s="55" t="s">
        <v>273</v>
      </c>
      <c r="C5" s="14" t="s">
        <v>449</v>
      </c>
    </row>
    <row r="6" ht="15">
      <c r="C6" s="14" t="s">
        <v>428</v>
      </c>
    </row>
    <row r="7" ht="15" thickBot="1">
      <c r="C7" s="14"/>
    </row>
    <row r="8" spans="2:11" ht="29">
      <c r="B8" s="402"/>
      <c r="C8" s="403" t="s">
        <v>74</v>
      </c>
      <c r="D8" s="265" t="s">
        <v>277</v>
      </c>
      <c r="E8" s="209" t="s">
        <v>278</v>
      </c>
      <c r="F8" s="210" t="s">
        <v>276</v>
      </c>
      <c r="G8" s="284" t="s">
        <v>79</v>
      </c>
      <c r="H8" s="403" t="s">
        <v>279</v>
      </c>
      <c r="I8" s="265" t="s">
        <v>277</v>
      </c>
      <c r="J8" s="403" t="s">
        <v>279</v>
      </c>
      <c r="K8" s="284" t="s">
        <v>322</v>
      </c>
    </row>
    <row r="9" spans="2:11" ht="15" thickBot="1">
      <c r="B9" s="404"/>
      <c r="C9" s="405" t="s">
        <v>3</v>
      </c>
      <c r="D9" s="406" t="s">
        <v>4</v>
      </c>
      <c r="E9" s="407"/>
      <c r="F9" s="408"/>
      <c r="G9" s="405" t="s">
        <v>115</v>
      </c>
      <c r="H9" s="405" t="s">
        <v>3</v>
      </c>
      <c r="I9" s="405" t="s">
        <v>4</v>
      </c>
      <c r="J9" s="405" t="s">
        <v>115</v>
      </c>
      <c r="K9" s="405" t="s">
        <v>115</v>
      </c>
    </row>
    <row r="10" spans="2:11" ht="15" thickBot="1">
      <c r="B10" s="119" t="s">
        <v>274</v>
      </c>
      <c r="C10" s="123">
        <v>3.3213860509765007</v>
      </c>
      <c r="D10" s="409">
        <v>11611.299776167141</v>
      </c>
      <c r="E10" s="410">
        <v>2130.7</v>
      </c>
      <c r="F10" s="97">
        <f>D10-E10</f>
        <v>9480.599776167142</v>
      </c>
      <c r="G10" s="123">
        <v>31.48873185145248</v>
      </c>
      <c r="H10" s="123">
        <v>-0.6973250847457736</v>
      </c>
      <c r="I10" s="409">
        <v>896.0769798181827</v>
      </c>
      <c r="J10" s="411">
        <v>-2.8185136940077102</v>
      </c>
      <c r="K10" s="187">
        <f aca="true" t="shared" si="0" ref="K10:K11">G10+J10</f>
        <v>28.670218157444772</v>
      </c>
    </row>
    <row r="11" spans="2:11" ht="15" thickBot="1">
      <c r="B11" s="120" t="s">
        <v>425</v>
      </c>
      <c r="C11" s="123">
        <v>4.88229341852847</v>
      </c>
      <c r="D11" s="412">
        <v>1399.9705690105593</v>
      </c>
      <c r="E11" s="413">
        <v>432.9131923973367</v>
      </c>
      <c r="F11" s="97">
        <f>D11-E11</f>
        <v>967.0573766132227</v>
      </c>
      <c r="G11" s="187">
        <v>4.721457865178145</v>
      </c>
      <c r="H11" s="187">
        <v>-1.2564544000000044</v>
      </c>
      <c r="I11" s="412">
        <v>827.5854109373012</v>
      </c>
      <c r="J11" s="187">
        <v>-1.0398233309479838</v>
      </c>
      <c r="K11" s="187">
        <f t="shared" si="0"/>
        <v>3.6816345342301613</v>
      </c>
    </row>
    <row r="12" spans="2:11" ht="15" thickBot="1">
      <c r="B12" s="414" t="s">
        <v>275</v>
      </c>
      <c r="C12" s="415">
        <f>SUM(C10:C11)</f>
        <v>8.203679469504971</v>
      </c>
      <c r="D12" s="416"/>
      <c r="E12" s="417"/>
      <c r="F12" s="418"/>
      <c r="G12" s="189">
        <f>SUM(G10:G11)</f>
        <v>36.21018971663062</v>
      </c>
      <c r="H12" s="415"/>
      <c r="I12" s="415"/>
      <c r="J12" s="189">
        <f>SUM(J10:J11)</f>
        <v>-3.858337024955694</v>
      </c>
      <c r="K12" s="189">
        <f>SUM(K10:K11)</f>
        <v>32.351852691674935</v>
      </c>
    </row>
    <row r="13" ht="15">
      <c r="B13" s="419" t="s">
        <v>450</v>
      </c>
    </row>
    <row r="14" ht="15">
      <c r="B14" s="419"/>
    </row>
    <row r="15" spans="2:10" ht="15">
      <c r="B15" s="63"/>
      <c r="G15" s="354"/>
      <c r="J15" s="354"/>
    </row>
    <row r="16" spans="7:10" ht="15">
      <c r="G16" s="354"/>
      <c r="J16" s="354"/>
    </row>
    <row r="17" ht="15">
      <c r="K17" s="354"/>
    </row>
  </sheetData>
  <mergeCells count="2">
    <mergeCell ref="B8:B9"/>
    <mergeCell ref="D9:F9"/>
  </mergeCells>
  <printOptions/>
  <pageMargins left="0.7" right="0.7" top="0.787401575" bottom="0.787401575" header="0.3" footer="0.3"/>
  <pageSetup horizontalDpi="600" verticalDpi="600" orientation="portrait" paperSize="9" r:id="rId3"/>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M92"/>
  <sheetViews>
    <sheetView zoomScale="110" zoomScaleNormal="110" workbookViewId="0" topLeftCell="A2">
      <selection activeCell="B18" sqref="B17:B18"/>
    </sheetView>
  </sheetViews>
  <sheetFormatPr defaultColWidth="8.8515625" defaultRowHeight="15"/>
  <cols>
    <col min="1" max="1" width="5.00390625" style="11" bestFit="1" customWidth="1"/>
    <col min="2" max="2" width="67.421875" style="11" customWidth="1"/>
    <col min="3" max="12" width="20.7109375" style="11" customWidth="1"/>
    <col min="13" max="16384" width="8.8515625" style="11" customWidth="1"/>
  </cols>
  <sheetData>
    <row r="1" ht="18.5">
      <c r="B1" s="12" t="s">
        <v>281</v>
      </c>
    </row>
    <row r="2" ht="4.5" customHeight="1"/>
    <row r="4" spans="2:3" ht="15">
      <c r="B4" s="13" t="s">
        <v>361</v>
      </c>
      <c r="C4" s="14"/>
    </row>
    <row r="5" spans="2:3" ht="15">
      <c r="B5" s="55" t="s">
        <v>282</v>
      </c>
      <c r="C5" s="14"/>
    </row>
    <row r="6" ht="15">
      <c r="C6" s="14"/>
    </row>
    <row r="7" spans="2:5" ht="15">
      <c r="B7" s="55" t="s">
        <v>289</v>
      </c>
      <c r="C7" s="14"/>
      <c r="E7" s="353"/>
    </row>
    <row r="8" ht="15" thickBot="1">
      <c r="C8" s="14"/>
    </row>
    <row r="9" spans="2:3" ht="15">
      <c r="B9" s="119" t="s">
        <v>298</v>
      </c>
      <c r="C9" s="420"/>
    </row>
    <row r="10" spans="2:5" ht="15" thickBot="1">
      <c r="B10" s="421" t="s">
        <v>451</v>
      </c>
      <c r="C10" s="422" t="s">
        <v>426</v>
      </c>
      <c r="E10" s="354"/>
    </row>
    <row r="11" spans="2:3" ht="15">
      <c r="B11" s="423" t="s">
        <v>299</v>
      </c>
      <c r="C11" s="424"/>
    </row>
    <row r="12" spans="2:5" ht="15" thickBot="1">
      <c r="B12" s="421" t="s">
        <v>451</v>
      </c>
      <c r="C12" s="425" t="s">
        <v>426</v>
      </c>
      <c r="E12" s="354"/>
    </row>
    <row r="13" spans="2:3" ht="15">
      <c r="B13" s="423" t="s">
        <v>300</v>
      </c>
      <c r="C13" s="424"/>
    </row>
    <row r="14" spans="2:3" ht="15">
      <c r="B14" s="426" t="s">
        <v>452</v>
      </c>
      <c r="C14" s="427" t="s">
        <v>426</v>
      </c>
    </row>
    <row r="15" spans="2:3" ht="15">
      <c r="B15" s="426" t="s">
        <v>453</v>
      </c>
      <c r="C15" s="427" t="s">
        <v>426</v>
      </c>
    </row>
    <row r="16" spans="2:3" ht="15">
      <c r="B16" s="426" t="s">
        <v>454</v>
      </c>
      <c r="C16" s="427" t="s">
        <v>426</v>
      </c>
    </row>
    <row r="17" spans="2:3" ht="15">
      <c r="B17" s="426" t="s">
        <v>455</v>
      </c>
      <c r="C17" s="427" t="s">
        <v>426</v>
      </c>
    </row>
    <row r="18" spans="2:3" ht="15">
      <c r="B18" s="426" t="s">
        <v>290</v>
      </c>
      <c r="C18" s="427" t="s">
        <v>426</v>
      </c>
    </row>
    <row r="19" spans="2:3" ht="15">
      <c r="B19" s="426" t="s">
        <v>291</v>
      </c>
      <c r="C19" s="427" t="s">
        <v>426</v>
      </c>
    </row>
    <row r="20" spans="2:5" ht="15" thickBot="1">
      <c r="B20" s="428" t="s">
        <v>451</v>
      </c>
      <c r="C20" s="427" t="s">
        <v>426</v>
      </c>
      <c r="E20" s="354"/>
    </row>
    <row r="21" spans="2:3" ht="15">
      <c r="B21" s="423" t="s">
        <v>301</v>
      </c>
      <c r="C21" s="424"/>
    </row>
    <row r="22" spans="2:5" ht="15" thickBot="1">
      <c r="B22" s="421" t="s">
        <v>451</v>
      </c>
      <c r="C22" s="427" t="s">
        <v>426</v>
      </c>
      <c r="E22" s="354"/>
    </row>
    <row r="23" spans="2:3" ht="15">
      <c r="B23" s="423" t="s">
        <v>302</v>
      </c>
      <c r="C23" s="429"/>
    </row>
    <row r="24" spans="2:5" ht="15" thickBot="1">
      <c r="B24" s="421" t="s">
        <v>451</v>
      </c>
      <c r="C24" s="425" t="s">
        <v>426</v>
      </c>
      <c r="E24" s="354"/>
    </row>
    <row r="25" spans="2:3" ht="15">
      <c r="B25" s="423" t="s">
        <v>303</v>
      </c>
      <c r="C25" s="429"/>
    </row>
    <row r="26" spans="2:3" ht="15">
      <c r="B26" s="426" t="s">
        <v>292</v>
      </c>
      <c r="C26" s="430" t="s">
        <v>426</v>
      </c>
    </row>
    <row r="27" spans="2:3" ht="15">
      <c r="B27" s="426" t="s">
        <v>456</v>
      </c>
      <c r="C27" s="430" t="s">
        <v>426</v>
      </c>
    </row>
    <row r="28" spans="2:3" ht="15">
      <c r="B28" s="426" t="s">
        <v>457</v>
      </c>
      <c r="C28" s="430" t="s">
        <v>426</v>
      </c>
    </row>
    <row r="29" spans="2:5" ht="15" thickBot="1">
      <c r="B29" s="421" t="s">
        <v>451</v>
      </c>
      <c r="C29" s="430" t="s">
        <v>426</v>
      </c>
      <c r="E29" s="354"/>
    </row>
    <row r="30" spans="2:3" ht="15">
      <c r="B30" s="423" t="s">
        <v>304</v>
      </c>
      <c r="C30" s="429"/>
    </row>
    <row r="31" spans="2:3" ht="15">
      <c r="B31" s="426" t="s">
        <v>452</v>
      </c>
      <c r="C31" s="430" t="s">
        <v>426</v>
      </c>
    </row>
    <row r="32" spans="2:3" ht="15">
      <c r="B32" s="426" t="s">
        <v>453</v>
      </c>
      <c r="C32" s="430" t="s">
        <v>426</v>
      </c>
    </row>
    <row r="33" spans="2:3" ht="15">
      <c r="B33" s="426" t="s">
        <v>454</v>
      </c>
      <c r="C33" s="430" t="s">
        <v>426</v>
      </c>
    </row>
    <row r="34" spans="2:3" ht="15">
      <c r="B34" s="426" t="s">
        <v>455</v>
      </c>
      <c r="C34" s="430" t="s">
        <v>426</v>
      </c>
    </row>
    <row r="35" spans="2:3" ht="15">
      <c r="B35" s="426" t="s">
        <v>290</v>
      </c>
      <c r="C35" s="430" t="s">
        <v>426</v>
      </c>
    </row>
    <row r="36" spans="2:3" ht="15">
      <c r="B36" s="426" t="s">
        <v>291</v>
      </c>
      <c r="C36" s="430" t="s">
        <v>426</v>
      </c>
    </row>
    <row r="37" spans="2:5" ht="15" thickBot="1">
      <c r="B37" s="421" t="s">
        <v>451</v>
      </c>
      <c r="C37" s="430" t="s">
        <v>426</v>
      </c>
      <c r="E37" s="354"/>
    </row>
    <row r="38" spans="2:3" ht="15">
      <c r="B38" s="423" t="s">
        <v>305</v>
      </c>
      <c r="C38" s="429"/>
    </row>
    <row r="39" spans="2:3" ht="15">
      <c r="B39" s="426" t="s">
        <v>292</v>
      </c>
      <c r="C39" s="430" t="s">
        <v>426</v>
      </c>
    </row>
    <row r="40" spans="2:3" ht="15">
      <c r="B40" s="426" t="s">
        <v>293</v>
      </c>
      <c r="C40" s="430" t="s">
        <v>426</v>
      </c>
    </row>
    <row r="41" spans="2:3" ht="15">
      <c r="B41" s="426" t="s">
        <v>456</v>
      </c>
      <c r="C41" s="430" t="s">
        <v>426</v>
      </c>
    </row>
    <row r="42" spans="2:3" ht="15">
      <c r="B42" s="426" t="s">
        <v>458</v>
      </c>
      <c r="C42" s="430" t="s">
        <v>426</v>
      </c>
    </row>
    <row r="43" spans="2:3" ht="15">
      <c r="B43" s="426" t="s">
        <v>294</v>
      </c>
      <c r="C43" s="430" t="s">
        <v>426</v>
      </c>
    </row>
    <row r="44" spans="2:3" ht="15">
      <c r="B44" s="426" t="s">
        <v>293</v>
      </c>
      <c r="C44" s="430" t="s">
        <v>426</v>
      </c>
    </row>
    <row r="45" spans="2:3" ht="15">
      <c r="B45" s="426" t="s">
        <v>456</v>
      </c>
      <c r="C45" s="430" t="s">
        <v>426</v>
      </c>
    </row>
    <row r="46" spans="2:3" ht="15">
      <c r="B46" s="426" t="s">
        <v>459</v>
      </c>
      <c r="C46" s="430" t="s">
        <v>426</v>
      </c>
    </row>
    <row r="47" spans="2:3" ht="15">
      <c r="B47" s="426" t="s">
        <v>295</v>
      </c>
      <c r="C47" s="430" t="s">
        <v>426</v>
      </c>
    </row>
    <row r="48" spans="2:3" ht="15">
      <c r="B48" s="426" t="s">
        <v>296</v>
      </c>
      <c r="C48" s="430" t="s">
        <v>426</v>
      </c>
    </row>
    <row r="49" spans="2:3" ht="15">
      <c r="B49" s="426" t="s">
        <v>297</v>
      </c>
      <c r="C49" s="430" t="s">
        <v>426</v>
      </c>
    </row>
    <row r="50" spans="2:3" ht="15">
      <c r="B50" s="426" t="s">
        <v>293</v>
      </c>
      <c r="C50" s="430" t="s">
        <v>426</v>
      </c>
    </row>
    <row r="51" spans="2:3" ht="15">
      <c r="B51" s="426" t="s">
        <v>456</v>
      </c>
      <c r="C51" s="430" t="s">
        <v>426</v>
      </c>
    </row>
    <row r="52" spans="2:3" ht="15">
      <c r="B52" s="426" t="s">
        <v>460</v>
      </c>
      <c r="C52" s="430" t="s">
        <v>426</v>
      </c>
    </row>
    <row r="53" spans="2:5" ht="15" thickBot="1">
      <c r="B53" s="421" t="s">
        <v>451</v>
      </c>
      <c r="C53" s="431" t="s">
        <v>426</v>
      </c>
      <c r="E53" s="354"/>
    </row>
    <row r="54" spans="2:3" ht="15">
      <c r="B54" s="432" t="s">
        <v>306</v>
      </c>
      <c r="C54" s="433"/>
    </row>
    <row r="55" spans="2:3" ht="15">
      <c r="B55" s="426" t="s">
        <v>292</v>
      </c>
      <c r="C55" s="430" t="s">
        <v>426</v>
      </c>
    </row>
    <row r="56" spans="2:3" ht="15">
      <c r="B56" s="426" t="s">
        <v>456</v>
      </c>
      <c r="C56" s="430" t="s">
        <v>426</v>
      </c>
    </row>
    <row r="57" spans="2:3" ht="15">
      <c r="B57" s="426" t="s">
        <v>458</v>
      </c>
      <c r="C57" s="430" t="s">
        <v>426</v>
      </c>
    </row>
    <row r="58" spans="2:3" ht="15">
      <c r="B58" s="426" t="s">
        <v>294</v>
      </c>
      <c r="C58" s="430" t="s">
        <v>426</v>
      </c>
    </row>
    <row r="59" spans="2:3" ht="15">
      <c r="B59" s="426" t="s">
        <v>456</v>
      </c>
      <c r="C59" s="430" t="s">
        <v>426</v>
      </c>
    </row>
    <row r="60" spans="2:3" ht="15">
      <c r="B60" s="426" t="s">
        <v>459</v>
      </c>
      <c r="C60" s="430" t="s">
        <v>426</v>
      </c>
    </row>
    <row r="61" spans="2:3" ht="15">
      <c r="B61" s="426" t="s">
        <v>295</v>
      </c>
      <c r="C61" s="430" t="s">
        <v>426</v>
      </c>
    </row>
    <row r="62" spans="2:3" ht="15">
      <c r="B62" s="426" t="s">
        <v>296</v>
      </c>
      <c r="C62" s="430" t="s">
        <v>426</v>
      </c>
    </row>
    <row r="63" spans="2:3" ht="15">
      <c r="B63" s="426" t="s">
        <v>297</v>
      </c>
      <c r="C63" s="430" t="s">
        <v>426</v>
      </c>
    </row>
    <row r="64" spans="2:3" ht="15">
      <c r="B64" s="426" t="s">
        <v>456</v>
      </c>
      <c r="C64" s="430" t="s">
        <v>426</v>
      </c>
    </row>
    <row r="65" spans="2:3" ht="15">
      <c r="B65" s="426" t="s">
        <v>460</v>
      </c>
      <c r="C65" s="430" t="s">
        <v>426</v>
      </c>
    </row>
    <row r="66" spans="2:5" ht="15" thickBot="1">
      <c r="B66" s="421" t="s">
        <v>451</v>
      </c>
      <c r="C66" s="431" t="s">
        <v>426</v>
      </c>
      <c r="E66" s="354"/>
    </row>
    <row r="67" ht="15">
      <c r="C67" s="14"/>
    </row>
    <row r="68" ht="15" thickBot="1">
      <c r="C68" s="14"/>
    </row>
    <row r="69" spans="2:8" ht="29">
      <c r="B69" s="402"/>
      <c r="C69" s="265" t="s">
        <v>288</v>
      </c>
      <c r="D69" s="209" t="s">
        <v>286</v>
      </c>
      <c r="E69" s="209" t="s">
        <v>263</v>
      </c>
      <c r="F69" s="210" t="s">
        <v>287</v>
      </c>
      <c r="H69" s="353"/>
    </row>
    <row r="70" spans="2:13" ht="15" thickBot="1">
      <c r="B70" s="404"/>
      <c r="C70" s="434" t="s">
        <v>431</v>
      </c>
      <c r="D70" s="435" t="s">
        <v>144</v>
      </c>
      <c r="E70" s="435" t="s">
        <v>144</v>
      </c>
      <c r="F70" s="266" t="s">
        <v>431</v>
      </c>
      <c r="M70" s="353"/>
    </row>
    <row r="71" spans="2:8" ht="15">
      <c r="B71" s="167" t="s">
        <v>283</v>
      </c>
      <c r="C71" s="436" t="str">
        <f>C12</f>
        <v>n.a.</v>
      </c>
      <c r="D71" s="437" t="s">
        <v>426</v>
      </c>
      <c r="E71" s="437" t="s">
        <v>426</v>
      </c>
      <c r="F71" s="438">
        <v>312.12</v>
      </c>
      <c r="H71" s="354"/>
    </row>
    <row r="72" spans="2:8" ht="15" thickBot="1">
      <c r="B72" s="67" t="s">
        <v>284</v>
      </c>
      <c r="C72" s="439" t="str">
        <f>C24</f>
        <v>n.a.</v>
      </c>
      <c r="D72" s="440" t="s">
        <v>426</v>
      </c>
      <c r="E72" s="440" t="s">
        <v>426</v>
      </c>
      <c r="F72" s="418">
        <v>122.9</v>
      </c>
      <c r="H72" s="354"/>
    </row>
    <row r="73" spans="2:8" ht="15" thickBot="1">
      <c r="B73" s="414" t="s">
        <v>285</v>
      </c>
      <c r="C73" s="441" t="s">
        <v>426</v>
      </c>
      <c r="D73" s="417"/>
      <c r="E73" s="417"/>
      <c r="F73" s="58">
        <f>F71+F72</f>
        <v>435.02</v>
      </c>
      <c r="H73" s="354"/>
    </row>
    <row r="74" ht="15">
      <c r="B74" s="419" t="s">
        <v>450</v>
      </c>
    </row>
    <row r="75" ht="15">
      <c r="C75" s="354"/>
    </row>
    <row r="76" ht="15">
      <c r="C76" s="354"/>
    </row>
    <row r="77" spans="2:3" ht="15">
      <c r="B77" s="206" t="s">
        <v>362</v>
      </c>
      <c r="C77" s="354"/>
    </row>
    <row r="78" spans="2:3" ht="15">
      <c r="B78" s="55" t="s">
        <v>307</v>
      </c>
      <c r="C78" s="354"/>
    </row>
    <row r="79" spans="2:3" ht="15" thickBot="1">
      <c r="B79" s="55"/>
      <c r="C79" s="14"/>
    </row>
    <row r="80" spans="2:12" ht="61.15" customHeight="1">
      <c r="B80" s="226"/>
      <c r="C80" s="265" t="s">
        <v>308</v>
      </c>
      <c r="D80" s="209" t="s">
        <v>389</v>
      </c>
      <c r="E80" s="210" t="s">
        <v>309</v>
      </c>
      <c r="F80" s="265" t="s">
        <v>461</v>
      </c>
      <c r="G80" s="210" t="s">
        <v>145</v>
      </c>
      <c r="H80" s="227" t="s">
        <v>143</v>
      </c>
      <c r="I80" s="209" t="s">
        <v>263</v>
      </c>
      <c r="J80" s="210" t="s">
        <v>316</v>
      </c>
      <c r="L80" s="353"/>
    </row>
    <row r="81" spans="2:13" ht="15" thickBot="1">
      <c r="B81" s="228"/>
      <c r="C81" s="249" t="s">
        <v>430</v>
      </c>
      <c r="D81" s="212" t="s">
        <v>114</v>
      </c>
      <c r="E81" s="213" t="s">
        <v>431</v>
      </c>
      <c r="F81" s="434" t="s">
        <v>144</v>
      </c>
      <c r="G81" s="266" t="s">
        <v>431</v>
      </c>
      <c r="H81" s="442" t="s">
        <v>144</v>
      </c>
      <c r="I81" s="435" t="s">
        <v>144</v>
      </c>
      <c r="J81" s="213" t="s">
        <v>431</v>
      </c>
      <c r="M81" s="353"/>
    </row>
    <row r="82" spans="2:13" ht="15">
      <c r="B82" s="252" t="s">
        <v>321</v>
      </c>
      <c r="C82" s="443"/>
      <c r="D82" s="444"/>
      <c r="E82" s="445"/>
      <c r="F82" s="446"/>
      <c r="G82" s="447"/>
      <c r="H82" s="446"/>
      <c r="I82" s="448"/>
      <c r="J82" s="233">
        <v>194.76999999999998</v>
      </c>
      <c r="L82" s="354"/>
      <c r="M82" s="354"/>
    </row>
    <row r="83" spans="2:13" ht="15">
      <c r="B83" s="449" t="s">
        <v>310</v>
      </c>
      <c r="C83" s="450"/>
      <c r="D83" s="451"/>
      <c r="E83" s="452" t="s">
        <v>426</v>
      </c>
      <c r="F83" s="452" t="s">
        <v>426</v>
      </c>
      <c r="G83" s="453" t="s">
        <v>426</v>
      </c>
      <c r="H83" s="454" t="s">
        <v>426</v>
      </c>
      <c r="I83" s="452" t="s">
        <v>426</v>
      </c>
      <c r="J83" s="453" t="s">
        <v>426</v>
      </c>
      <c r="L83" s="354"/>
      <c r="M83" s="354"/>
    </row>
    <row r="84" spans="2:13" ht="15">
      <c r="B84" s="455" t="s">
        <v>314</v>
      </c>
      <c r="C84" s="456" t="s">
        <v>426</v>
      </c>
      <c r="D84" s="452" t="s">
        <v>426</v>
      </c>
      <c r="E84" s="452" t="s">
        <v>426</v>
      </c>
      <c r="F84" s="457"/>
      <c r="G84" s="458"/>
      <c r="H84" s="457"/>
      <c r="I84" s="459"/>
      <c r="J84" s="460"/>
      <c r="M84" s="354"/>
    </row>
    <row r="85" spans="2:13" ht="15">
      <c r="B85" s="455" t="s">
        <v>315</v>
      </c>
      <c r="C85" s="456" t="s">
        <v>426</v>
      </c>
      <c r="D85" s="452" t="s">
        <v>426</v>
      </c>
      <c r="E85" s="452" t="s">
        <v>426</v>
      </c>
      <c r="F85" s="457"/>
      <c r="G85" s="458"/>
      <c r="H85" s="457"/>
      <c r="I85" s="459"/>
      <c r="J85" s="460"/>
      <c r="M85" s="354"/>
    </row>
    <row r="86" spans="2:13" ht="15">
      <c r="B86" s="449" t="s">
        <v>311</v>
      </c>
      <c r="C86" s="450"/>
      <c r="D86" s="451"/>
      <c r="E86" s="452" t="s">
        <v>426</v>
      </c>
      <c r="F86" s="452" t="s">
        <v>426</v>
      </c>
      <c r="G86" s="453" t="s">
        <v>426</v>
      </c>
      <c r="H86" s="454" t="s">
        <v>426</v>
      </c>
      <c r="I86" s="452" t="s">
        <v>426</v>
      </c>
      <c r="J86" s="453" t="s">
        <v>426</v>
      </c>
      <c r="L86" s="354"/>
      <c r="M86" s="354"/>
    </row>
    <row r="87" spans="2:13" ht="15">
      <c r="B87" s="455" t="s">
        <v>314</v>
      </c>
      <c r="C87" s="456" t="s">
        <v>426</v>
      </c>
      <c r="D87" s="452" t="s">
        <v>426</v>
      </c>
      <c r="E87" s="452" t="s">
        <v>426</v>
      </c>
      <c r="F87" s="457"/>
      <c r="G87" s="458"/>
      <c r="H87" s="457"/>
      <c r="I87" s="459"/>
      <c r="J87" s="458"/>
      <c r="M87" s="354"/>
    </row>
    <row r="88" spans="2:13" ht="15">
      <c r="B88" s="455" t="s">
        <v>315</v>
      </c>
      <c r="C88" s="456" t="s">
        <v>426</v>
      </c>
      <c r="D88" s="452" t="s">
        <v>426</v>
      </c>
      <c r="E88" s="452" t="s">
        <v>426</v>
      </c>
      <c r="F88" s="457"/>
      <c r="G88" s="458"/>
      <c r="H88" s="457"/>
      <c r="I88" s="459"/>
      <c r="J88" s="458"/>
      <c r="M88" s="354"/>
    </row>
    <row r="89" spans="2:13" ht="15">
      <c r="B89" s="449" t="s">
        <v>312</v>
      </c>
      <c r="C89" s="456" t="s">
        <v>426</v>
      </c>
      <c r="D89" s="452" t="s">
        <v>426</v>
      </c>
      <c r="E89" s="452" t="s">
        <v>426</v>
      </c>
      <c r="F89" s="452" t="s">
        <v>426</v>
      </c>
      <c r="G89" s="453" t="s">
        <v>426</v>
      </c>
      <c r="H89" s="454" t="s">
        <v>426</v>
      </c>
      <c r="I89" s="452" t="s">
        <v>426</v>
      </c>
      <c r="J89" s="453" t="s">
        <v>426</v>
      </c>
      <c r="L89" s="354"/>
      <c r="M89" s="354"/>
    </row>
    <row r="90" spans="2:13" ht="15" thickBot="1">
      <c r="B90" s="320" t="s">
        <v>313</v>
      </c>
      <c r="C90" s="461" t="s">
        <v>426</v>
      </c>
      <c r="D90" s="462" t="s">
        <v>426</v>
      </c>
      <c r="E90" s="462" t="s">
        <v>426</v>
      </c>
      <c r="F90" s="462" t="s">
        <v>426</v>
      </c>
      <c r="G90" s="395" t="s">
        <v>426</v>
      </c>
      <c r="H90" s="391" t="s">
        <v>426</v>
      </c>
      <c r="I90" s="462" t="s">
        <v>426</v>
      </c>
      <c r="J90" s="395" t="s">
        <v>426</v>
      </c>
      <c r="L90" s="354"/>
      <c r="M90" s="354"/>
    </row>
    <row r="91" spans="2:5" ht="15">
      <c r="B91" s="55"/>
      <c r="C91" s="463"/>
      <c r="D91" s="464"/>
      <c r="E91" s="465"/>
    </row>
    <row r="92" spans="2:9" ht="14.25" customHeight="1">
      <c r="B92" s="353"/>
      <c r="C92" s="14"/>
      <c r="I92" s="400"/>
    </row>
  </sheetData>
  <mergeCells count="2">
    <mergeCell ref="B69:B70"/>
    <mergeCell ref="B80:B81"/>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C19"/>
  <sheetViews>
    <sheetView zoomScale="110" zoomScaleNormal="110" workbookViewId="0" topLeftCell="A1">
      <selection activeCell="D1" sqref="D1"/>
    </sheetView>
  </sheetViews>
  <sheetFormatPr defaultColWidth="8.8515625" defaultRowHeight="15"/>
  <cols>
    <col min="1" max="1" width="5.00390625" style="11" bestFit="1" customWidth="1"/>
    <col min="2" max="2" width="67.421875" style="11" customWidth="1"/>
    <col min="3" max="9" width="20.7109375" style="11" customWidth="1"/>
    <col min="10" max="16384" width="8.8515625" style="11" customWidth="1"/>
  </cols>
  <sheetData>
    <row r="1" ht="18.5">
      <c r="B1" s="12" t="s">
        <v>318</v>
      </c>
    </row>
    <row r="2" ht="4.5" customHeight="1"/>
    <row r="4" spans="2:3" ht="15">
      <c r="B4" s="13" t="s">
        <v>360</v>
      </c>
      <c r="C4" s="14"/>
    </row>
    <row r="5" spans="2:3" ht="15">
      <c r="B5" s="55" t="s">
        <v>317</v>
      </c>
      <c r="C5" s="14"/>
    </row>
    <row r="6" ht="15">
      <c r="C6" s="14"/>
    </row>
    <row r="7" spans="2:3" ht="15">
      <c r="B7" s="55" t="s">
        <v>397</v>
      </c>
      <c r="C7" s="14"/>
    </row>
    <row r="8" ht="15" thickBot="1">
      <c r="C8" s="14"/>
    </row>
    <row r="9" spans="2:3" ht="15" thickBot="1">
      <c r="B9" s="167" t="s">
        <v>320</v>
      </c>
      <c r="C9" s="466" t="s">
        <v>426</v>
      </c>
    </row>
    <row r="10" spans="2:3" ht="15" thickBot="1">
      <c r="B10" s="414" t="s">
        <v>319</v>
      </c>
      <c r="C10" s="467" t="s">
        <v>426</v>
      </c>
    </row>
    <row r="11" spans="2:3" ht="15">
      <c r="B11" s="119" t="s">
        <v>462</v>
      </c>
      <c r="C11" s="468">
        <v>1129.79</v>
      </c>
    </row>
    <row r="12" spans="2:3" ht="15" thickBot="1">
      <c r="B12" s="69" t="s">
        <v>465</v>
      </c>
      <c r="C12" s="469">
        <v>1158.1299999999999</v>
      </c>
    </row>
    <row r="13" spans="2:3" ht="15">
      <c r="B13" s="119" t="s">
        <v>466</v>
      </c>
      <c r="C13" s="468" t="s">
        <v>426</v>
      </c>
    </row>
    <row r="14" spans="2:3" ht="15" thickBot="1">
      <c r="B14" s="69" t="s">
        <v>467</v>
      </c>
      <c r="C14" s="469" t="s">
        <v>426</v>
      </c>
    </row>
    <row r="15" spans="2:3" ht="15">
      <c r="B15" s="110" t="s">
        <v>463</v>
      </c>
      <c r="C15" s="470">
        <v>867.6700000000001</v>
      </c>
    </row>
    <row r="16" spans="2:3" ht="15" thickBot="1">
      <c r="B16" s="69" t="s">
        <v>468</v>
      </c>
      <c r="C16" s="469">
        <v>865.78</v>
      </c>
    </row>
    <row r="17" spans="2:3" ht="15">
      <c r="B17" s="471" t="s">
        <v>464</v>
      </c>
      <c r="C17" s="14"/>
    </row>
    <row r="18" ht="15">
      <c r="C18" s="14"/>
    </row>
    <row r="19" ht="15">
      <c r="B19" s="419"/>
    </row>
  </sheetData>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E27"/>
  <sheetViews>
    <sheetView zoomScale="110" zoomScaleNormal="110" workbookViewId="0" topLeftCell="A1">
      <selection activeCell="C15" sqref="C15"/>
    </sheetView>
  </sheetViews>
  <sheetFormatPr defaultColWidth="8.8515625" defaultRowHeight="15"/>
  <cols>
    <col min="1" max="1" width="5.00390625" style="11" bestFit="1" customWidth="1"/>
    <col min="2" max="2" width="67.421875" style="11" customWidth="1"/>
    <col min="3" max="12" width="20.7109375" style="11" customWidth="1"/>
    <col min="13" max="16384" width="8.8515625" style="11" customWidth="1"/>
  </cols>
  <sheetData>
    <row r="1" ht="18.5">
      <c r="B1" s="12" t="s">
        <v>403</v>
      </c>
    </row>
    <row r="2" ht="4.5" customHeight="1"/>
    <row r="4" spans="2:3" ht="15">
      <c r="B4" s="13" t="s">
        <v>359</v>
      </c>
      <c r="C4" s="14" t="s">
        <v>428</v>
      </c>
    </row>
    <row r="5" spans="2:5" ht="15">
      <c r="B5" s="55" t="s">
        <v>323</v>
      </c>
      <c r="C5" s="14"/>
      <c r="D5" s="353"/>
      <c r="E5" s="353"/>
    </row>
    <row r="6" ht="15">
      <c r="C6" s="14"/>
    </row>
    <row r="7" spans="2:3" ht="15">
      <c r="B7" s="55" t="s">
        <v>324</v>
      </c>
      <c r="C7" s="14"/>
    </row>
    <row r="8" spans="3:5" ht="15" thickBot="1">
      <c r="C8" s="14"/>
      <c r="E8" s="366"/>
    </row>
    <row r="9" spans="2:3" ht="15">
      <c r="B9" s="423" t="s">
        <v>20</v>
      </c>
      <c r="C9" s="472">
        <v>-8.478294952635252</v>
      </c>
    </row>
    <row r="10" spans="2:3" ht="15">
      <c r="B10" s="473" t="s">
        <v>21</v>
      </c>
      <c r="C10" s="474">
        <v>0</v>
      </c>
    </row>
    <row r="11" spans="2:3" ht="15">
      <c r="B11" s="473" t="s">
        <v>325</v>
      </c>
      <c r="C11" s="474">
        <v>0</v>
      </c>
    </row>
    <row r="12" spans="2:3" ht="15">
      <c r="B12" s="473" t="s">
        <v>326</v>
      </c>
      <c r="C12" s="474">
        <v>0</v>
      </c>
    </row>
    <row r="13" spans="2:3" ht="15">
      <c r="B13" s="473" t="s">
        <v>22</v>
      </c>
      <c r="C13" s="474">
        <v>155.16139118901128</v>
      </c>
    </row>
    <row r="14" spans="2:3" ht="15" thickBot="1">
      <c r="B14" s="475" t="s">
        <v>327</v>
      </c>
      <c r="C14" s="476">
        <v>17.715</v>
      </c>
    </row>
    <row r="15" spans="2:5" ht="15" thickBot="1">
      <c r="B15" s="414" t="s">
        <v>324</v>
      </c>
      <c r="C15" s="477">
        <f>SUM(C9:C14)</f>
        <v>164.39809623637603</v>
      </c>
      <c r="E15" s="354"/>
    </row>
    <row r="16" ht="15">
      <c r="C16" s="14"/>
    </row>
    <row r="17" spans="2:3" ht="15">
      <c r="B17" s="55" t="s">
        <v>328</v>
      </c>
      <c r="C17" s="14"/>
    </row>
    <row r="18" ht="15" thickBot="1">
      <c r="C18" s="14"/>
    </row>
    <row r="19" spans="2:3" ht="15">
      <c r="B19" s="423" t="s">
        <v>329</v>
      </c>
      <c r="C19" s="478" t="s">
        <v>426</v>
      </c>
    </row>
    <row r="20" spans="2:3" ht="15">
      <c r="B20" s="473" t="s">
        <v>469</v>
      </c>
      <c r="C20" s="479" t="s">
        <v>426</v>
      </c>
    </row>
    <row r="21" spans="2:3" ht="15">
      <c r="B21" s="473" t="str">
        <f>"Price Index Input 1 for "&amp;RIGHT($B$4,4)-1&amp;" (2010=100)"</f>
        <v>Price Index Input 1 for 2019 (2010=100)</v>
      </c>
      <c r="C21" s="479" t="s">
        <v>426</v>
      </c>
    </row>
    <row r="22" spans="2:3" ht="15" thickBot="1">
      <c r="B22" s="473" t="str">
        <f>"Price Index Input 1 for "&amp;RIGHT($B$4,4)&amp;" (2010=100)"</f>
        <v>Price Index Input 1 for 2020 (2010=100)</v>
      </c>
      <c r="C22" s="479" t="s">
        <v>426</v>
      </c>
    </row>
    <row r="23" spans="2:5" ht="15" thickBot="1">
      <c r="B23" s="414" t="s">
        <v>328</v>
      </c>
      <c r="C23" s="480" t="s">
        <v>426</v>
      </c>
      <c r="E23" s="354"/>
    </row>
    <row r="25" ht="15">
      <c r="B25" s="55" t="s">
        <v>402</v>
      </c>
    </row>
    <row r="26" ht="15" thickBot="1"/>
    <row r="27" spans="2:5" ht="15" thickBot="1">
      <c r="B27" s="414" t="s">
        <v>402</v>
      </c>
      <c r="C27" s="480" t="e">
        <f>C15+C23</f>
        <v>#VALUE!</v>
      </c>
      <c r="E27" s="354"/>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1"/>
  <sheetViews>
    <sheetView zoomScale="110" zoomScaleNormal="110" workbookViewId="0" topLeftCell="A1">
      <selection activeCell="D1" sqref="D1"/>
    </sheetView>
  </sheetViews>
  <sheetFormatPr defaultColWidth="8.8515625" defaultRowHeight="15"/>
  <cols>
    <col min="1" max="1" width="8.00390625" style="11" bestFit="1" customWidth="1"/>
    <col min="2" max="2" width="50.28125" style="11" customWidth="1"/>
    <col min="3" max="8" width="20.7109375" style="11" customWidth="1"/>
    <col min="9" max="11" width="14.140625" style="11" bestFit="1" customWidth="1"/>
    <col min="12" max="12" width="17.00390625" style="11" bestFit="1" customWidth="1"/>
    <col min="13" max="13" width="12.7109375" style="11" bestFit="1" customWidth="1"/>
    <col min="14" max="14" width="11.421875" style="11" customWidth="1"/>
    <col min="15" max="16384" width="8.8515625" style="11" customWidth="1"/>
  </cols>
  <sheetData>
    <row r="1" spans="2:4" ht="18.5">
      <c r="B1" s="12" t="s">
        <v>330</v>
      </c>
      <c r="D1" s="386"/>
    </row>
    <row r="2" ht="4.5" customHeight="1"/>
    <row r="3" spans="2:6" ht="15">
      <c r="B3" s="206" t="s">
        <v>358</v>
      </c>
      <c r="C3" s="337"/>
      <c r="D3" s="337"/>
      <c r="E3" s="337"/>
      <c r="F3" s="337"/>
    </row>
    <row r="4" spans="2:6" ht="15">
      <c r="B4" s="55" t="s">
        <v>331</v>
      </c>
      <c r="C4" s="337"/>
      <c r="D4" s="337"/>
      <c r="E4" s="337"/>
      <c r="F4" s="337"/>
    </row>
    <row r="5" spans="2:6" ht="15" thickBot="1">
      <c r="B5" s="55"/>
      <c r="C5" s="337"/>
      <c r="D5" s="353"/>
      <c r="E5" s="337"/>
      <c r="F5" s="337"/>
    </row>
    <row r="6" spans="2:3" ht="16.5" customHeight="1">
      <c r="B6" s="338" t="s">
        <v>218</v>
      </c>
      <c r="C6" s="355" t="s">
        <v>115</v>
      </c>
    </row>
    <row r="7" spans="2:4" ht="15">
      <c r="B7" s="339"/>
      <c r="C7" s="356" t="s">
        <v>10</v>
      </c>
      <c r="D7" s="336"/>
    </row>
    <row r="8" spans="2:4" ht="15" thickBot="1">
      <c r="B8" s="340"/>
      <c r="C8" s="251" t="s">
        <v>431</v>
      </c>
      <c r="D8" s="337"/>
    </row>
    <row r="9" spans="1:4" ht="15">
      <c r="A9" s="367"/>
      <c r="B9" s="332" t="s">
        <v>333</v>
      </c>
      <c r="C9" s="487">
        <v>189.8</v>
      </c>
      <c r="D9" s="400"/>
    </row>
    <row r="10" spans="1:3" ht="43.5">
      <c r="A10" s="481"/>
      <c r="B10" s="482" t="s">
        <v>470</v>
      </c>
      <c r="C10" s="486" t="s">
        <v>426</v>
      </c>
    </row>
    <row r="11" spans="1:3" ht="29">
      <c r="A11" s="367"/>
      <c r="B11" s="482" t="s">
        <v>398</v>
      </c>
      <c r="C11" s="486" t="s">
        <v>426</v>
      </c>
    </row>
    <row r="12" spans="1:4" ht="15">
      <c r="A12" s="367"/>
      <c r="B12" s="482" t="s">
        <v>399</v>
      </c>
      <c r="C12" s="486" t="s">
        <v>426</v>
      </c>
      <c r="D12" s="483"/>
    </row>
    <row r="13" spans="1:3" ht="29">
      <c r="A13" s="367"/>
      <c r="B13" s="482" t="s">
        <v>471</v>
      </c>
      <c r="C13" s="486" t="s">
        <v>426</v>
      </c>
    </row>
    <row r="14" spans="1:3" ht="15">
      <c r="A14" s="367"/>
      <c r="B14" s="482" t="s">
        <v>400</v>
      </c>
      <c r="C14" s="486" t="s">
        <v>426</v>
      </c>
    </row>
    <row r="15" spans="1:3" ht="29">
      <c r="A15" s="367"/>
      <c r="B15" s="482" t="s">
        <v>401</v>
      </c>
      <c r="C15" s="486" t="s">
        <v>426</v>
      </c>
    </row>
    <row r="16" spans="1:3" ht="15" customHeight="1">
      <c r="A16" s="367"/>
      <c r="B16" s="484" t="s">
        <v>334</v>
      </c>
      <c r="C16" s="488" t="s">
        <v>426</v>
      </c>
    </row>
    <row r="17" spans="1:4" ht="15">
      <c r="A17" s="367"/>
      <c r="B17" s="369" t="s">
        <v>335</v>
      </c>
      <c r="C17" s="485">
        <v>5.99</v>
      </c>
      <c r="D17" s="400"/>
    </row>
    <row r="18" spans="1:3" ht="15" thickBot="1">
      <c r="A18" s="367"/>
      <c r="B18" s="482" t="s">
        <v>336</v>
      </c>
      <c r="C18" s="486" t="s">
        <v>426</v>
      </c>
    </row>
    <row r="19" spans="1:4" ht="15" thickBot="1">
      <c r="A19" s="367"/>
      <c r="B19" s="362" t="s">
        <v>332</v>
      </c>
      <c r="C19" s="370">
        <f>C9+C17</f>
        <v>195.79000000000002</v>
      </c>
      <c r="D19" s="400"/>
    </row>
    <row r="21" spans="2:3" ht="15">
      <c r="B21" s="353"/>
      <c r="C21" s="354"/>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
  <sheetViews>
    <sheetView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46</v>
      </c>
    </row>
    <row r="2" ht="4.5" customHeight="1"/>
    <row r="3" spans="2:3" ht="15">
      <c r="B3" s="13" t="s">
        <v>355</v>
      </c>
      <c r="C3" s="14" t="s">
        <v>29</v>
      </c>
    </row>
    <row r="4" spans="2:3" ht="15">
      <c r="B4" s="11" t="s">
        <v>47</v>
      </c>
      <c r="C4" s="14" t="s">
        <v>343</v>
      </c>
    </row>
    <row r="5" ht="14.25" customHeight="1">
      <c r="C5" s="14" t="s">
        <v>344</v>
      </c>
    </row>
    <row r="6" ht="14.25" customHeight="1" thickBot="1"/>
    <row r="7" spans="2:4" ht="16.5" customHeight="1" thickBot="1">
      <c r="B7" s="16"/>
      <c r="C7" s="17" t="s">
        <v>3</v>
      </c>
      <c r="D7" s="18"/>
    </row>
    <row r="8" spans="1:4" ht="15">
      <c r="A8" s="19">
        <v>1</v>
      </c>
      <c r="B8" s="20" t="s">
        <v>0</v>
      </c>
      <c r="C8" s="21">
        <v>6.651899399691531</v>
      </c>
      <c r="D8" s="18"/>
    </row>
    <row r="9" spans="1:4" ht="15">
      <c r="A9" s="19">
        <v>2</v>
      </c>
      <c r="B9" s="22" t="s">
        <v>8</v>
      </c>
      <c r="C9" s="21">
        <v>0</v>
      </c>
      <c r="D9" s="18"/>
    </row>
    <row r="10" spans="1:3" ht="15">
      <c r="A10" s="19">
        <v>3</v>
      </c>
      <c r="B10" s="24" t="s">
        <v>2</v>
      </c>
      <c r="C10" s="21">
        <f>+C8-C9</f>
        <v>6.651899399691531</v>
      </c>
    </row>
    <row r="11" spans="1:3" ht="15">
      <c r="A11" s="19">
        <v>6</v>
      </c>
      <c r="B11" s="22" t="s">
        <v>31</v>
      </c>
      <c r="C11" s="21">
        <v>0</v>
      </c>
    </row>
    <row r="12" spans="2:3" ht="15" thickBot="1">
      <c r="B12" s="26" t="s">
        <v>32</v>
      </c>
      <c r="C12" s="27">
        <f>IF(ISNUMBER(C11)=TRUE,C10-C11,C10)</f>
        <v>6.651899399691531</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79">
        <v>0</v>
      </c>
      <c r="D17" s="54" t="s">
        <v>426</v>
      </c>
      <c r="E17" s="80">
        <v>0</v>
      </c>
      <c r="F17" s="80">
        <v>0</v>
      </c>
      <c r="G17" s="80"/>
      <c r="H17" s="81"/>
      <c r="I17" s="80"/>
      <c r="J17" s="81"/>
      <c r="K17" s="80"/>
      <c r="L17" s="81"/>
      <c r="N17" s="55"/>
    </row>
    <row r="18" spans="1:14" ht="15">
      <c r="A18" s="19">
        <v>8</v>
      </c>
      <c r="B18" s="49" t="s">
        <v>34</v>
      </c>
      <c r="C18" s="82">
        <v>0</v>
      </c>
      <c r="D18" s="54" t="s">
        <v>426</v>
      </c>
      <c r="E18" s="80">
        <v>0</v>
      </c>
      <c r="F18" s="80">
        <v>0</v>
      </c>
      <c r="G18" s="72"/>
      <c r="H18" s="83"/>
      <c r="I18" s="72"/>
      <c r="J18" s="83"/>
      <c r="K18" s="72"/>
      <c r="L18" s="83"/>
      <c r="N18" s="55"/>
    </row>
    <row r="19" spans="1:14" ht="15">
      <c r="A19" s="19">
        <v>10</v>
      </c>
      <c r="B19" s="49" t="s">
        <v>35</v>
      </c>
      <c r="C19" s="82">
        <v>0</v>
      </c>
      <c r="D19" s="54" t="s">
        <v>426</v>
      </c>
      <c r="E19" s="80">
        <v>0</v>
      </c>
      <c r="F19" s="80">
        <v>0</v>
      </c>
      <c r="G19" s="72"/>
      <c r="H19" s="83"/>
      <c r="I19" s="72"/>
      <c r="J19" s="83"/>
      <c r="K19" s="72"/>
      <c r="L19" s="83"/>
      <c r="N19" s="55"/>
    </row>
    <row r="20" spans="1:14" ht="15">
      <c r="A20" s="19">
        <v>11</v>
      </c>
      <c r="B20" s="49" t="s">
        <v>36</v>
      </c>
      <c r="C20" s="82">
        <v>0</v>
      </c>
      <c r="D20" s="54" t="s">
        <v>426</v>
      </c>
      <c r="E20" s="80">
        <v>0</v>
      </c>
      <c r="F20" s="80">
        <v>0</v>
      </c>
      <c r="G20" s="72"/>
      <c r="H20" s="83"/>
      <c r="I20" s="72"/>
      <c r="J20" s="83"/>
      <c r="K20" s="72"/>
      <c r="L20" s="83"/>
      <c r="N20" s="55"/>
    </row>
    <row r="21" spans="1:14" ht="15">
      <c r="A21" s="19" t="s">
        <v>37</v>
      </c>
      <c r="B21" s="49" t="s">
        <v>38</v>
      </c>
      <c r="C21" s="82">
        <v>0</v>
      </c>
      <c r="D21" s="54" t="s">
        <v>426</v>
      </c>
      <c r="E21" s="80">
        <v>0</v>
      </c>
      <c r="F21" s="80">
        <v>0</v>
      </c>
      <c r="G21" s="72"/>
      <c r="H21" s="83"/>
      <c r="I21" s="72"/>
      <c r="J21" s="83"/>
      <c r="K21" s="72"/>
      <c r="L21" s="83"/>
      <c r="N21" s="55"/>
    </row>
    <row r="22" spans="1:14" ht="15">
      <c r="A22" s="19" t="s">
        <v>39</v>
      </c>
      <c r="B22" s="49" t="s">
        <v>40</v>
      </c>
      <c r="C22" s="79">
        <v>6.651899399691531</v>
      </c>
      <c r="D22" s="71">
        <v>274.81690197505304</v>
      </c>
      <c r="E22" s="80">
        <v>1.8280543852729416</v>
      </c>
      <c r="F22" s="83">
        <v>1.789</v>
      </c>
      <c r="G22" s="72"/>
      <c r="H22" s="83"/>
      <c r="I22" s="72"/>
      <c r="J22" s="83"/>
      <c r="K22" s="72"/>
      <c r="L22" s="83"/>
      <c r="N22" s="55"/>
    </row>
    <row r="23" spans="1:14" ht="15">
      <c r="A23" s="19" t="s">
        <v>41</v>
      </c>
      <c r="B23" s="49" t="s">
        <v>42</v>
      </c>
      <c r="C23" s="82">
        <v>0</v>
      </c>
      <c r="D23" s="54" t="s">
        <v>426</v>
      </c>
      <c r="E23" s="80">
        <v>0</v>
      </c>
      <c r="F23" s="80">
        <v>0</v>
      </c>
      <c r="G23" s="72"/>
      <c r="H23" s="83"/>
      <c r="I23" s="72"/>
      <c r="J23" s="83"/>
      <c r="K23" s="72"/>
      <c r="L23" s="83"/>
      <c r="N23" s="55"/>
    </row>
    <row r="24" spans="1:14" ht="15">
      <c r="A24" s="19">
        <v>13</v>
      </c>
      <c r="B24" s="49" t="s">
        <v>43</v>
      </c>
      <c r="C24" s="82">
        <v>0</v>
      </c>
      <c r="D24" s="54" t="s">
        <v>426</v>
      </c>
      <c r="E24" s="80">
        <v>0</v>
      </c>
      <c r="F24" s="80">
        <v>0</v>
      </c>
      <c r="G24" s="72"/>
      <c r="H24" s="83"/>
      <c r="I24" s="72"/>
      <c r="J24" s="83"/>
      <c r="K24" s="72"/>
      <c r="L24" s="83"/>
      <c r="N24" s="55"/>
    </row>
    <row r="25" spans="1:14" ht="15" thickBot="1">
      <c r="A25" s="19">
        <v>16</v>
      </c>
      <c r="B25" s="49" t="s">
        <v>27</v>
      </c>
      <c r="C25" s="82">
        <v>0</v>
      </c>
      <c r="D25" s="54" t="s">
        <v>426</v>
      </c>
      <c r="E25" s="80">
        <v>0</v>
      </c>
      <c r="F25" s="80">
        <v>0</v>
      </c>
      <c r="G25" s="72"/>
      <c r="H25" s="83"/>
      <c r="I25" s="72"/>
      <c r="J25" s="83"/>
      <c r="K25" s="72"/>
      <c r="L25" s="83"/>
      <c r="N25" s="55"/>
    </row>
    <row r="26" spans="1:12" ht="15" thickBot="1">
      <c r="A26" s="19">
        <v>17</v>
      </c>
      <c r="B26" s="56" t="s">
        <v>9</v>
      </c>
      <c r="C26" s="57">
        <f>SUM(C17:C25)</f>
        <v>6.651899399691531</v>
      </c>
      <c r="D26" s="58"/>
      <c r="E26" s="57">
        <f>SUM(E17:E25)</f>
        <v>1.8280543852729416</v>
      </c>
      <c r="F26" s="57">
        <f>SUM(F17:F25)</f>
        <v>1.789</v>
      </c>
      <c r="G26" s="61">
        <v>0</v>
      </c>
      <c r="H26" s="62">
        <v>0</v>
      </c>
      <c r="I26" s="61">
        <v>0</v>
      </c>
      <c r="J26" s="62">
        <v>0</v>
      </c>
      <c r="K26" s="61">
        <f>E26+G26-I26</f>
        <v>1.8280543852729416</v>
      </c>
      <c r="L26" s="62">
        <f>F26+H26-J26</f>
        <v>1.789</v>
      </c>
    </row>
    <row r="27" spans="3:12" ht="15">
      <c r="C27" s="28"/>
      <c r="E27" s="28"/>
      <c r="F27" s="28"/>
      <c r="G27" s="28"/>
      <c r="H27" s="28"/>
      <c r="I27" s="28"/>
      <c r="J27" s="28"/>
      <c r="K27" s="28"/>
      <c r="L27" s="28"/>
    </row>
    <row r="28" ht="15">
      <c r="B28" s="63"/>
    </row>
    <row r="29" ht="15" thickBot="1"/>
    <row r="30" spans="2:3" ht="15" thickBot="1">
      <c r="B30" s="16"/>
      <c r="C30" s="66">
        <v>2020</v>
      </c>
    </row>
    <row r="31" spans="2:3" ht="15">
      <c r="B31" s="67" t="s">
        <v>345</v>
      </c>
      <c r="C31" s="76">
        <f>+E26/F26*100</f>
        <v>102.18302880228853</v>
      </c>
    </row>
    <row r="32" spans="2:3" ht="15" thickBot="1">
      <c r="B32" s="69" t="s">
        <v>346</v>
      </c>
      <c r="C32" s="78">
        <v>125.80872011251758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2"/>
  <sheetViews>
    <sheetView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48</v>
      </c>
    </row>
    <row r="2" ht="4.5" customHeight="1"/>
    <row r="3" spans="2:3" ht="15">
      <c r="B3" s="13" t="s">
        <v>356</v>
      </c>
      <c r="C3" s="14" t="s">
        <v>29</v>
      </c>
    </row>
    <row r="4" spans="2:3" ht="15">
      <c r="B4" s="11" t="s">
        <v>49</v>
      </c>
      <c r="C4" s="14" t="s">
        <v>343</v>
      </c>
    </row>
    <row r="5" ht="14.25" customHeight="1">
      <c r="C5" s="14" t="s">
        <v>344</v>
      </c>
    </row>
    <row r="6" ht="14.25" customHeight="1" thickBot="1"/>
    <row r="7" spans="2:4" ht="16.5" customHeight="1" thickBot="1">
      <c r="B7" s="16"/>
      <c r="C7" s="17" t="s">
        <v>3</v>
      </c>
      <c r="D7" s="18"/>
    </row>
    <row r="8" spans="1:3" ht="15">
      <c r="A8" s="19">
        <v>1</v>
      </c>
      <c r="B8" s="20" t="s">
        <v>0</v>
      </c>
      <c r="C8" s="84">
        <v>0</v>
      </c>
    </row>
    <row r="9" spans="1:3" ht="15">
      <c r="A9" s="19">
        <v>2</v>
      </c>
      <c r="B9" s="22" t="s">
        <v>8</v>
      </c>
      <c r="C9" s="85">
        <v>0</v>
      </c>
    </row>
    <row r="10" spans="1:3" ht="15">
      <c r="A10" s="19">
        <v>3</v>
      </c>
      <c r="B10" s="24" t="s">
        <v>2</v>
      </c>
      <c r="C10" s="86">
        <v>0</v>
      </c>
    </row>
    <row r="11" spans="1:3" ht="15">
      <c r="A11" s="19">
        <v>6</v>
      </c>
      <c r="B11" s="22" t="s">
        <v>31</v>
      </c>
      <c r="C11" s="85">
        <v>0</v>
      </c>
    </row>
    <row r="12" spans="2:3" ht="15" thickBot="1">
      <c r="B12" s="26" t="s">
        <v>32</v>
      </c>
      <c r="C12" s="87">
        <f>IF(ISNUMBER(C11)=TRUE,C10-C11,C10)</f>
        <v>0</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54" t="s">
        <v>426</v>
      </c>
      <c r="E17" s="72">
        <v>0</v>
      </c>
      <c r="F17" s="72">
        <v>0</v>
      </c>
      <c r="G17" s="47"/>
      <c r="H17" s="48"/>
      <c r="I17" s="47"/>
      <c r="J17" s="48"/>
      <c r="K17" s="47"/>
      <c r="L17" s="48"/>
      <c r="N17" s="55"/>
    </row>
    <row r="18" spans="1:14" ht="15">
      <c r="A18" s="19">
        <v>8</v>
      </c>
      <c r="B18" s="49" t="s">
        <v>34</v>
      </c>
      <c r="C18" s="50">
        <v>0</v>
      </c>
      <c r="D18" s="54" t="s">
        <v>426</v>
      </c>
      <c r="E18" s="72">
        <v>0</v>
      </c>
      <c r="F18" s="72">
        <v>0</v>
      </c>
      <c r="G18" s="51"/>
      <c r="H18" s="52"/>
      <c r="I18" s="51"/>
      <c r="J18" s="52"/>
      <c r="K18" s="51"/>
      <c r="L18" s="52"/>
      <c r="N18" s="55"/>
    </row>
    <row r="19" spans="1:14" ht="15">
      <c r="A19" s="19">
        <v>10</v>
      </c>
      <c r="B19" s="49" t="s">
        <v>35</v>
      </c>
      <c r="C19" s="50">
        <v>0</v>
      </c>
      <c r="D19" s="54" t="s">
        <v>426</v>
      </c>
      <c r="E19" s="72">
        <v>0</v>
      </c>
      <c r="F19" s="72">
        <v>0</v>
      </c>
      <c r="G19" s="51"/>
      <c r="H19" s="52"/>
      <c r="I19" s="51"/>
      <c r="J19" s="52"/>
      <c r="K19" s="51"/>
      <c r="L19" s="52"/>
      <c r="N19" s="55"/>
    </row>
    <row r="20" spans="1:14" ht="15">
      <c r="A20" s="19">
        <v>11</v>
      </c>
      <c r="B20" s="49" t="s">
        <v>36</v>
      </c>
      <c r="C20" s="50">
        <v>0</v>
      </c>
      <c r="D20" s="54" t="s">
        <v>426</v>
      </c>
      <c r="E20" s="72">
        <v>0</v>
      </c>
      <c r="F20" s="72">
        <v>0</v>
      </c>
      <c r="G20" s="51"/>
      <c r="H20" s="52"/>
      <c r="I20" s="51"/>
      <c r="J20" s="52"/>
      <c r="K20" s="51"/>
      <c r="L20" s="52"/>
      <c r="N20" s="55"/>
    </row>
    <row r="21" spans="1:14" ht="15">
      <c r="A21" s="19" t="s">
        <v>37</v>
      </c>
      <c r="B21" s="49" t="s">
        <v>38</v>
      </c>
      <c r="C21" s="50">
        <v>0</v>
      </c>
      <c r="D21" s="54" t="s">
        <v>426</v>
      </c>
      <c r="E21" s="72">
        <v>0</v>
      </c>
      <c r="F21" s="72">
        <v>0</v>
      </c>
      <c r="G21" s="51"/>
      <c r="H21" s="52"/>
      <c r="I21" s="51"/>
      <c r="J21" s="52"/>
      <c r="K21" s="51"/>
      <c r="L21" s="52"/>
      <c r="N21" s="55"/>
    </row>
    <row r="22" spans="1:14" ht="15">
      <c r="A22" s="19" t="s">
        <v>39</v>
      </c>
      <c r="B22" s="49" t="s">
        <v>40</v>
      </c>
      <c r="C22" s="50">
        <v>0</v>
      </c>
      <c r="D22" s="54" t="s">
        <v>426</v>
      </c>
      <c r="E22" s="72">
        <v>0</v>
      </c>
      <c r="F22" s="72">
        <v>0</v>
      </c>
      <c r="G22" s="51"/>
      <c r="H22" s="52"/>
      <c r="I22" s="51"/>
      <c r="J22" s="52"/>
      <c r="K22" s="51"/>
      <c r="L22" s="52"/>
      <c r="N22" s="55"/>
    </row>
    <row r="23" spans="1:14" ht="15">
      <c r="A23" s="19" t="s">
        <v>41</v>
      </c>
      <c r="B23" s="49" t="s">
        <v>42</v>
      </c>
      <c r="C23" s="50">
        <v>0</v>
      </c>
      <c r="D23" s="54" t="s">
        <v>426</v>
      </c>
      <c r="E23" s="72">
        <v>0</v>
      </c>
      <c r="F23" s="72">
        <v>0</v>
      </c>
      <c r="G23" s="51"/>
      <c r="H23" s="52"/>
      <c r="I23" s="51"/>
      <c r="J23" s="52"/>
      <c r="K23" s="51"/>
      <c r="L23" s="52"/>
      <c r="N23" s="55"/>
    </row>
    <row r="24" spans="1:14" ht="15">
      <c r="A24" s="19">
        <v>13</v>
      </c>
      <c r="B24" s="49" t="s">
        <v>43</v>
      </c>
      <c r="C24" s="50">
        <v>0</v>
      </c>
      <c r="D24" s="54" t="s">
        <v>426</v>
      </c>
      <c r="E24" s="72">
        <v>0</v>
      </c>
      <c r="F24" s="72">
        <v>0</v>
      </c>
      <c r="G24" s="51"/>
      <c r="H24" s="52"/>
      <c r="I24" s="51"/>
      <c r="J24" s="52"/>
      <c r="K24" s="51"/>
      <c r="L24" s="52"/>
      <c r="N24" s="55"/>
    </row>
    <row r="25" spans="1:14" ht="15" thickBot="1">
      <c r="A25" s="19">
        <v>16</v>
      </c>
      <c r="B25" s="49" t="s">
        <v>27</v>
      </c>
      <c r="C25" s="50">
        <v>0</v>
      </c>
      <c r="D25" s="54" t="s">
        <v>426</v>
      </c>
      <c r="E25" s="72">
        <v>0</v>
      </c>
      <c r="F25" s="72">
        <v>0</v>
      </c>
      <c r="G25" s="51"/>
      <c r="H25" s="52"/>
      <c r="I25" s="51"/>
      <c r="J25" s="52"/>
      <c r="K25" s="51"/>
      <c r="L25" s="52"/>
      <c r="N25" s="55"/>
    </row>
    <row r="26" spans="1:12" ht="15" thickBot="1">
      <c r="A26" s="19">
        <v>17</v>
      </c>
      <c r="B26" s="56" t="s">
        <v>9</v>
      </c>
      <c r="C26" s="57">
        <f>SUM(C17:C25)</f>
        <v>0</v>
      </c>
      <c r="D26" s="74"/>
      <c r="E26" s="61">
        <v>0</v>
      </c>
      <c r="F26" s="62">
        <v>0</v>
      </c>
      <c r="G26" s="61">
        <v>0</v>
      </c>
      <c r="H26" s="62">
        <v>0</v>
      </c>
      <c r="I26" s="61">
        <v>0</v>
      </c>
      <c r="J26" s="62">
        <v>0</v>
      </c>
      <c r="K26" s="61">
        <f>E26+G26-I26</f>
        <v>0</v>
      </c>
      <c r="L26" s="62">
        <f>F26+H26-J26</f>
        <v>0</v>
      </c>
    </row>
    <row r="27" spans="3:12" ht="15">
      <c r="C27" s="28"/>
      <c r="E27" s="28"/>
      <c r="F27" s="28"/>
      <c r="G27" s="28"/>
      <c r="H27" s="28"/>
      <c r="I27" s="28"/>
      <c r="J27" s="28"/>
      <c r="K27" s="28"/>
      <c r="L27" s="28"/>
    </row>
    <row r="28" ht="15">
      <c r="B28" s="63"/>
    </row>
    <row r="29" ht="15" thickBot="1"/>
    <row r="30" spans="2:3" ht="15" thickBot="1">
      <c r="B30" s="16"/>
      <c r="C30" s="66">
        <v>2020</v>
      </c>
    </row>
    <row r="31" spans="2:3" ht="15">
      <c r="B31" s="67" t="s">
        <v>345</v>
      </c>
      <c r="C31" s="54" t="s">
        <v>426</v>
      </c>
    </row>
    <row r="32" spans="2:3" ht="15" thickBot="1">
      <c r="B32" s="69" t="s">
        <v>346</v>
      </c>
      <c r="C32" s="54" t="s">
        <v>426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2"/>
  <sheetViews>
    <sheetView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8515625" style="11" bestFit="1" customWidth="1"/>
    <col min="4" max="4" width="9.28125" style="11" bestFit="1" customWidth="1"/>
    <col min="5" max="10" width="14.28125" style="11" bestFit="1" customWidth="1"/>
    <col min="11" max="11" width="17.140625" style="11" bestFit="1" customWidth="1"/>
    <col min="12" max="12" width="12.8515625" style="11" bestFit="1" customWidth="1"/>
    <col min="13" max="13" width="11.421875" style="11" customWidth="1"/>
    <col min="14" max="16384" width="8.8515625" style="11" customWidth="1"/>
  </cols>
  <sheetData>
    <row r="1" ht="18.5">
      <c r="B1" s="12" t="s">
        <v>50</v>
      </c>
    </row>
    <row r="2" ht="4.5" customHeight="1"/>
    <row r="3" spans="2:3" ht="15">
      <c r="B3" s="13" t="s">
        <v>357</v>
      </c>
      <c r="C3" s="14" t="s">
        <v>29</v>
      </c>
    </row>
    <row r="4" spans="2:3" ht="15">
      <c r="B4" s="11" t="s">
        <v>51</v>
      </c>
      <c r="C4" s="14" t="s">
        <v>343</v>
      </c>
    </row>
    <row r="5" ht="14.25" customHeight="1">
      <c r="C5" s="14" t="s">
        <v>344</v>
      </c>
    </row>
    <row r="6" ht="14.25" customHeight="1" thickBot="1"/>
    <row r="7" spans="2:4" ht="16.5" customHeight="1" thickBot="1">
      <c r="B7" s="16"/>
      <c r="C7" s="17" t="s">
        <v>3</v>
      </c>
      <c r="D7" s="18"/>
    </row>
    <row r="8" spans="1:3" ht="15">
      <c r="A8" s="19">
        <v>1</v>
      </c>
      <c r="B8" s="20" t="s">
        <v>0</v>
      </c>
      <c r="C8" s="21">
        <v>0.01466</v>
      </c>
    </row>
    <row r="9" spans="1:3" ht="15">
      <c r="A9" s="19">
        <v>2</v>
      </c>
      <c r="B9" s="22" t="s">
        <v>8</v>
      </c>
      <c r="C9" s="23">
        <v>0</v>
      </c>
    </row>
    <row r="10" spans="1:3" ht="15">
      <c r="A10" s="19">
        <v>3</v>
      </c>
      <c r="B10" s="24" t="s">
        <v>2</v>
      </c>
      <c r="C10" s="91">
        <f>+C8-C9</f>
        <v>0.01466</v>
      </c>
    </row>
    <row r="11" spans="1:3" ht="15">
      <c r="A11" s="19">
        <v>6</v>
      </c>
      <c r="B11" s="22" t="s">
        <v>31</v>
      </c>
      <c r="C11" s="23">
        <v>0</v>
      </c>
    </row>
    <row r="12" spans="2:3" ht="15" thickBot="1">
      <c r="B12" s="26" t="s">
        <v>32</v>
      </c>
      <c r="C12" s="27">
        <f>IF(ISNUMBER(C11)=TRUE,C10-C11,C10)</f>
        <v>0.01466</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54" t="s">
        <v>426</v>
      </c>
      <c r="E17" s="45">
        <v>0</v>
      </c>
      <c r="F17" s="45">
        <v>0</v>
      </c>
      <c r="G17" s="45"/>
      <c r="H17" s="46"/>
      <c r="I17" s="45"/>
      <c r="J17" s="46"/>
      <c r="K17" s="45"/>
      <c r="L17" s="46"/>
      <c r="N17" s="55"/>
    </row>
    <row r="18" spans="1:14" ht="15">
      <c r="A18" s="19">
        <v>8</v>
      </c>
      <c r="B18" s="49" t="s">
        <v>34</v>
      </c>
      <c r="C18" s="45">
        <v>0</v>
      </c>
      <c r="D18" s="54" t="s">
        <v>426</v>
      </c>
      <c r="E18" s="45">
        <v>0</v>
      </c>
      <c r="F18" s="45">
        <v>0</v>
      </c>
      <c r="G18" s="50"/>
      <c r="H18" s="53"/>
      <c r="I18" s="50"/>
      <c r="J18" s="53"/>
      <c r="K18" s="50"/>
      <c r="L18" s="53"/>
      <c r="N18" s="55"/>
    </row>
    <row r="19" spans="1:14" ht="15">
      <c r="A19" s="19">
        <v>10</v>
      </c>
      <c r="B19" s="49" t="s">
        <v>35</v>
      </c>
      <c r="C19" s="50">
        <v>0</v>
      </c>
      <c r="D19" s="54" t="s">
        <v>426</v>
      </c>
      <c r="E19" s="50">
        <v>0</v>
      </c>
      <c r="F19" s="50">
        <v>0</v>
      </c>
      <c r="G19" s="50"/>
      <c r="H19" s="53"/>
      <c r="I19" s="50"/>
      <c r="J19" s="53"/>
      <c r="K19" s="50"/>
      <c r="L19" s="53"/>
      <c r="N19" s="55"/>
    </row>
    <row r="20" spans="1:14" ht="15">
      <c r="A20" s="19">
        <v>11</v>
      </c>
      <c r="B20" s="49" t="s">
        <v>36</v>
      </c>
      <c r="C20" s="50">
        <v>0</v>
      </c>
      <c r="D20" s="54" t="s">
        <v>426</v>
      </c>
      <c r="E20" s="50">
        <v>0</v>
      </c>
      <c r="F20" s="50">
        <v>0</v>
      </c>
      <c r="G20" s="50"/>
      <c r="H20" s="53"/>
      <c r="I20" s="50"/>
      <c r="J20" s="53"/>
      <c r="K20" s="50"/>
      <c r="L20" s="53"/>
      <c r="N20" s="55"/>
    </row>
    <row r="21" spans="1:14" ht="15">
      <c r="A21" s="19" t="s">
        <v>37</v>
      </c>
      <c r="B21" s="49" t="s">
        <v>38</v>
      </c>
      <c r="C21" s="50">
        <v>0</v>
      </c>
      <c r="D21" s="54" t="s">
        <v>426</v>
      </c>
      <c r="E21" s="50">
        <v>0</v>
      </c>
      <c r="F21" s="50">
        <v>0</v>
      </c>
      <c r="G21" s="50"/>
      <c r="H21" s="53"/>
      <c r="I21" s="50"/>
      <c r="J21" s="53"/>
      <c r="K21" s="50"/>
      <c r="L21" s="53"/>
      <c r="N21" s="55"/>
    </row>
    <row r="22" spans="1:14" ht="15">
      <c r="A22" s="19" t="s">
        <v>39</v>
      </c>
      <c r="B22" s="49" t="s">
        <v>40</v>
      </c>
      <c r="C22" s="50">
        <v>0.01466</v>
      </c>
      <c r="D22" s="54">
        <v>4229.195088676671</v>
      </c>
      <c r="E22" s="50">
        <v>0.062</v>
      </c>
      <c r="F22" s="50">
        <v>0.062</v>
      </c>
      <c r="G22" s="50"/>
      <c r="H22" s="53"/>
      <c r="I22" s="50"/>
      <c r="J22" s="53"/>
      <c r="K22" s="50"/>
      <c r="L22" s="53"/>
      <c r="N22" s="55"/>
    </row>
    <row r="23" spans="1:14" ht="15">
      <c r="A23" s="19" t="s">
        <v>41</v>
      </c>
      <c r="B23" s="49" t="s">
        <v>42</v>
      </c>
      <c r="C23" s="50">
        <v>0</v>
      </c>
      <c r="D23" s="54" t="s">
        <v>426</v>
      </c>
      <c r="E23" s="50">
        <v>0</v>
      </c>
      <c r="F23" s="50">
        <v>0</v>
      </c>
      <c r="G23" s="50"/>
      <c r="H23" s="53"/>
      <c r="I23" s="50"/>
      <c r="J23" s="53"/>
      <c r="K23" s="50"/>
      <c r="L23" s="53"/>
      <c r="N23" s="55"/>
    </row>
    <row r="24" spans="1:14" ht="15">
      <c r="A24" s="19">
        <v>13</v>
      </c>
      <c r="B24" s="49" t="s">
        <v>43</v>
      </c>
      <c r="C24" s="50">
        <v>0</v>
      </c>
      <c r="D24" s="54" t="s">
        <v>426</v>
      </c>
      <c r="E24" s="50">
        <v>0</v>
      </c>
      <c r="F24" s="50">
        <v>0</v>
      </c>
      <c r="G24" s="50"/>
      <c r="H24" s="53"/>
      <c r="I24" s="50"/>
      <c r="J24" s="53"/>
      <c r="K24" s="50"/>
      <c r="L24" s="53"/>
      <c r="N24" s="55"/>
    </row>
    <row r="25" spans="1:14" ht="15" thickBot="1">
      <c r="A25" s="19">
        <v>16</v>
      </c>
      <c r="B25" s="49" t="s">
        <v>27</v>
      </c>
      <c r="C25" s="50">
        <v>0</v>
      </c>
      <c r="D25" s="54" t="s">
        <v>426</v>
      </c>
      <c r="E25" s="50">
        <v>0</v>
      </c>
      <c r="F25" s="50">
        <v>0</v>
      </c>
      <c r="G25" s="50"/>
      <c r="H25" s="53"/>
      <c r="I25" s="50"/>
      <c r="J25" s="53"/>
      <c r="K25" s="50"/>
      <c r="L25" s="53"/>
      <c r="N25" s="55"/>
    </row>
    <row r="26" spans="1:12" ht="15" thickBot="1">
      <c r="A26" s="19">
        <v>17</v>
      </c>
      <c r="B26" s="56" t="s">
        <v>9</v>
      </c>
      <c r="C26" s="57">
        <f>SUM(C17:C25)</f>
        <v>0.01466</v>
      </c>
      <c r="D26" s="58"/>
      <c r="E26" s="57">
        <f aca="true" t="shared" si="0" ref="E26:F26">SUM(E17:E25)</f>
        <v>0.062</v>
      </c>
      <c r="F26" s="57">
        <f t="shared" si="0"/>
        <v>0.062</v>
      </c>
      <c r="G26" s="57">
        <v>0</v>
      </c>
      <c r="H26" s="92">
        <v>0</v>
      </c>
      <c r="I26" s="57">
        <v>0</v>
      </c>
      <c r="J26" s="92">
        <v>0</v>
      </c>
      <c r="K26" s="57">
        <f>E26+G26-I26</f>
        <v>0.062</v>
      </c>
      <c r="L26" s="92">
        <f>F26+H26-J26</f>
        <v>0.062</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76">
        <f>+E26/F26*100</f>
        <v>100</v>
      </c>
    </row>
    <row r="32" spans="2:3" ht="15" thickBot="1">
      <c r="B32" s="77" t="s">
        <v>346</v>
      </c>
      <c r="C32" s="78">
        <v>88.57142857142857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7"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52</v>
      </c>
    </row>
    <row r="2" ht="4.5" customHeight="1"/>
    <row r="3" spans="2:3" ht="15">
      <c r="B3" s="13" t="s">
        <v>388</v>
      </c>
      <c r="C3" s="14" t="s">
        <v>29</v>
      </c>
    </row>
    <row r="4" spans="2:3" ht="15">
      <c r="B4" s="11" t="s">
        <v>53</v>
      </c>
      <c r="C4" s="14" t="s">
        <v>343</v>
      </c>
    </row>
    <row r="5" ht="14.25" customHeight="1">
      <c r="C5" s="14" t="s">
        <v>344</v>
      </c>
    </row>
    <row r="6" ht="14.25" customHeight="1" thickBot="1"/>
    <row r="7" spans="2:4" ht="16.5" customHeight="1" thickBot="1">
      <c r="B7" s="16"/>
      <c r="C7" s="17" t="s">
        <v>3</v>
      </c>
      <c r="D7" s="18"/>
    </row>
    <row r="8" spans="1:3" ht="15">
      <c r="A8" s="19">
        <v>1</v>
      </c>
      <c r="B8" s="20" t="s">
        <v>0</v>
      </c>
      <c r="C8" s="21">
        <f>+C12</f>
        <v>3562.8921158106423</v>
      </c>
    </row>
    <row r="9" spans="1:3" ht="15">
      <c r="A9" s="19">
        <v>2</v>
      </c>
      <c r="B9" s="22" t="s">
        <v>8</v>
      </c>
      <c r="C9" s="23">
        <v>0</v>
      </c>
    </row>
    <row r="10" spans="1:3" ht="15">
      <c r="A10" s="19">
        <v>3</v>
      </c>
      <c r="B10" s="24" t="s">
        <v>2</v>
      </c>
      <c r="C10" s="25">
        <f>+C8-C9</f>
        <v>3562.8921158106423</v>
      </c>
    </row>
    <row r="11" spans="1:3" ht="15">
      <c r="A11" s="19">
        <v>6</v>
      </c>
      <c r="B11" s="22" t="s">
        <v>31</v>
      </c>
      <c r="C11" s="23">
        <v>0</v>
      </c>
    </row>
    <row r="12" spans="2:3" ht="15" thickBot="1">
      <c r="B12" s="26" t="s">
        <v>32</v>
      </c>
      <c r="C12" s="27">
        <f>+C26</f>
        <v>3562.8921158106423</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3169.3491687141786</v>
      </c>
      <c r="D17" s="46">
        <v>0.07931983086041325</v>
      </c>
      <c r="E17" s="45">
        <v>251.39224</v>
      </c>
      <c r="F17" s="46">
        <v>249.40806465753235</v>
      </c>
      <c r="G17" s="47"/>
      <c r="H17" s="48"/>
      <c r="I17" s="47"/>
      <c r="J17" s="48"/>
      <c r="K17" s="47"/>
      <c r="L17" s="48"/>
      <c r="N17" s="55"/>
    </row>
    <row r="18" spans="1:14" ht="15">
      <c r="A18" s="19">
        <v>8</v>
      </c>
      <c r="B18" s="49" t="s">
        <v>34</v>
      </c>
      <c r="C18" s="45">
        <v>0</v>
      </c>
      <c r="D18" s="46">
        <v>0.07931983086041325</v>
      </c>
      <c r="E18" s="50">
        <v>0</v>
      </c>
      <c r="F18" s="50">
        <v>0</v>
      </c>
      <c r="G18" s="51"/>
      <c r="H18" s="52"/>
      <c r="I18" s="51"/>
      <c r="J18" s="52"/>
      <c r="K18" s="51"/>
      <c r="L18" s="52"/>
      <c r="N18" s="55"/>
    </row>
    <row r="19" spans="1:14" ht="15">
      <c r="A19" s="19">
        <v>10</v>
      </c>
      <c r="B19" s="49" t="s">
        <v>35</v>
      </c>
      <c r="C19" s="54" t="s">
        <v>426</v>
      </c>
      <c r="D19" s="54" t="s">
        <v>426</v>
      </c>
      <c r="E19" s="50">
        <v>0</v>
      </c>
      <c r="F19" s="50">
        <v>0</v>
      </c>
      <c r="G19" s="51"/>
      <c r="H19" s="52"/>
      <c r="I19" s="51"/>
      <c r="J19" s="52"/>
      <c r="K19" s="51"/>
      <c r="L19" s="52"/>
      <c r="N19" s="55"/>
    </row>
    <row r="20" spans="1:14" ht="15">
      <c r="A20" s="19">
        <v>11</v>
      </c>
      <c r="B20" s="49" t="s">
        <v>36</v>
      </c>
      <c r="C20" s="54" t="s">
        <v>426</v>
      </c>
      <c r="D20" s="54" t="s">
        <v>426</v>
      </c>
      <c r="E20" s="50">
        <v>0</v>
      </c>
      <c r="F20" s="50">
        <v>0</v>
      </c>
      <c r="G20" s="51"/>
      <c r="H20" s="52"/>
      <c r="I20" s="51"/>
      <c r="J20" s="52"/>
      <c r="K20" s="51"/>
      <c r="L20" s="52"/>
      <c r="N20" s="55"/>
    </row>
    <row r="21" spans="1:14" ht="15">
      <c r="A21" s="19" t="s">
        <v>37</v>
      </c>
      <c r="B21" s="49" t="s">
        <v>38</v>
      </c>
      <c r="C21" s="45">
        <v>35.62892115810642</v>
      </c>
      <c r="D21" s="46">
        <v>0.07931983086041325</v>
      </c>
      <c r="E21" s="50">
        <v>2.82608</v>
      </c>
      <c r="F21" s="53">
        <v>2.8037744656213697</v>
      </c>
      <c r="G21" s="51"/>
      <c r="H21" s="52"/>
      <c r="I21" s="51"/>
      <c r="J21" s="52"/>
      <c r="K21" s="51"/>
      <c r="L21" s="52"/>
      <c r="N21" s="55"/>
    </row>
    <row r="22" spans="1:14" ht="15">
      <c r="A22" s="19" t="s">
        <v>39</v>
      </c>
      <c r="B22" s="49" t="s">
        <v>40</v>
      </c>
      <c r="C22" s="45">
        <v>35.62892115810642</v>
      </c>
      <c r="D22" s="46">
        <v>0.07931983086041325</v>
      </c>
      <c r="E22" s="50">
        <v>2.82608</v>
      </c>
      <c r="F22" s="53">
        <v>2.8037744656213697</v>
      </c>
      <c r="G22" s="51"/>
      <c r="H22" s="52"/>
      <c r="I22" s="51"/>
      <c r="J22" s="52"/>
      <c r="K22" s="51"/>
      <c r="L22" s="52"/>
      <c r="N22" s="55"/>
    </row>
    <row r="23" spans="1:14" ht="15">
      <c r="A23" s="19" t="s">
        <v>41</v>
      </c>
      <c r="B23" s="49" t="s">
        <v>42</v>
      </c>
      <c r="C23" s="54" t="s">
        <v>426</v>
      </c>
      <c r="D23" s="54" t="s">
        <v>426</v>
      </c>
      <c r="E23" s="50">
        <v>0</v>
      </c>
      <c r="F23" s="53">
        <v>0</v>
      </c>
      <c r="G23" s="51"/>
      <c r="H23" s="52"/>
      <c r="I23" s="51"/>
      <c r="J23" s="52"/>
      <c r="K23" s="51"/>
      <c r="L23" s="52"/>
      <c r="N23" s="55"/>
    </row>
    <row r="24" spans="1:14" ht="15">
      <c r="A24" s="19">
        <v>13</v>
      </c>
      <c r="B24" s="49" t="s">
        <v>43</v>
      </c>
      <c r="C24" s="54" t="s">
        <v>426</v>
      </c>
      <c r="D24" s="54" t="s">
        <v>426</v>
      </c>
      <c r="E24" s="50">
        <v>0</v>
      </c>
      <c r="F24" s="53">
        <v>0</v>
      </c>
      <c r="G24" s="51"/>
      <c r="H24" s="52"/>
      <c r="I24" s="51"/>
      <c r="J24" s="52"/>
      <c r="K24" s="51"/>
      <c r="L24" s="52"/>
      <c r="N24" s="55"/>
    </row>
    <row r="25" spans="1:14" ht="15" thickBot="1">
      <c r="A25" s="19">
        <v>16</v>
      </c>
      <c r="B25" s="49" t="s">
        <v>27</v>
      </c>
      <c r="C25" s="45">
        <v>322.28510478025055</v>
      </c>
      <c r="D25" s="46">
        <v>0.07931983086041325</v>
      </c>
      <c r="E25" s="50">
        <v>25.563600000000037</v>
      </c>
      <c r="F25" s="53">
        <v>25.361832973361878</v>
      </c>
      <c r="G25" s="51"/>
      <c r="H25" s="52"/>
      <c r="I25" s="51"/>
      <c r="J25" s="52"/>
      <c r="K25" s="51"/>
      <c r="L25" s="52"/>
      <c r="N25" s="55"/>
    </row>
    <row r="26" spans="1:12" ht="15" thickBot="1">
      <c r="A26" s="19">
        <v>17</v>
      </c>
      <c r="B26" s="56" t="s">
        <v>9</v>
      </c>
      <c r="C26" s="57">
        <f>SUM(C17:C25)</f>
        <v>3562.8921158106423</v>
      </c>
      <c r="D26" s="58"/>
      <c r="E26" s="57">
        <f>SUM(E17:E25)</f>
        <v>282.60800000000006</v>
      </c>
      <c r="F26" s="57">
        <f>SUM(F17:F25)</f>
        <v>280.3774465621369</v>
      </c>
      <c r="G26" s="61">
        <v>0</v>
      </c>
      <c r="H26" s="62">
        <v>0</v>
      </c>
      <c r="I26" s="61">
        <v>0</v>
      </c>
      <c r="J26" s="62">
        <v>0</v>
      </c>
      <c r="K26" s="61">
        <f>E26+G26-I26</f>
        <v>282.60800000000006</v>
      </c>
      <c r="L26" s="62">
        <f>F26+H26-J26</f>
        <v>280.3774465621369</v>
      </c>
    </row>
    <row r="27" spans="3:12" ht="15">
      <c r="C27" s="28"/>
      <c r="E27" s="28"/>
      <c r="F27" s="28"/>
      <c r="G27" s="28"/>
      <c r="H27" s="28"/>
      <c r="I27" s="28"/>
      <c r="J27" s="28"/>
      <c r="K27" s="28"/>
      <c r="L27" s="28"/>
    </row>
    <row r="28" ht="15">
      <c r="B28" s="63"/>
    </row>
    <row r="29" ht="15" thickBot="1"/>
    <row r="30" spans="2:3" ht="15" thickBot="1">
      <c r="B30" s="16"/>
      <c r="C30" s="66">
        <v>2020</v>
      </c>
    </row>
    <row r="31" spans="2:3" ht="15">
      <c r="B31" s="75" t="s">
        <v>345</v>
      </c>
      <c r="C31" s="68">
        <f>+E26/F26*100</f>
        <v>100.79555380263754</v>
      </c>
    </row>
    <row r="32" spans="2:3" ht="15" thickBot="1">
      <c r="B32" s="77" t="s">
        <v>346</v>
      </c>
      <c r="C32" s="70">
        <v>116.82393606755706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zoomScale="110" zoomScaleNormal="110" workbookViewId="0" topLeftCell="A1">
      <selection activeCell="D1" sqref="D1"/>
    </sheetView>
  </sheetViews>
  <sheetFormatPr defaultColWidth="8.8515625" defaultRowHeight="15"/>
  <cols>
    <col min="1" max="1" width="5.00390625" style="11" bestFit="1" customWidth="1"/>
    <col min="2" max="2" width="42.8515625" style="11" bestFit="1" customWidth="1"/>
    <col min="3" max="3" width="20.7109375" style="11" bestFit="1" customWidth="1"/>
    <col min="4" max="4" width="8.8515625" style="11" customWidth="1"/>
    <col min="5" max="10" width="14.140625" style="11" bestFit="1" customWidth="1"/>
    <col min="11" max="11" width="17.00390625" style="11" bestFit="1" customWidth="1"/>
    <col min="12" max="12" width="12.7109375" style="11" bestFit="1" customWidth="1"/>
    <col min="13" max="13" width="11.421875" style="11" customWidth="1"/>
    <col min="14" max="16384" width="8.8515625" style="11" customWidth="1"/>
  </cols>
  <sheetData>
    <row r="1" ht="18.5">
      <c r="B1" s="12" t="s">
        <v>54</v>
      </c>
    </row>
    <row r="2" ht="4.5" customHeight="1"/>
    <row r="3" spans="2:3" ht="15">
      <c r="B3" s="13" t="s">
        <v>387</v>
      </c>
      <c r="C3" s="14" t="s">
        <v>29</v>
      </c>
    </row>
    <row r="4" spans="2:3" ht="15">
      <c r="B4" s="11" t="s">
        <v>55</v>
      </c>
      <c r="C4" s="14" t="s">
        <v>343</v>
      </c>
    </row>
    <row r="5" ht="14.25" customHeight="1">
      <c r="C5" s="14" t="s">
        <v>344</v>
      </c>
    </row>
    <row r="6" ht="14.25" customHeight="1" thickBot="1"/>
    <row r="7" spans="2:4" ht="16.5" customHeight="1" thickBot="1">
      <c r="B7" s="16"/>
      <c r="C7" s="17" t="s">
        <v>3</v>
      </c>
      <c r="D7" s="18"/>
    </row>
    <row r="8" spans="1:3" ht="15">
      <c r="A8" s="19">
        <v>1</v>
      </c>
      <c r="B8" s="20" t="s">
        <v>0</v>
      </c>
      <c r="C8" s="21">
        <v>140.9386844160726</v>
      </c>
    </row>
    <row r="9" spans="1:3" ht="15">
      <c r="A9" s="19">
        <v>2</v>
      </c>
      <c r="B9" s="22" t="s">
        <v>8</v>
      </c>
      <c r="C9" s="23">
        <v>0</v>
      </c>
    </row>
    <row r="10" spans="1:3" ht="15">
      <c r="A10" s="19">
        <v>3</v>
      </c>
      <c r="B10" s="24" t="s">
        <v>2</v>
      </c>
      <c r="C10" s="25">
        <f>+C8-C9</f>
        <v>140.9386844160726</v>
      </c>
    </row>
    <row r="11" spans="1:3" ht="15">
      <c r="A11" s="19">
        <v>6</v>
      </c>
      <c r="B11" s="22" t="s">
        <v>31</v>
      </c>
      <c r="C11" s="23">
        <v>0</v>
      </c>
    </row>
    <row r="12" spans="2:3" ht="15" thickBot="1">
      <c r="B12" s="26" t="s">
        <v>32</v>
      </c>
      <c r="C12" s="27">
        <f>IF(ISNUMBER(C11)=TRUE,C10-C11,C10)</f>
        <v>140.9386844160726</v>
      </c>
    </row>
    <row r="13" spans="2:3" ht="15">
      <c r="B13" s="28"/>
      <c r="C13" s="29"/>
    </row>
    <row r="14" spans="2:3" ht="15" thickBot="1">
      <c r="B14" s="30"/>
      <c r="C14" s="31"/>
    </row>
    <row r="15" spans="2:14" ht="16.5" customHeight="1">
      <c r="B15" s="32" t="s">
        <v>1</v>
      </c>
      <c r="C15" s="33" t="s">
        <v>3</v>
      </c>
      <c r="D15" s="34" t="s">
        <v>4</v>
      </c>
      <c r="E15" s="35" t="s">
        <v>5</v>
      </c>
      <c r="F15" s="36"/>
      <c r="G15" s="35" t="s">
        <v>6</v>
      </c>
      <c r="H15" s="36"/>
      <c r="I15" s="35" t="s">
        <v>12</v>
      </c>
      <c r="J15" s="36"/>
      <c r="K15" s="37" t="s">
        <v>7</v>
      </c>
      <c r="L15" s="38"/>
      <c r="N15" s="63"/>
    </row>
    <row r="16" spans="2:12" ht="15" thickBot="1">
      <c r="B16" s="39"/>
      <c r="C16" s="40"/>
      <c r="D16" s="41"/>
      <c r="E16" s="42" t="s">
        <v>10</v>
      </c>
      <c r="F16" s="43" t="s">
        <v>11</v>
      </c>
      <c r="G16" s="42" t="s">
        <v>10</v>
      </c>
      <c r="H16" s="43" t="s">
        <v>11</v>
      </c>
      <c r="I16" s="42" t="s">
        <v>10</v>
      </c>
      <c r="J16" s="43" t="s">
        <v>11</v>
      </c>
      <c r="K16" s="42" t="s">
        <v>10</v>
      </c>
      <c r="L16" s="44" t="s">
        <v>11</v>
      </c>
    </row>
    <row r="17" spans="1:14" ht="15">
      <c r="A17" s="19">
        <v>7</v>
      </c>
      <c r="B17" s="20" t="s">
        <v>33</v>
      </c>
      <c r="C17" s="45">
        <v>0</v>
      </c>
      <c r="D17" s="54" t="s">
        <v>426</v>
      </c>
      <c r="E17" s="45">
        <v>0</v>
      </c>
      <c r="F17" s="45">
        <v>0</v>
      </c>
      <c r="G17" s="45"/>
      <c r="H17" s="46"/>
      <c r="I17" s="45"/>
      <c r="J17" s="46"/>
      <c r="K17" s="45"/>
      <c r="L17" s="46"/>
      <c r="M17" s="93"/>
      <c r="N17" s="55"/>
    </row>
    <row r="18" spans="1:14" ht="15">
      <c r="A18" s="19">
        <v>8</v>
      </c>
      <c r="B18" s="49" t="s">
        <v>34</v>
      </c>
      <c r="C18" s="50">
        <v>0</v>
      </c>
      <c r="D18" s="54" t="s">
        <v>426</v>
      </c>
      <c r="E18" s="50">
        <v>0</v>
      </c>
      <c r="F18" s="50">
        <v>0</v>
      </c>
      <c r="G18" s="50"/>
      <c r="H18" s="53"/>
      <c r="I18" s="50"/>
      <c r="J18" s="53"/>
      <c r="K18" s="50"/>
      <c r="L18" s="53"/>
      <c r="M18" s="93"/>
      <c r="N18" s="55"/>
    </row>
    <row r="19" spans="1:14" ht="15">
      <c r="A19" s="19">
        <v>10</v>
      </c>
      <c r="B19" s="49" t="s">
        <v>35</v>
      </c>
      <c r="C19" s="50">
        <v>0</v>
      </c>
      <c r="D19" s="54" t="s">
        <v>426</v>
      </c>
      <c r="E19" s="50">
        <v>0</v>
      </c>
      <c r="F19" s="50">
        <v>0</v>
      </c>
      <c r="G19" s="50"/>
      <c r="H19" s="53"/>
      <c r="I19" s="50"/>
      <c r="J19" s="53"/>
      <c r="K19" s="50"/>
      <c r="L19" s="53"/>
      <c r="M19" s="93"/>
      <c r="N19" s="55"/>
    </row>
    <row r="20" spans="1:14" ht="15">
      <c r="A20" s="19">
        <v>11</v>
      </c>
      <c r="B20" s="49" t="s">
        <v>36</v>
      </c>
      <c r="C20" s="50">
        <v>19.44225894571616</v>
      </c>
      <c r="D20" s="54">
        <v>967.4357562319724</v>
      </c>
      <c r="E20" s="50">
        <v>18.809136486006743</v>
      </c>
      <c r="F20" s="50">
        <v>22.312130149111788</v>
      </c>
      <c r="G20" s="50"/>
      <c r="H20" s="53"/>
      <c r="I20" s="50"/>
      <c r="J20" s="53"/>
      <c r="K20" s="50"/>
      <c r="L20" s="53"/>
      <c r="M20" s="93"/>
      <c r="N20" s="55"/>
    </row>
    <row r="21" spans="1:14" ht="15">
      <c r="A21" s="19" t="s">
        <v>37</v>
      </c>
      <c r="B21" s="49" t="s">
        <v>38</v>
      </c>
      <c r="C21" s="50">
        <v>0</v>
      </c>
      <c r="D21" s="54" t="s">
        <v>426</v>
      </c>
      <c r="E21" s="50">
        <v>0</v>
      </c>
      <c r="F21" s="50">
        <v>0</v>
      </c>
      <c r="G21" s="50"/>
      <c r="H21" s="53"/>
      <c r="I21" s="50"/>
      <c r="J21" s="53"/>
      <c r="K21" s="50"/>
      <c r="L21" s="53"/>
      <c r="M21" s="93"/>
      <c r="N21" s="55"/>
    </row>
    <row r="22" spans="1:14" ht="15">
      <c r="A22" s="19" t="s">
        <v>39</v>
      </c>
      <c r="B22" s="49" t="s">
        <v>40</v>
      </c>
      <c r="C22" s="50">
        <v>112.03830721535645</v>
      </c>
      <c r="D22" s="54">
        <v>567.4</v>
      </c>
      <c r="E22" s="50">
        <v>63.570535513993256</v>
      </c>
      <c r="F22" s="50">
        <v>77.83903762174839</v>
      </c>
      <c r="G22" s="50"/>
      <c r="H22" s="53"/>
      <c r="I22" s="50"/>
      <c r="J22" s="53"/>
      <c r="K22" s="50"/>
      <c r="L22" s="53"/>
      <c r="M22" s="93"/>
      <c r="N22" s="55"/>
    </row>
    <row r="23" spans="1:14" ht="15">
      <c r="A23" s="19" t="s">
        <v>41</v>
      </c>
      <c r="B23" s="49" t="s">
        <v>42</v>
      </c>
      <c r="C23" s="50">
        <v>9.458118255</v>
      </c>
      <c r="D23" s="54">
        <v>1900.3069654472195</v>
      </c>
      <c r="E23" s="50">
        <v>17.973328000000002</v>
      </c>
      <c r="F23" s="50">
        <v>14.845832229139834</v>
      </c>
      <c r="G23" s="50"/>
      <c r="H23" s="53"/>
      <c r="I23" s="50"/>
      <c r="J23" s="53"/>
      <c r="K23" s="50"/>
      <c r="L23" s="53"/>
      <c r="M23" s="93"/>
      <c r="N23" s="55"/>
    </row>
    <row r="24" spans="1:14" ht="15">
      <c r="A24" s="19">
        <v>13</v>
      </c>
      <c r="B24" s="49" t="s">
        <v>43</v>
      </c>
      <c r="C24" s="50">
        <v>0</v>
      </c>
      <c r="D24" s="54" t="s">
        <v>426</v>
      </c>
      <c r="E24" s="50">
        <v>0</v>
      </c>
      <c r="F24" s="50">
        <v>0</v>
      </c>
      <c r="G24" s="50"/>
      <c r="H24" s="53"/>
      <c r="I24" s="50"/>
      <c r="J24" s="53"/>
      <c r="K24" s="50"/>
      <c r="L24" s="53"/>
      <c r="M24" s="93"/>
      <c r="N24" s="55"/>
    </row>
    <row r="25" spans="1:14" ht="15" thickBot="1">
      <c r="A25" s="19">
        <v>16</v>
      </c>
      <c r="B25" s="49" t="s">
        <v>27</v>
      </c>
      <c r="C25" s="50">
        <v>0</v>
      </c>
      <c r="D25" s="54" t="s">
        <v>426</v>
      </c>
      <c r="E25" s="50">
        <v>0</v>
      </c>
      <c r="F25" s="50">
        <v>0</v>
      </c>
      <c r="G25" s="50"/>
      <c r="H25" s="53"/>
      <c r="I25" s="50"/>
      <c r="J25" s="53"/>
      <c r="K25" s="50"/>
      <c r="L25" s="53"/>
      <c r="M25" s="93"/>
      <c r="N25" s="55"/>
    </row>
    <row r="26" spans="1:13" ht="15" thickBot="1">
      <c r="A26" s="19">
        <v>17</v>
      </c>
      <c r="B26" s="56" t="s">
        <v>9</v>
      </c>
      <c r="C26" s="57">
        <f>SUM(C17:C25)</f>
        <v>140.9386844160726</v>
      </c>
      <c r="D26" s="94"/>
      <c r="E26" s="57">
        <f>SUM(E17:E25)</f>
        <v>100.35300000000001</v>
      </c>
      <c r="F26" s="57">
        <f>SUM(F17:F25)</f>
        <v>114.99700000000001</v>
      </c>
      <c r="G26" s="57">
        <v>0</v>
      </c>
      <c r="H26" s="57">
        <v>0</v>
      </c>
      <c r="I26" s="57">
        <v>0</v>
      </c>
      <c r="J26" s="57">
        <v>0</v>
      </c>
      <c r="K26" s="57">
        <f>E26+G26-I26</f>
        <v>100.35300000000001</v>
      </c>
      <c r="L26" s="92">
        <f>F26+H26-J26</f>
        <v>114.99700000000001</v>
      </c>
      <c r="M26" s="93"/>
    </row>
    <row r="27" spans="3:12" ht="15">
      <c r="C27" s="28"/>
      <c r="E27" s="28"/>
      <c r="F27" s="95"/>
      <c r="G27" s="28"/>
      <c r="H27" s="28"/>
      <c r="I27" s="28"/>
      <c r="J27" s="28"/>
      <c r="K27" s="28"/>
      <c r="L27" s="28"/>
    </row>
    <row r="28" ht="15">
      <c r="B28" s="63"/>
    </row>
    <row r="29" ht="15" thickBot="1"/>
    <row r="30" spans="2:3" ht="15" thickBot="1">
      <c r="B30" s="16"/>
      <c r="C30" s="66">
        <v>2020</v>
      </c>
    </row>
    <row r="31" spans="2:3" ht="15">
      <c r="B31" s="75" t="s">
        <v>345</v>
      </c>
      <c r="C31" s="76">
        <f>+E26/F26*100</f>
        <v>87.2657547588198</v>
      </c>
    </row>
    <row r="32" spans="2:3" ht="15" thickBot="1">
      <c r="B32" s="77" t="s">
        <v>346</v>
      </c>
      <c r="C32" s="78">
        <v>152.32197732330192</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Paula Valério</cp:lastModifiedBy>
  <cp:lastPrinted>2016-09-08T14:26:34Z</cp:lastPrinted>
  <dcterms:created xsi:type="dcterms:W3CDTF">2016-01-21T15:35:08Z</dcterms:created>
  <dcterms:modified xsi:type="dcterms:W3CDTF">2022-10-27T15:05:25Z</dcterms:modified>
  <cp:category/>
  <cp:version/>
  <cp:contentType/>
  <cp:contentStatus/>
</cp:coreProperties>
</file>