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net1.cec.eu.int\EMPL\F\F2\Projects and Reports\ANNUAL REVIEW\2021\Leaflet\"/>
    </mc:Choice>
  </mc:AlternateContent>
  <bookViews>
    <workbookView xWindow="0" yWindow="0" windowWidth="28800" windowHeight="10800" activeTab="5"/>
  </bookViews>
  <sheets>
    <sheet name="01_gdp_emp_hw" sheetId="8" r:id="rId1"/>
    <sheet name="2_okun" sheetId="15" r:id="rId2"/>
    <sheet name="03_twk" sheetId="1" r:id="rId3"/>
    <sheet name="04_edu" sheetId="9" r:id="rId4"/>
    <sheet name="05_rti_index" sheetId="16" r:id="rId5"/>
    <sheet name="06_shortages_index" sheetId="14" r:id="rId6"/>
    <sheet name="07_wage sectors" sheetId="24" r:id="rId7"/>
    <sheet name="08_wages" sheetId="13" r:id="rId8"/>
    <sheet name="09_bankrupcty" sheetId="22" r:id="rId9"/>
    <sheet name="10_easi" sheetId="20" r:id="rId10"/>
  </sheets>
  <externalReferences>
    <externalReference r:id="rId11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3" i="20" l="1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D21" i="20" l="1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3" i="20"/>
  <c r="H27" i="14" l="1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H4" i="14"/>
  <c r="H3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2" i="14" s="1"/>
  <c r="G8" i="14"/>
  <c r="G7" i="14"/>
  <c r="G6" i="14"/>
  <c r="G5" i="14"/>
  <c r="G4" i="14"/>
  <c r="G3" i="14"/>
  <c r="F3" i="15" l="1"/>
  <c r="E3" i="15"/>
  <c r="E4" i="15" s="1"/>
  <c r="E2" i="15"/>
  <c r="F2" i="15" s="1"/>
  <c r="F4" i="15" l="1"/>
  <c r="E5" i="15"/>
  <c r="E6" i="15" l="1"/>
  <c r="F5" i="15"/>
  <c r="F6" i="15" l="1"/>
  <c r="E7" i="15"/>
  <c r="E8" i="15" l="1"/>
  <c r="F8" i="15" s="1"/>
  <c r="F7" i="15"/>
  <c r="AA57" i="13" l="1"/>
  <c r="Z57" i="13"/>
  <c r="X57" i="13"/>
  <c r="W57" i="13"/>
  <c r="V57" i="13"/>
  <c r="T57" i="13"/>
  <c r="I57" i="13"/>
  <c r="AA56" i="13"/>
  <c r="Z56" i="13"/>
  <c r="X56" i="13"/>
  <c r="W56" i="13"/>
  <c r="V56" i="13"/>
  <c r="T56" i="13"/>
  <c r="I56" i="13"/>
  <c r="AA55" i="13"/>
  <c r="Z55" i="13"/>
  <c r="X55" i="13"/>
  <c r="W55" i="13"/>
  <c r="V55" i="13"/>
  <c r="T55" i="13"/>
  <c r="I55" i="13"/>
  <c r="AA54" i="13"/>
  <c r="Z54" i="13"/>
  <c r="X54" i="13"/>
  <c r="W54" i="13"/>
  <c r="V54" i="13"/>
  <c r="T54" i="13"/>
  <c r="I54" i="13"/>
  <c r="AA53" i="13"/>
  <c r="Z53" i="13"/>
  <c r="X53" i="13"/>
  <c r="W53" i="13"/>
  <c r="V53" i="13"/>
  <c r="T53" i="13"/>
  <c r="I53" i="13"/>
  <c r="AA52" i="13"/>
  <c r="Z52" i="13"/>
  <c r="X52" i="13"/>
  <c r="W52" i="13"/>
  <c r="V52" i="13"/>
  <c r="T52" i="13"/>
  <c r="I52" i="13"/>
  <c r="AA51" i="13"/>
  <c r="Z51" i="13"/>
  <c r="X51" i="13"/>
  <c r="W51" i="13"/>
  <c r="V51" i="13"/>
  <c r="T51" i="13"/>
  <c r="I51" i="13"/>
  <c r="AA50" i="13"/>
  <c r="Z50" i="13"/>
  <c r="X50" i="13"/>
  <c r="W50" i="13"/>
  <c r="V50" i="13"/>
  <c r="T50" i="13"/>
  <c r="I50" i="13"/>
  <c r="AA49" i="13"/>
  <c r="Z49" i="13"/>
  <c r="X49" i="13"/>
  <c r="W49" i="13"/>
  <c r="V49" i="13"/>
  <c r="T49" i="13"/>
  <c r="I49" i="13"/>
  <c r="AA48" i="13"/>
  <c r="Z48" i="13"/>
  <c r="X48" i="13"/>
  <c r="W48" i="13"/>
  <c r="V48" i="13"/>
  <c r="T48" i="13"/>
  <c r="I48" i="13"/>
  <c r="AA47" i="13"/>
  <c r="Z47" i="13"/>
  <c r="X47" i="13"/>
  <c r="W47" i="13"/>
  <c r="V47" i="13"/>
  <c r="T47" i="13"/>
  <c r="I47" i="13"/>
  <c r="AA46" i="13"/>
  <c r="Z46" i="13"/>
  <c r="X46" i="13"/>
  <c r="W46" i="13"/>
  <c r="V46" i="13"/>
  <c r="T46" i="13"/>
  <c r="I46" i="13"/>
  <c r="AA45" i="13"/>
  <c r="Z45" i="13"/>
  <c r="X45" i="13"/>
  <c r="W45" i="13"/>
  <c r="V45" i="13"/>
  <c r="T45" i="13"/>
  <c r="I45" i="13"/>
  <c r="AA44" i="13"/>
  <c r="Z44" i="13"/>
  <c r="X44" i="13"/>
  <c r="W44" i="13"/>
  <c r="V44" i="13"/>
  <c r="T44" i="13"/>
  <c r="I44" i="13"/>
  <c r="AA43" i="13"/>
  <c r="Z43" i="13"/>
  <c r="X43" i="13"/>
  <c r="W43" i="13"/>
  <c r="V43" i="13"/>
  <c r="T43" i="13"/>
  <c r="I43" i="13"/>
  <c r="AA42" i="13"/>
  <c r="Z42" i="13"/>
  <c r="X42" i="13"/>
  <c r="W42" i="13"/>
  <c r="V42" i="13"/>
  <c r="T42" i="13"/>
  <c r="I42" i="13"/>
  <c r="AA41" i="13"/>
  <c r="Z41" i="13"/>
  <c r="X41" i="13"/>
  <c r="W41" i="13"/>
  <c r="V41" i="13"/>
  <c r="T41" i="13"/>
  <c r="I41" i="13"/>
  <c r="AA40" i="13"/>
  <c r="Z40" i="13"/>
  <c r="X40" i="13"/>
  <c r="W40" i="13"/>
  <c r="V40" i="13"/>
  <c r="T40" i="13"/>
  <c r="I40" i="13"/>
  <c r="AA39" i="13"/>
  <c r="Z39" i="13"/>
  <c r="X39" i="13"/>
  <c r="W39" i="13"/>
  <c r="V39" i="13"/>
  <c r="T39" i="13"/>
  <c r="I39" i="13"/>
  <c r="AA38" i="13"/>
  <c r="Z38" i="13"/>
  <c r="X38" i="13"/>
  <c r="W38" i="13"/>
  <c r="V38" i="13"/>
  <c r="T38" i="13"/>
  <c r="I38" i="13"/>
  <c r="AA37" i="13"/>
  <c r="Z37" i="13"/>
  <c r="X37" i="13"/>
  <c r="W37" i="13"/>
  <c r="V37" i="13"/>
  <c r="T37" i="13"/>
  <c r="I37" i="13"/>
  <c r="AA36" i="13"/>
  <c r="Z36" i="13"/>
  <c r="X36" i="13"/>
  <c r="W36" i="13"/>
  <c r="V36" i="13"/>
  <c r="T36" i="13"/>
  <c r="I36" i="13"/>
  <c r="AA35" i="13"/>
  <c r="Z35" i="13"/>
  <c r="X35" i="13"/>
  <c r="W35" i="13"/>
  <c r="V35" i="13"/>
  <c r="T35" i="13"/>
  <c r="I35" i="13"/>
  <c r="AA34" i="13"/>
  <c r="Z34" i="13"/>
  <c r="X34" i="13"/>
  <c r="W34" i="13"/>
  <c r="V34" i="13"/>
  <c r="T34" i="13"/>
  <c r="I34" i="13"/>
  <c r="AA33" i="13"/>
  <c r="Z33" i="13"/>
  <c r="X33" i="13"/>
  <c r="W33" i="13"/>
  <c r="V33" i="13"/>
  <c r="T33" i="13"/>
  <c r="I33" i="13"/>
  <c r="AA32" i="13"/>
  <c r="Z32" i="13"/>
  <c r="X32" i="13"/>
  <c r="W32" i="13"/>
  <c r="V32" i="13"/>
  <c r="T32" i="13"/>
  <c r="I32" i="13"/>
  <c r="AA31" i="13"/>
  <c r="Z31" i="13"/>
  <c r="X31" i="13"/>
  <c r="W31" i="13"/>
  <c r="V31" i="13"/>
  <c r="T31" i="13"/>
  <c r="I31" i="13"/>
  <c r="B109" i="8" l="1"/>
  <c r="E109" i="8"/>
  <c r="X119" i="8"/>
  <c r="W119" i="8"/>
  <c r="W118" i="8"/>
  <c r="W117" i="8"/>
  <c r="W116" i="8"/>
  <c r="AA115" i="8"/>
  <c r="W115" i="8"/>
  <c r="AG114" i="8"/>
  <c r="AF114" i="8"/>
  <c r="AA114" i="8"/>
  <c r="Z114" i="8"/>
  <c r="Z115" i="8" s="1"/>
  <c r="W114" i="8"/>
  <c r="AF113" i="8"/>
  <c r="AA113" i="8"/>
  <c r="Z113" i="8"/>
  <c r="W113" i="8"/>
  <c r="AF112" i="8"/>
  <c r="W112" i="8"/>
  <c r="W111" i="8"/>
  <c r="W110" i="8"/>
  <c r="W109" i="8"/>
  <c r="W108" i="8"/>
  <c r="W107" i="8"/>
  <c r="W106" i="8"/>
  <c r="W105" i="8"/>
  <c r="X105" i="8" s="1"/>
  <c r="W104" i="8"/>
  <c r="W103" i="8"/>
  <c r="W102" i="8"/>
  <c r="W101" i="8"/>
  <c r="W100" i="8"/>
  <c r="W99" i="8"/>
  <c r="W98" i="8"/>
  <c r="W97" i="8"/>
  <c r="X97" i="8" s="1"/>
  <c r="W96" i="8"/>
  <c r="W95" i="8"/>
  <c r="W94" i="8"/>
  <c r="W93" i="8"/>
  <c r="W92" i="8"/>
  <c r="W91" i="8"/>
  <c r="X91" i="8" s="1"/>
  <c r="W90" i="8"/>
  <c r="W89" i="8"/>
  <c r="X89" i="8" s="1"/>
  <c r="W88" i="8"/>
  <c r="W87" i="8"/>
  <c r="W86" i="8"/>
  <c r="W85" i="8"/>
  <c r="W84" i="8"/>
  <c r="W83" i="8"/>
  <c r="X83" i="8" s="1"/>
  <c r="W82" i="8"/>
  <c r="W81" i="8"/>
  <c r="X81" i="8" s="1"/>
  <c r="W80" i="8"/>
  <c r="W79" i="8"/>
  <c r="W78" i="8"/>
  <c r="W77" i="8"/>
  <c r="W76" i="8"/>
  <c r="W75" i="8"/>
  <c r="X75" i="8" s="1"/>
  <c r="W74" i="8"/>
  <c r="W73" i="8"/>
  <c r="X73" i="8" s="1"/>
  <c r="W72" i="8"/>
  <c r="W71" i="8"/>
  <c r="W70" i="8"/>
  <c r="W69" i="8"/>
  <c r="W68" i="8"/>
  <c r="W67" i="8"/>
  <c r="X67" i="8" s="1"/>
  <c r="W66" i="8"/>
  <c r="W65" i="8"/>
  <c r="W64" i="8"/>
  <c r="W63" i="8"/>
  <c r="W62" i="8"/>
  <c r="W61" i="8"/>
  <c r="W60" i="8"/>
  <c r="W59" i="8"/>
  <c r="W58" i="8"/>
  <c r="W57" i="8"/>
  <c r="W56" i="8"/>
  <c r="W55" i="8"/>
  <c r="W54" i="8"/>
  <c r="B54" i="8"/>
  <c r="W53" i="8"/>
  <c r="B53" i="8"/>
  <c r="W52" i="8"/>
  <c r="B52" i="8"/>
  <c r="W51" i="8"/>
  <c r="B51" i="8"/>
  <c r="W50" i="8"/>
  <c r="B50" i="8"/>
  <c r="W49" i="8"/>
  <c r="B49" i="8"/>
  <c r="W48" i="8"/>
  <c r="B48" i="8"/>
  <c r="W47" i="8"/>
  <c r="B47" i="8"/>
  <c r="W46" i="8"/>
  <c r="B46" i="8"/>
  <c r="W45" i="8"/>
  <c r="B45" i="8"/>
  <c r="W44" i="8"/>
  <c r="B44" i="8"/>
  <c r="W43" i="8"/>
  <c r="B43" i="8"/>
  <c r="W42" i="8"/>
  <c r="B42" i="8"/>
  <c r="W41" i="8"/>
  <c r="B41" i="8"/>
  <c r="W40" i="8"/>
  <c r="B40" i="8"/>
  <c r="W39" i="8"/>
  <c r="B39" i="8"/>
  <c r="W38" i="8"/>
  <c r="B38" i="8"/>
  <c r="W37" i="8"/>
  <c r="X37" i="8" s="1"/>
  <c r="B37" i="8"/>
  <c r="W36" i="8"/>
  <c r="B36" i="8"/>
  <c r="W35" i="8"/>
  <c r="X35" i="8" s="1"/>
  <c r="B35" i="8"/>
  <c r="W34" i="8"/>
  <c r="B34" i="8"/>
  <c r="X33" i="8"/>
  <c r="W33" i="8"/>
  <c r="B33" i="8"/>
  <c r="W32" i="8"/>
  <c r="X32" i="8" s="1"/>
  <c r="B32" i="8"/>
  <c r="W31" i="8"/>
  <c r="X31" i="8" s="1"/>
  <c r="B31" i="8"/>
  <c r="W30" i="8"/>
  <c r="B30" i="8"/>
  <c r="W29" i="8"/>
  <c r="B29" i="8"/>
  <c r="W28" i="8"/>
  <c r="B28" i="8"/>
  <c r="W27" i="8"/>
  <c r="B27" i="8"/>
  <c r="W26" i="8"/>
  <c r="B26" i="8"/>
  <c r="W25" i="8"/>
  <c r="B25" i="8"/>
  <c r="W24" i="8"/>
  <c r="B24" i="8"/>
  <c r="W23" i="8"/>
  <c r="B23" i="8"/>
  <c r="W22" i="8"/>
  <c r="B22" i="8"/>
  <c r="W21" i="8"/>
  <c r="B21" i="8"/>
  <c r="W20" i="8"/>
  <c r="B20" i="8"/>
  <c r="W19" i="8"/>
  <c r="B19" i="8"/>
  <c r="W18" i="8"/>
  <c r="B18" i="8"/>
  <c r="W17" i="8"/>
  <c r="B17" i="8"/>
  <c r="W16" i="8"/>
  <c r="B16" i="8"/>
  <c r="W15" i="8"/>
  <c r="B15" i="8"/>
  <c r="W14" i="8"/>
  <c r="B14" i="8"/>
  <c r="W13" i="8"/>
  <c r="B13" i="8"/>
  <c r="B12" i="8"/>
  <c r="B11" i="8"/>
  <c r="B10" i="8"/>
  <c r="B9" i="8"/>
  <c r="B8" i="8"/>
  <c r="B7" i="8"/>
  <c r="E7" i="8" s="1"/>
  <c r="E8" i="8" s="1"/>
  <c r="E9" i="8" s="1"/>
  <c r="E10" i="8" s="1"/>
  <c r="E11" i="8" s="1"/>
  <c r="E12" i="8" s="1"/>
  <c r="E13" i="8" s="1"/>
  <c r="E14" i="8" s="1"/>
  <c r="E15" i="8" s="1"/>
  <c r="E16" i="8" s="1"/>
  <c r="E17" i="8" s="1"/>
  <c r="E18" i="8" s="1"/>
  <c r="E19" i="8" s="1"/>
  <c r="E20" i="8" s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E40" i="8" s="1"/>
  <c r="E41" i="8" s="1"/>
  <c r="E42" i="8" s="1"/>
  <c r="E43" i="8" s="1"/>
  <c r="E44" i="8" s="1"/>
  <c r="E45" i="8" s="1"/>
  <c r="E46" i="8" s="1"/>
  <c r="E47" i="8" s="1"/>
  <c r="E48" i="8" s="1"/>
  <c r="E49" i="8" s="1"/>
  <c r="E50" i="8" s="1"/>
  <c r="E51" i="8" s="1"/>
  <c r="E52" i="8" s="1"/>
  <c r="E53" i="8" s="1"/>
  <c r="E54" i="8" s="1"/>
  <c r="X109" i="8" l="1"/>
  <c r="X19" i="8"/>
  <c r="X23" i="8"/>
  <c r="X27" i="8"/>
  <c r="X55" i="8"/>
  <c r="X57" i="8"/>
  <c r="X71" i="8"/>
  <c r="X72" i="8"/>
  <c r="X79" i="8"/>
  <c r="X80" i="8"/>
  <c r="X87" i="8"/>
  <c r="X88" i="8"/>
  <c r="X95" i="8"/>
  <c r="X96" i="8"/>
  <c r="X103" i="8"/>
  <c r="X104" i="8"/>
  <c r="X110" i="8"/>
  <c r="X116" i="8"/>
  <c r="X17" i="8"/>
  <c r="X21" i="8"/>
  <c r="X25" i="8"/>
  <c r="X36" i="8"/>
  <c r="X69" i="8"/>
  <c r="X77" i="8"/>
  <c r="X85" i="8"/>
  <c r="X93" i="8"/>
  <c r="X101" i="8"/>
  <c r="X117" i="8"/>
  <c r="X18" i="8"/>
  <c r="X20" i="8"/>
  <c r="X22" i="8"/>
  <c r="X24" i="8"/>
  <c r="X26" i="8"/>
  <c r="X28" i="8"/>
  <c r="X30" i="8"/>
  <c r="X99" i="8"/>
  <c r="X107" i="8"/>
  <c r="X111" i="8"/>
  <c r="X115" i="8"/>
  <c r="X118" i="8"/>
  <c r="X62" i="8"/>
  <c r="X63" i="8"/>
  <c r="X64" i="8"/>
  <c r="AG113" i="8"/>
  <c r="AG115" i="8" s="1"/>
  <c r="X70" i="8"/>
  <c r="X78" i="8"/>
  <c r="X86" i="8"/>
  <c r="X94" i="8"/>
  <c r="X102" i="8"/>
  <c r="X108" i="8"/>
  <c r="X114" i="8"/>
  <c r="X34" i="8"/>
  <c r="X38" i="8"/>
  <c r="X40" i="8"/>
  <c r="X42" i="8"/>
  <c r="X44" i="8"/>
  <c r="X46" i="8"/>
  <c r="X48" i="8"/>
  <c r="X50" i="8"/>
  <c r="X52" i="8"/>
  <c r="X54" i="8"/>
  <c r="X56" i="8"/>
  <c r="X58" i="8"/>
  <c r="X59" i="8"/>
  <c r="X60" i="8"/>
  <c r="X61" i="8"/>
  <c r="X29" i="8"/>
  <c r="X39" i="8"/>
  <c r="X41" i="8"/>
  <c r="X43" i="8"/>
  <c r="X45" i="8"/>
  <c r="X47" i="8"/>
  <c r="X49" i="8"/>
  <c r="X51" i="8"/>
  <c r="X53" i="8"/>
  <c r="X68" i="8"/>
  <c r="X76" i="8"/>
  <c r="X84" i="8"/>
  <c r="X92" i="8"/>
  <c r="X100" i="8"/>
  <c r="X65" i="8"/>
  <c r="X66" i="8"/>
  <c r="X74" i="8"/>
  <c r="X82" i="8"/>
  <c r="X90" i="8"/>
  <c r="X98" i="8"/>
  <c r="X106" i="8"/>
  <c r="X112" i="8"/>
  <c r="X113" i="8"/>
  <c r="C111" i="8" l="1"/>
  <c r="C112" i="8"/>
  <c r="K3" i="1" l="1"/>
  <c r="K4" i="1"/>
  <c r="K5" i="1"/>
  <c r="K6" i="1"/>
  <c r="K7" i="1"/>
  <c r="K8" i="1"/>
  <c r="K2" i="1"/>
  <c r="H2" i="1"/>
  <c r="I2" i="1"/>
  <c r="J2" i="1"/>
  <c r="H3" i="1"/>
  <c r="I3" i="1"/>
  <c r="J3" i="1"/>
  <c r="H4" i="1"/>
  <c r="I4" i="1"/>
  <c r="J4" i="1"/>
  <c r="H5" i="1"/>
  <c r="I5" i="1"/>
  <c r="J5" i="1"/>
  <c r="H6" i="1"/>
  <c r="I6" i="1"/>
  <c r="J6" i="1"/>
  <c r="H7" i="1"/>
  <c r="I7" i="1"/>
  <c r="J7" i="1"/>
  <c r="H8" i="1"/>
  <c r="I8" i="1"/>
  <c r="J8" i="1"/>
  <c r="G3" i="1"/>
  <c r="G4" i="1"/>
  <c r="G5" i="1"/>
  <c r="G6" i="1"/>
  <c r="G7" i="1"/>
  <c r="G8" i="1"/>
  <c r="G2" i="1"/>
  <c r="B105" i="8"/>
  <c r="B108" i="8"/>
  <c r="B73" i="8"/>
  <c r="B88" i="8"/>
  <c r="B62" i="8"/>
  <c r="B85" i="8"/>
  <c r="B57" i="8"/>
  <c r="B104" i="8"/>
  <c r="B103" i="8"/>
  <c r="B71" i="8"/>
  <c r="B97" i="8"/>
  <c r="B106" i="8"/>
  <c r="B61" i="8"/>
  <c r="B107" i="8"/>
  <c r="B56" i="8"/>
  <c r="B69" i="8"/>
  <c r="B72" i="8"/>
  <c r="B95" i="8"/>
  <c r="B65" i="8"/>
  <c r="B98" i="8"/>
  <c r="B66" i="8"/>
  <c r="B59" i="8"/>
  <c r="B102" i="8"/>
  <c r="B94" i="8"/>
  <c r="B78" i="8"/>
  <c r="B93" i="8"/>
  <c r="B74" i="8"/>
  <c r="B64" i="8"/>
  <c r="B58" i="8"/>
  <c r="B77" i="8"/>
  <c r="B92" i="8"/>
  <c r="B99" i="8"/>
  <c r="B67" i="8"/>
  <c r="B81" i="8"/>
  <c r="B96" i="8"/>
  <c r="B63" i="8"/>
  <c r="B101" i="8"/>
  <c r="B80" i="8"/>
  <c r="B91" i="8"/>
  <c r="B84" i="8"/>
  <c r="B76" i="8"/>
  <c r="B87" i="8"/>
  <c r="B100" i="8"/>
  <c r="B75" i="8"/>
  <c r="E75" i="8"/>
  <c r="E76" i="8" s="1"/>
  <c r="E77" i="8" s="1"/>
  <c r="E78" i="8" s="1"/>
  <c r="E79" i="8" s="1"/>
  <c r="E80" i="8" s="1"/>
  <c r="E81" i="8" s="1"/>
  <c r="E82" i="8" s="1"/>
  <c r="E83" i="8" s="1"/>
  <c r="E84" i="8" s="1"/>
  <c r="E85" i="8" s="1"/>
  <c r="E86" i="8" s="1"/>
  <c r="E87" i="8" s="1"/>
  <c r="E88" i="8" s="1"/>
  <c r="E89" i="8" s="1"/>
  <c r="E90" i="8" s="1"/>
  <c r="E91" i="8" s="1"/>
  <c r="E92" i="8" s="1"/>
  <c r="E93" i="8" s="1"/>
  <c r="E94" i="8" s="1"/>
  <c r="E95" i="8" s="1"/>
  <c r="E96" i="8" s="1"/>
  <c r="E97" i="8" s="1"/>
  <c r="E98" i="8" s="1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B55" i="8"/>
  <c r="B86" i="8"/>
  <c r="B60" i="8"/>
  <c r="E55" i="8" s="1"/>
  <c r="E56" i="8" s="1"/>
  <c r="E57" i="8" s="1"/>
  <c r="E58" i="8" s="1"/>
  <c r="E59" i="8" s="1"/>
  <c r="E60" i="8" s="1"/>
  <c r="E61" i="8" s="1"/>
  <c r="E62" i="8" s="1"/>
  <c r="E63" i="8" s="1"/>
  <c r="E64" i="8" s="1"/>
  <c r="E65" i="8" s="1"/>
  <c r="E66" i="8" s="1"/>
  <c r="E67" i="8" s="1"/>
  <c r="E68" i="8" s="1"/>
  <c r="E69" i="8" s="1"/>
  <c r="E70" i="8" s="1"/>
  <c r="E71" i="8" s="1"/>
  <c r="E72" i="8" s="1"/>
  <c r="E73" i="8" s="1"/>
  <c r="E74" i="8" s="1"/>
  <c r="B90" i="8"/>
  <c r="B83" i="8"/>
  <c r="B70" i="8"/>
  <c r="B89" i="8"/>
  <c r="B82" i="8"/>
  <c r="B79" i="8"/>
  <c r="B68" i="8"/>
</calcChain>
</file>

<file path=xl/comments1.xml><?xml version="1.0" encoding="utf-8"?>
<comments xmlns="http://schemas.openxmlformats.org/spreadsheetml/2006/main">
  <authors>
    <author>CANTALUPI Marco (EMPL)</author>
  </authors>
  <commentList>
    <comment ref="C55" authorId="0" shapeId="0">
      <text>
        <r>
          <rPr>
            <b/>
            <sz val="9"/>
            <color indexed="81"/>
            <rFont val="Tahoma"/>
            <family val="2"/>
          </rPr>
          <t>CANTALUPI Marco (EMPL):</t>
        </r>
        <r>
          <rPr>
            <sz val="9"/>
            <color indexed="81"/>
            <rFont val="Tahoma"/>
            <family val="2"/>
          </rPr>
          <t xml:space="preserve">
data from GDP growh in sheet GDP
</t>
        </r>
      </text>
    </comment>
  </commentList>
</comments>
</file>

<file path=xl/comments2.xml><?xml version="1.0" encoding="utf-8"?>
<comments xmlns="http://schemas.openxmlformats.org/spreadsheetml/2006/main">
  <authors>
    <author>CANTALUPI Marco (EMPL)</author>
  </authors>
  <commentList>
    <comment ref="AC30" authorId="0" shapeId="0">
      <text>
        <r>
          <rPr>
            <b/>
            <sz val="9"/>
            <color indexed="81"/>
            <rFont val="Tahoma"/>
            <family val="2"/>
          </rPr>
          <t>CANTALUPI Marco (EMPL):</t>
        </r>
        <r>
          <rPr>
            <sz val="9"/>
            <color indexed="81"/>
            <rFont val="Tahoma"/>
            <family val="2"/>
          </rPr>
          <t xml:space="preserve">
Che cosa sono questi numeri?
</t>
        </r>
      </text>
    </comment>
  </commentList>
</comments>
</file>

<file path=xl/sharedStrings.xml><?xml version="1.0" encoding="utf-8"?>
<sst xmlns="http://schemas.openxmlformats.org/spreadsheetml/2006/main" count="481" uniqueCount="230">
  <si>
    <t>quarter</t>
  </si>
  <si>
    <t>_Total</t>
  </si>
  <si>
    <t>_highA</t>
  </si>
  <si>
    <t>_highL</t>
  </si>
  <si>
    <t>_low</t>
  </si>
  <si>
    <t>_otherlow</t>
  </si>
  <si>
    <t>2021q1</t>
  </si>
  <si>
    <t>2021q2</t>
  </si>
  <si>
    <t>Low-contact, Services</t>
  </si>
  <si>
    <t>Low-contact, Other</t>
  </si>
  <si>
    <t>High-contact, Affected</t>
  </si>
  <si>
    <t>High-contact, Less affected</t>
  </si>
  <si>
    <t>Total</t>
  </si>
  <si>
    <t>min</t>
  </si>
  <si>
    <t>max</t>
  </si>
  <si>
    <t>HighRTI</t>
  </si>
  <si>
    <t>LowRTI</t>
  </si>
  <si>
    <t>Employment A*10 industry breakdowns [namq_10_a10_e]</t>
  </si>
  <si>
    <t xml:space="preserve">Data Source in SDW: </t>
  </si>
  <si>
    <t>https://sdw.ecb.europa.eu/quickview.do?SERIES_KEY=320.MNA.Q.Y.B5.W2.S1.S1.B.B1GQ._Z._Z._Z.EUR.LR.GY&amp;periodSortOrder=ASC</t>
  </si>
  <si>
    <t>https://sdw.ecb.europa.eu/quickview.do?org.apache.struts.taglib.html.TOKEN=4f297f9206ed097c9f6c074c0901a0d6&amp;SERIES_KEY=390.ENA.Q.Y.B5.W2.S1.S1._Z.EMP._Z._T._Z.PS._Z.N&amp;start=&amp;end=&amp;trans=YPC&amp;submitOptions.x=0&amp;submitOptions.y=0&amp;periodSortOrder=ASC</t>
  </si>
  <si>
    <t/>
  </si>
  <si>
    <t>Last update</t>
  </si>
  <si>
    <t>Extracted on</t>
  </si>
  <si>
    <t>https://appsso.eurostat.ec.europa.eu/nui/show.do?query=BOOKMARK_DS-406777_QID_-10AA461E_UID_-3F171EB0&amp;layout=UNIT,L,X,0;TIME,C,Y,0;GEO,L,Z,0;NACE_R2,L,Z,1;S_ADJ,L,Z,2;NA_ITEM,L,Z,3;INDICATORS,C,Z,4;&amp;zSelection=DS-406777INDICATORS,OBS_FLAG;DS-406777NA_ITEM,EMP_DC;DS-406777S_ADJ,SCA;DS-406777NACE_R2,TOTAL;DS-406777GEO,EU27_2020;&amp;rankName1=INDICATORS_1_2_-1_2&amp;rankName2=NA-ITEM_1_2_-1_2&amp;rankName3=S-ADJ_1_2_-1_2&amp;rankName4=NACE-R2_1_2_-1_2&amp;rankName5=GEO_1_2_0_0&amp;rankName6=UNIT_1_2_0_0&amp;rankName7=TIME_1_0_0_1&amp;sortR=ASC_-1_FIRST&amp;rStp=&amp;cStp=&amp;rDCh=&amp;cDCh=&amp;rDM=true&amp;cDM=true&amp;footnes=false&amp;empty=false&amp;wai=false&amp;time_mode=ROLLING&amp;time_most_recent=false&amp;lang=EN&amp;cfo=%23%23%23%2C%23%23%23.%23%23%23</t>
  </si>
  <si>
    <t>Productivity growth</t>
  </si>
  <si>
    <t xml:space="preserve">GDP growth </t>
  </si>
  <si>
    <t xml:space="preserve">Employment growth </t>
  </si>
  <si>
    <t>Source of data</t>
  </si>
  <si>
    <t>Eurostat</t>
  </si>
  <si>
    <t>1996Q1</t>
  </si>
  <si>
    <t>GEO</t>
  </si>
  <si>
    <t>European Union - 27 countries (from 2020)</t>
  </si>
  <si>
    <t>NACE_R2</t>
  </si>
  <si>
    <t>Total - all NACE activities</t>
  </si>
  <si>
    <t>S_ADJ</t>
  </si>
  <si>
    <t>Seasonally and calendar adjusted data</t>
  </si>
  <si>
    <t>NA_ITEM</t>
  </si>
  <si>
    <t>Total employment domestic concept</t>
  </si>
  <si>
    <t>TIME/UNIT</t>
  </si>
  <si>
    <t>Thousand hours worked</t>
  </si>
  <si>
    <t>Thousand persons</t>
  </si>
  <si>
    <t xml:space="preserve">Growth of total hours worked per person employed </t>
  </si>
  <si>
    <t>1995Q1</t>
  </si>
  <si>
    <t>1995Q2</t>
  </si>
  <si>
    <t>1998Q1</t>
  </si>
  <si>
    <t>1995Q3</t>
  </si>
  <si>
    <t>1995Q4</t>
  </si>
  <si>
    <t>1996Q2</t>
  </si>
  <si>
    <t>1996Q3</t>
  </si>
  <si>
    <t>1996Q4</t>
  </si>
  <si>
    <t>1997Q1</t>
  </si>
  <si>
    <t>1997Q2</t>
  </si>
  <si>
    <t>2000Q1</t>
  </si>
  <si>
    <t>1997Q3</t>
  </si>
  <si>
    <t>1997Q4</t>
  </si>
  <si>
    <t>1998Q2</t>
  </si>
  <si>
    <t>1998Q3</t>
  </si>
  <si>
    <t>1998Q4</t>
  </si>
  <si>
    <t>1999Q1</t>
  </si>
  <si>
    <t>1999Q2</t>
  </si>
  <si>
    <t>2002Q1</t>
  </si>
  <si>
    <t>1999Q3</t>
  </si>
  <si>
    <t>1999Q4</t>
  </si>
  <si>
    <t>2000Q2</t>
  </si>
  <si>
    <t>2000Q3</t>
  </si>
  <si>
    <t>2000Q4</t>
  </si>
  <si>
    <t>2001Q1</t>
  </si>
  <si>
    <t>2001Q2</t>
  </si>
  <si>
    <t>2004Q1</t>
  </si>
  <si>
    <t>2001Q3</t>
  </si>
  <si>
    <t>2001Q4</t>
  </si>
  <si>
    <t>2002Q2</t>
  </si>
  <si>
    <t>2002Q3</t>
  </si>
  <si>
    <t>2002Q4</t>
  </si>
  <si>
    <t>2003Q1</t>
  </si>
  <si>
    <t>2003Q2</t>
  </si>
  <si>
    <t>2006Q1</t>
  </si>
  <si>
    <t>2003Q3</t>
  </si>
  <si>
    <t>2003Q4</t>
  </si>
  <si>
    <t>2004Q2</t>
  </si>
  <si>
    <t>2004Q3</t>
  </si>
  <si>
    <t>2004Q4</t>
  </si>
  <si>
    <t>2005Q1</t>
  </si>
  <si>
    <t>2005Q2</t>
  </si>
  <si>
    <t>2008Q1</t>
  </si>
  <si>
    <t>2005Q3</t>
  </si>
  <si>
    <t>2005Q4</t>
  </si>
  <si>
    <t>2006Q2</t>
  </si>
  <si>
    <t>2006Q3</t>
  </si>
  <si>
    <t>2006Q4</t>
  </si>
  <si>
    <t>2007Q1</t>
  </si>
  <si>
    <t>2007Q2</t>
  </si>
  <si>
    <t>2010Q1</t>
  </si>
  <si>
    <t>2007Q3</t>
  </si>
  <si>
    <t>2007Q4</t>
  </si>
  <si>
    <t>2008Q2</t>
  </si>
  <si>
    <t>2008Q3</t>
  </si>
  <si>
    <t>2008Q4</t>
  </si>
  <si>
    <t>2009Q1</t>
  </si>
  <si>
    <t>2009Q2</t>
  </si>
  <si>
    <t>2012Q1</t>
  </si>
  <si>
    <t>2009Q3</t>
  </si>
  <si>
    <t>2009Q4</t>
  </si>
  <si>
    <t>2010Q2</t>
  </si>
  <si>
    <t>2010Q3</t>
  </si>
  <si>
    <t>2010Q4</t>
  </si>
  <si>
    <t>2011Q1</t>
  </si>
  <si>
    <t>2011Q2</t>
  </si>
  <si>
    <t>2014Q1</t>
  </si>
  <si>
    <t>2011Q3</t>
  </si>
  <si>
    <t>2011Q4</t>
  </si>
  <si>
    <t>2012Q2</t>
  </si>
  <si>
    <t>2012Q3</t>
  </si>
  <si>
    <t>2012Q4</t>
  </si>
  <si>
    <t>2013Q1</t>
  </si>
  <si>
    <t>2013Q2</t>
  </si>
  <si>
    <t>2016Q1</t>
  </si>
  <si>
    <t>2013Q3</t>
  </si>
  <si>
    <t>2013Q4</t>
  </si>
  <si>
    <t>2014Q2</t>
  </si>
  <si>
    <t>2014Q3</t>
  </si>
  <si>
    <t>2014Q4</t>
  </si>
  <si>
    <t>2015Q1</t>
  </si>
  <si>
    <t>2015Q2</t>
  </si>
  <si>
    <t>2018Q1</t>
  </si>
  <si>
    <t>2015Q3</t>
  </si>
  <si>
    <t>2015Q4</t>
  </si>
  <si>
    <t>2018Q4</t>
  </si>
  <si>
    <t>2016Q2</t>
  </si>
  <si>
    <t>2016Q3</t>
  </si>
  <si>
    <t>2016Q4</t>
  </si>
  <si>
    <t>2017Q1</t>
  </si>
  <si>
    <t>2019Q4</t>
  </si>
  <si>
    <t>2017Q2</t>
  </si>
  <si>
    <t>2017Q3</t>
  </si>
  <si>
    <t>2017Q4</t>
  </si>
  <si>
    <t>2020Q4</t>
  </si>
  <si>
    <t>2018Q2</t>
  </si>
  <si>
    <t>2018Q3</t>
  </si>
  <si>
    <t>2021Q2</t>
  </si>
  <si>
    <t>2019Q1</t>
  </si>
  <si>
    <t>2019Q2</t>
  </si>
  <si>
    <t>Thousands of hours</t>
  </si>
  <si>
    <t>Thousand of persons</t>
  </si>
  <si>
    <t>2019Q3</t>
  </si>
  <si>
    <t>2020Q1</t>
  </si>
  <si>
    <t>2020Q2</t>
  </si>
  <si>
    <t>2020Q3</t>
  </si>
  <si>
    <t>:</t>
  </si>
  <si>
    <t>2021Q1</t>
  </si>
  <si>
    <t>2021Q3</t>
  </si>
  <si>
    <t>GDP</t>
  </si>
  <si>
    <t>Employment</t>
  </si>
  <si>
    <t xml:space="preserve">Hours worked per person employed </t>
  </si>
  <si>
    <t>do file</t>
  </si>
  <si>
    <t>lfsq_egaed</t>
  </si>
  <si>
    <t>update 17 Nov 2021</t>
  </si>
  <si>
    <t>cn_code</t>
  </si>
  <si>
    <t>AT</t>
  </si>
  <si>
    <t>BE</t>
  </si>
  <si>
    <t>BG</t>
  </si>
  <si>
    <t>CY</t>
  </si>
  <si>
    <t>CZ</t>
  </si>
  <si>
    <t>DE</t>
  </si>
  <si>
    <t>DK</t>
  </si>
  <si>
    <t>EE</t>
  </si>
  <si>
    <t>EL</t>
  </si>
  <si>
    <t>ES</t>
  </si>
  <si>
    <t>FI</t>
  </si>
  <si>
    <t>FR</t>
  </si>
  <si>
    <t>HR</t>
  </si>
  <si>
    <t>HU</t>
  </si>
  <si>
    <t>IE</t>
  </si>
  <si>
    <t>IT</t>
  </si>
  <si>
    <t>LT</t>
  </si>
  <si>
    <t>LU</t>
  </si>
  <si>
    <t>LV</t>
  </si>
  <si>
    <t>MT</t>
  </si>
  <si>
    <t>NL</t>
  </si>
  <si>
    <t>PL</t>
  </si>
  <si>
    <t>PT</t>
  </si>
  <si>
    <t>RO</t>
  </si>
  <si>
    <t>SE</t>
  </si>
  <si>
    <t>SI</t>
  </si>
  <si>
    <t>SK</t>
  </si>
  <si>
    <t>get data from pivot in "comp_per_empl"</t>
  </si>
  <si>
    <t xml:space="preserve">Compensation per hour worked </t>
  </si>
  <si>
    <t xml:space="preserve">Compensation per person employed </t>
  </si>
  <si>
    <t>2020q4-2021q2</t>
  </si>
  <si>
    <t>cz</t>
  </si>
  <si>
    <t>cph239</t>
  </si>
  <si>
    <t>cph240</t>
  </si>
  <si>
    <t>cph241</t>
  </si>
  <si>
    <t>cph242</t>
  </si>
  <si>
    <t>cph243</t>
  </si>
  <si>
    <t>cph244</t>
  </si>
  <si>
    <t>cph245</t>
  </si>
  <si>
    <t>UK</t>
  </si>
  <si>
    <t>year</t>
  </si>
  <si>
    <t>2021S1</t>
  </si>
  <si>
    <t>2021q3</t>
  </si>
  <si>
    <t>chg</t>
  </si>
  <si>
    <t>du_euf1 (forecast</t>
  </si>
  <si>
    <t>EU U</t>
  </si>
  <si>
    <t>based on single equation for the EU</t>
  </si>
  <si>
    <t xml:space="preserve"> 2019Q4</t>
  </si>
  <si>
    <t xml:space="preserve"> 2020Q1</t>
  </si>
  <si>
    <t xml:space="preserve"> 2020Q2</t>
  </si>
  <si>
    <t>Construction</t>
  </si>
  <si>
    <t>yoy trimestralizzato</t>
  </si>
  <si>
    <t xml:space="preserve">`20q2 su -19q4 </t>
  </si>
  <si>
    <t>???</t>
  </si>
  <si>
    <t>qoq</t>
  </si>
  <si>
    <t xml:space="preserve">Country </t>
  </si>
  <si>
    <t>EASE share of RRPs</t>
  </si>
  <si>
    <t>FENIX</t>
  </si>
  <si>
    <t>2020-Q1</t>
  </si>
  <si>
    <t>2020-Q2</t>
  </si>
  <si>
    <t>2020-Q3</t>
  </si>
  <si>
    <t>2020-Q4</t>
  </si>
  <si>
    <t>2021-Q1</t>
  </si>
  <si>
    <t>2021-Q2</t>
  </si>
  <si>
    <t>2021-Q3</t>
  </si>
  <si>
    <t xml:space="preserve">Wages </t>
  </si>
  <si>
    <t xml:space="preserve">Manufacturing </t>
  </si>
  <si>
    <t xml:space="preserve">Services </t>
  </si>
  <si>
    <t>Employment services and skills forecasting</t>
  </si>
  <si>
    <t>Hiring and transition incentives, support for self-employment</t>
  </si>
  <si>
    <t>Upskilling and reskilling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</si>
</sst>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(* #,##0.00_);_(* \(#,##0.00\);_(* &quot;-&quot;??_);_(@_)"/>
    <numFmt numFmtId="165" formatCode="_(* #,##0_);_(* \(#,##0\);_(* &quot;-&quot;??_);_(@_)"/>
    <numFmt numFmtId="166" formatCode="dd\.mm\.yy"/>
    <numFmt numFmtId="167" formatCode="0.0"/>
    <numFmt numFmtId="168" formatCode="#,##0.0"/>
    <numFmt numFmtId="169" formatCode="0.000"/>
    <numFmt numFmtId="170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C00000"/>
      <name val="Arial"/>
      <family val="2"/>
    </font>
    <font>
      <b/>
      <sz val="10"/>
      <color rgb="FFFF0000"/>
      <name val="Arial"/>
      <family val="2"/>
    </font>
    <font>
      <sz val="11"/>
      <color rgb="FF1F497D"/>
      <name val="Calibri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11"/>
      <name val="Calibri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b/>
      <sz val="9"/>
      <color indexed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CE6F1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4669AF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15" fillId="0" borderId="0"/>
    <xf numFmtId="0" fontId="15" fillId="0" borderId="0"/>
    <xf numFmtId="0" fontId="16" fillId="0" borderId="0"/>
    <xf numFmtId="9" fontId="1" fillId="0" borderId="0" applyFont="0" applyFill="0" applyBorder="0" applyAlignment="0" applyProtection="0"/>
    <xf numFmtId="0" fontId="19" fillId="0" borderId="0"/>
    <xf numFmtId="0" fontId="21" fillId="0" borderId="0"/>
    <xf numFmtId="0" fontId="23" fillId="0" borderId="0"/>
  </cellStyleXfs>
  <cellXfs count="90">
    <xf numFmtId="0" fontId="0" fillId="0" borderId="0" xfId="0"/>
    <xf numFmtId="165" fontId="0" fillId="0" borderId="0" xfId="1" applyNumberFormat="1" applyFont="1"/>
    <xf numFmtId="0" fontId="0" fillId="2" borderId="0" xfId="0" applyFill="1"/>
    <xf numFmtId="1" fontId="0" fillId="0" borderId="0" xfId="0" applyNumberFormat="1"/>
    <xf numFmtId="2" fontId="0" fillId="0" borderId="0" xfId="0" applyNumberFormat="1"/>
    <xf numFmtId="0" fontId="5" fillId="0" borderId="0" xfId="2" applyNumberFormat="1" applyFont="1" applyFill="1" applyBorder="1" applyAlignment="1"/>
    <xf numFmtId="0" fontId="6" fillId="0" borderId="0" xfId="2" applyNumberFormat="1" applyFont="1" applyFill="1" applyBorder="1" applyAlignment="1"/>
    <xf numFmtId="0" fontId="7" fillId="0" borderId="0" xfId="2" applyNumberFormat="1" applyFont="1" applyFill="1" applyBorder="1" applyAlignment="1"/>
    <xf numFmtId="0" fontId="5" fillId="0" borderId="0" xfId="2"/>
    <xf numFmtId="0" fontId="8" fillId="0" borderId="0" xfId="3"/>
    <xf numFmtId="0" fontId="9" fillId="0" borderId="0" xfId="3" applyFont="1"/>
    <xf numFmtId="0" fontId="5" fillId="0" borderId="0" xfId="2" quotePrefix="1" applyNumberFormat="1" applyFont="1" applyFill="1" applyBorder="1" applyAlignment="1"/>
    <xf numFmtId="166" fontId="5" fillId="2" borderId="0" xfId="2" applyNumberFormat="1" applyFont="1" applyFill="1" applyBorder="1" applyAlignment="1"/>
    <xf numFmtId="0" fontId="10" fillId="0" borderId="0" xfId="2" applyFont="1"/>
    <xf numFmtId="0" fontId="1" fillId="0" borderId="0" xfId="4"/>
    <xf numFmtId="0" fontId="1" fillId="0" borderId="0" xfId="4" applyFont="1"/>
    <xf numFmtId="0" fontId="11" fillId="0" borderId="0" xfId="2" applyFont="1"/>
    <xf numFmtId="0" fontId="5" fillId="0" borderId="0" xfId="2" applyNumberFormat="1" applyFont="1" applyFill="1" applyBorder="1" applyAlignment="1">
      <alignment horizontal="center" vertical="center" wrapText="1"/>
    </xf>
    <xf numFmtId="0" fontId="6" fillId="0" borderId="0" xfId="2" applyNumberFormat="1" applyFont="1" applyFill="1" applyBorder="1" applyAlignment="1">
      <alignment horizontal="center" vertical="center" wrapText="1"/>
    </xf>
    <xf numFmtId="0" fontId="7" fillId="0" borderId="0" xfId="2" quotePrefix="1" applyNumberFormat="1" applyFont="1" applyFill="1" applyBorder="1" applyAlignment="1">
      <alignment horizontal="center" vertical="center" wrapText="1"/>
    </xf>
    <xf numFmtId="166" fontId="7" fillId="0" borderId="0" xfId="2" applyNumberFormat="1" applyFont="1" applyFill="1" applyBorder="1" applyAlignment="1"/>
    <xf numFmtId="167" fontId="5" fillId="0" borderId="0" xfId="2" applyNumberFormat="1" applyFont="1" applyFill="1" applyBorder="1" applyAlignment="1"/>
    <xf numFmtId="167" fontId="5" fillId="0" borderId="0" xfId="2" applyNumberFormat="1"/>
    <xf numFmtId="0" fontId="7" fillId="2" borderId="0" xfId="2" applyNumberFormat="1" applyFont="1" applyFill="1" applyBorder="1" applyAlignment="1"/>
    <xf numFmtId="0" fontId="5" fillId="4" borderId="0" xfId="2" applyNumberFormat="1" applyFont="1" applyFill="1" applyBorder="1" applyAlignment="1"/>
    <xf numFmtId="0" fontId="7" fillId="5" borderId="3" xfId="2" applyNumberFormat="1" applyFont="1" applyFill="1" applyBorder="1" applyAlignment="1"/>
    <xf numFmtId="0" fontId="12" fillId="0" borderId="0" xfId="2" applyNumberFormat="1" applyFont="1" applyFill="1" applyBorder="1" applyAlignment="1"/>
    <xf numFmtId="2" fontId="5" fillId="0" borderId="0" xfId="2" applyNumberFormat="1" applyFont="1" applyFill="1" applyBorder="1" applyAlignment="1"/>
    <xf numFmtId="0" fontId="8" fillId="0" borderId="0" xfId="3" applyNumberFormat="1" applyFill="1" applyBorder="1" applyAlignment="1"/>
    <xf numFmtId="0" fontId="14" fillId="7" borderId="4" xfId="2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horizontal="right"/>
    </xf>
    <xf numFmtId="0" fontId="15" fillId="0" borderId="0" xfId="5"/>
    <xf numFmtId="3" fontId="5" fillId="0" borderId="3" xfId="0" applyNumberFormat="1" applyFont="1" applyFill="1" applyBorder="1" applyAlignment="1"/>
    <xf numFmtId="4" fontId="5" fillId="0" borderId="3" xfId="0" applyNumberFormat="1" applyFont="1" applyFill="1" applyBorder="1" applyAlignment="1"/>
    <xf numFmtId="0" fontId="5" fillId="0" borderId="3" xfId="0" applyNumberFormat="1" applyFont="1" applyFill="1" applyBorder="1" applyAlignment="1"/>
    <xf numFmtId="168" fontId="5" fillId="6" borderId="0" xfId="2" applyNumberFormat="1" applyFill="1"/>
    <xf numFmtId="168" fontId="13" fillId="6" borderId="0" xfId="2" applyNumberFormat="1" applyFont="1" applyFill="1"/>
    <xf numFmtId="168" fontId="5" fillId="0" borderId="0" xfId="2" applyNumberFormat="1" applyFont="1" applyFill="1" applyBorder="1" applyAlignment="1"/>
    <xf numFmtId="0" fontId="5" fillId="0" borderId="0" xfId="2" applyFont="1" applyFill="1" applyBorder="1" applyAlignment="1"/>
    <xf numFmtId="4" fontId="5" fillId="0" borderId="0" xfId="2" applyNumberFormat="1" applyFont="1" applyFill="1" applyBorder="1" applyAlignment="1"/>
    <xf numFmtId="167" fontId="0" fillId="0" borderId="0" xfId="0" applyNumberFormat="1"/>
    <xf numFmtId="0" fontId="4" fillId="0" borderId="0" xfId="0" applyFont="1"/>
    <xf numFmtId="0" fontId="0" fillId="8" borderId="0" xfId="0" applyFill="1"/>
    <xf numFmtId="169" fontId="0" fillId="8" borderId="0" xfId="0" applyNumberFormat="1" applyFill="1"/>
    <xf numFmtId="0" fontId="4" fillId="0" borderId="0" xfId="0" applyFont="1" applyAlignment="1">
      <alignment wrapText="1"/>
    </xf>
    <xf numFmtId="0" fontId="16" fillId="0" borderId="0" xfId="7"/>
    <xf numFmtId="14" fontId="16" fillId="0" borderId="0" xfId="7" applyNumberFormat="1" applyBorder="1"/>
    <xf numFmtId="0" fontId="17" fillId="0" borderId="0" xfId="7" applyFont="1"/>
    <xf numFmtId="0" fontId="16" fillId="2" borderId="0" xfId="7" applyFill="1"/>
    <xf numFmtId="2" fontId="16" fillId="2" borderId="0" xfId="7" applyNumberFormat="1" applyFill="1" applyBorder="1"/>
    <xf numFmtId="2" fontId="16" fillId="0" borderId="0" xfId="7" applyNumberFormat="1" applyBorder="1"/>
    <xf numFmtId="9" fontId="17" fillId="0" borderId="0" xfId="8" applyFont="1"/>
    <xf numFmtId="0" fontId="17" fillId="0" borderId="0" xfId="0" applyFont="1"/>
    <xf numFmtId="0" fontId="18" fillId="2" borderId="0" xfId="0" applyFont="1" applyFill="1"/>
    <xf numFmtId="0" fontId="18" fillId="9" borderId="0" xfId="0" applyFont="1" applyFill="1"/>
    <xf numFmtId="2" fontId="17" fillId="0" borderId="0" xfId="0" applyNumberFormat="1" applyFont="1"/>
    <xf numFmtId="0" fontId="19" fillId="0" borderId="0" xfId="9"/>
    <xf numFmtId="0" fontId="20" fillId="2" borderId="0" xfId="9" applyFont="1" applyFill="1"/>
    <xf numFmtId="2" fontId="19" fillId="0" borderId="0" xfId="9" applyNumberFormat="1"/>
    <xf numFmtId="0" fontId="21" fillId="0" borderId="0" xfId="10"/>
    <xf numFmtId="0" fontId="16" fillId="0" borderId="0" xfId="10" applyFont="1"/>
    <xf numFmtId="0" fontId="21" fillId="0" borderId="0" xfId="10" applyNumberFormat="1"/>
    <xf numFmtId="0" fontId="17" fillId="0" borderId="0" xfId="8" applyNumberFormat="1" applyFont="1"/>
    <xf numFmtId="0" fontId="4" fillId="3" borderId="0" xfId="0" applyFont="1" applyFill="1" applyAlignment="1">
      <alignment horizontal="center"/>
    </xf>
    <xf numFmtId="0" fontId="0" fillId="3" borderId="0" xfId="0" applyFill="1" applyAlignment="1">
      <alignment wrapText="1"/>
    </xf>
    <xf numFmtId="0" fontId="4" fillId="3" borderId="0" xfId="0" applyFont="1" applyFill="1"/>
    <xf numFmtId="170" fontId="0" fillId="0" borderId="5" xfId="8" applyNumberFormat="1" applyFont="1" applyBorder="1"/>
    <xf numFmtId="170" fontId="0" fillId="0" borderId="6" xfId="8" applyNumberFormat="1" applyFont="1" applyBorder="1"/>
    <xf numFmtId="0" fontId="0" fillId="0" borderId="7" xfId="0" applyBorder="1"/>
    <xf numFmtId="0" fontId="4" fillId="0" borderId="8" xfId="0" applyFont="1" applyBorder="1" applyAlignment="1">
      <alignment horizontal="center" vertical="center" wrapText="1"/>
    </xf>
    <xf numFmtId="0" fontId="0" fillId="0" borderId="9" xfId="0" applyBorder="1"/>
    <xf numFmtId="0" fontId="22" fillId="0" borderId="1" xfId="0" applyFont="1" applyFill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3" fillId="0" borderId="0" xfId="11"/>
    <xf numFmtId="0" fontId="24" fillId="10" borderId="4" xfId="11" applyFont="1" applyFill="1" applyBorder="1" applyAlignment="1">
      <alignment horizontal="left" vertical="center"/>
    </xf>
    <xf numFmtId="167" fontId="23" fillId="0" borderId="0" xfId="11" applyNumberFormat="1"/>
    <xf numFmtId="2" fontId="17" fillId="0" borderId="0" xfId="7" applyNumberFormat="1" applyFont="1"/>
    <xf numFmtId="2" fontId="17" fillId="2" borderId="0" xfId="7" applyNumberFormat="1" applyFont="1" applyFill="1"/>
    <xf numFmtId="167" fontId="21" fillId="0" borderId="0" xfId="10" applyNumberFormat="1"/>
    <xf numFmtId="0" fontId="4" fillId="0" borderId="11" xfId="0" applyFont="1" applyBorder="1" applyAlignment="1">
      <alignment horizontal="center" vertical="center" wrapText="1"/>
    </xf>
    <xf numFmtId="0" fontId="0" fillId="0" borderId="12" xfId="0" applyBorder="1"/>
    <xf numFmtId="0" fontId="0" fillId="0" borderId="12" xfId="0" applyFill="1" applyBorder="1"/>
    <xf numFmtId="0" fontId="0" fillId="0" borderId="13" xfId="0" applyBorder="1"/>
    <xf numFmtId="2" fontId="0" fillId="0" borderId="0" xfId="8" applyNumberFormat="1" applyFont="1" applyBorder="1"/>
    <xf numFmtId="2" fontId="0" fillId="0" borderId="10" xfId="8" applyNumberFormat="1" applyFont="1" applyBorder="1"/>
    <xf numFmtId="2" fontId="0" fillId="0" borderId="5" xfId="0" applyNumberFormat="1" applyBorder="1"/>
    <xf numFmtId="2" fontId="0" fillId="0" borderId="6" xfId="0" applyNumberFormat="1" applyBorder="1"/>
    <xf numFmtId="15" fontId="7" fillId="0" borderId="0" xfId="2" quotePrefix="1" applyNumberFormat="1" applyFont="1" applyFill="1" applyBorder="1" applyAlignment="1">
      <alignment horizontal="center"/>
    </xf>
    <xf numFmtId="15" fontId="5" fillId="0" borderId="0" xfId="2" quotePrefix="1" applyNumberFormat="1" applyFont="1" applyFill="1" applyBorder="1" applyAlignment="1">
      <alignment horizontal="center"/>
    </xf>
    <xf numFmtId="0" fontId="0" fillId="6" borderId="0" xfId="0" applyFill="1" applyAlignment="1">
      <alignment horizontal="center" wrapText="1"/>
    </xf>
  </cellXfs>
  <cellStyles count="12">
    <cellStyle name="Comma" xfId="1" builtinId="3"/>
    <cellStyle name="Hyperlink" xfId="3" builtinId="8"/>
    <cellStyle name="Normal" xfId="0" builtinId="0"/>
    <cellStyle name="Normal 10" xfId="5"/>
    <cellStyle name="Normal 2" xfId="2"/>
    <cellStyle name="Normal 3" xfId="6"/>
    <cellStyle name="Normal 4" xfId="7"/>
    <cellStyle name="Normal 5" xfId="9"/>
    <cellStyle name="Normal 6" xfId="10"/>
    <cellStyle name="Normal 7" xfId="11"/>
    <cellStyle name="Normal 8" xfId="4"/>
    <cellStyle name="Percent" xfId="8" builtinId="5"/>
  </cellStyles>
  <dxfs count="0"/>
  <tableStyles count="0" defaultTableStyle="TableStyleMedium2" defaultPivotStyle="PivotStyleLight16"/>
  <colors>
    <mruColors>
      <color rgb="FFD9D9D9"/>
      <color rgb="FF8989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32022851352916E-2"/>
          <c:y val="2.1564722394966596E-2"/>
          <c:w val="0.91011935199392169"/>
          <c:h val="0.82492523531092032"/>
        </c:manualLayout>
      </c:layout>
      <c:lineChart>
        <c:grouping val="standard"/>
        <c:varyColors val="0"/>
        <c:ser>
          <c:idx val="1"/>
          <c:order val="0"/>
          <c:tx>
            <c:strRef>
              <c:f>'01_gdp_emp_hw'!$C$5</c:f>
              <c:strCache>
                <c:ptCount val="1"/>
                <c:pt idx="0">
                  <c:v>GDP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'01_gdp_emp_hw'!$A$47:$A$109</c:f>
              <c:strCache>
                <c:ptCount val="63"/>
                <c:pt idx="0">
                  <c:v>2006Q1</c:v>
                </c:pt>
                <c:pt idx="8">
                  <c:v>2008Q1</c:v>
                </c:pt>
                <c:pt idx="16">
                  <c:v>2010Q1</c:v>
                </c:pt>
                <c:pt idx="24">
                  <c:v>2012Q1</c:v>
                </c:pt>
                <c:pt idx="32">
                  <c:v>2014Q1</c:v>
                </c:pt>
                <c:pt idx="40">
                  <c:v>2016Q1</c:v>
                </c:pt>
                <c:pt idx="48">
                  <c:v>2018Q1</c:v>
                </c:pt>
                <c:pt idx="51">
                  <c:v>2018Q4</c:v>
                </c:pt>
                <c:pt idx="55">
                  <c:v>2019Q4</c:v>
                </c:pt>
                <c:pt idx="59">
                  <c:v>2020Q4</c:v>
                </c:pt>
                <c:pt idx="62">
                  <c:v>2021Q3</c:v>
                </c:pt>
              </c:strCache>
            </c:strRef>
          </c:cat>
          <c:val>
            <c:numRef>
              <c:f>'01_gdp_emp_hw'!$C$47:$C$109</c:f>
              <c:numCache>
                <c:formatCode>General</c:formatCode>
                <c:ptCount val="63"/>
                <c:pt idx="0">
                  <c:v>3.3</c:v>
                </c:pt>
                <c:pt idx="1">
                  <c:v>3.6</c:v>
                </c:pt>
                <c:pt idx="2">
                  <c:v>3.3</c:v>
                </c:pt>
                <c:pt idx="3">
                  <c:v>3.5</c:v>
                </c:pt>
                <c:pt idx="4">
                  <c:v>3.4</c:v>
                </c:pt>
                <c:pt idx="5">
                  <c:v>3</c:v>
                </c:pt>
                <c:pt idx="6">
                  <c:v>3</c:v>
                </c:pt>
                <c:pt idx="7">
                  <c:v>2.6</c:v>
                </c:pt>
                <c:pt idx="8" formatCode="#,##0.0">
                  <c:v>2.4289999999999878</c:v>
                </c:pt>
                <c:pt idx="9" formatCode="#,##0.0">
                  <c:v>1.4489999999999981</c:v>
                </c:pt>
                <c:pt idx="10" formatCode="#,##0.0">
                  <c:v>0.40500000000000114</c:v>
                </c:pt>
                <c:pt idx="11" formatCode="#,##0.0">
                  <c:v>-2.0739999999999981</c:v>
                </c:pt>
                <c:pt idx="12" formatCode="#,##0.0">
                  <c:v>-5.5379999999999967</c:v>
                </c:pt>
                <c:pt idx="13" formatCode="#,##0.0">
                  <c:v>-5.3439999999999941</c:v>
                </c:pt>
                <c:pt idx="14" formatCode="#,##0.0">
                  <c:v>-4.4680000000000035</c:v>
                </c:pt>
                <c:pt idx="15" formatCode="#,##0.0">
                  <c:v>-2.13900000000001</c:v>
                </c:pt>
                <c:pt idx="16" formatCode="#,##0.0">
                  <c:v>1.1730000000000018</c:v>
                </c:pt>
                <c:pt idx="17" formatCode="#,##0.0">
                  <c:v>2.2249999999999943</c:v>
                </c:pt>
                <c:pt idx="18" formatCode="#,##0.0">
                  <c:v>2.3670000000000044</c:v>
                </c:pt>
                <c:pt idx="19" formatCode="#,##0.0">
                  <c:v>2.5360000000000014</c:v>
                </c:pt>
                <c:pt idx="20" formatCode="#,##0.0">
                  <c:v>2.9639999999999986</c:v>
                </c:pt>
                <c:pt idx="21" formatCode="#,##0.0">
                  <c:v>2.0700000000000074</c:v>
                </c:pt>
                <c:pt idx="22" formatCode="#,##0.0">
                  <c:v>1.7510000000000048</c:v>
                </c:pt>
                <c:pt idx="23" formatCode="#,##0.0">
                  <c:v>0.74200000000000443</c:v>
                </c:pt>
                <c:pt idx="24" formatCode="#,##0.0">
                  <c:v>-0.28900000000000148</c:v>
                </c:pt>
                <c:pt idx="25" formatCode="#,##0.0">
                  <c:v>-0.61499999999999488</c:v>
                </c:pt>
                <c:pt idx="26" formatCode="#,##0.0">
                  <c:v>-0.89800000000001035</c:v>
                </c:pt>
                <c:pt idx="27" formatCode="#,##0.0">
                  <c:v>-0.93200000000000216</c:v>
                </c:pt>
                <c:pt idx="28" formatCode="#,##0.0">
                  <c:v>-0.99599999999999511</c:v>
                </c:pt>
                <c:pt idx="29" formatCode="#,##0.0">
                  <c:v>-0.21700000000001296</c:v>
                </c:pt>
                <c:pt idx="30" formatCode="#,##0.0">
                  <c:v>0.23200000000001353</c:v>
                </c:pt>
                <c:pt idx="31" formatCode="#,##0.0">
                  <c:v>0.95700000000000784</c:v>
                </c:pt>
                <c:pt idx="32" formatCode="#,##0.0">
                  <c:v>1.6490000000000009</c:v>
                </c:pt>
                <c:pt idx="33" formatCode="#,##0.0">
                  <c:v>1.4230000000000018</c:v>
                </c:pt>
                <c:pt idx="34" formatCode="#,##0.0">
                  <c:v>1.590999999999994</c:v>
                </c:pt>
                <c:pt idx="35" formatCode="#,##0.0">
                  <c:v>1.7449999999999903</c:v>
                </c:pt>
                <c:pt idx="36" formatCode="#,##0.0">
                  <c:v>2.0609999999999928</c:v>
                </c:pt>
                <c:pt idx="37" formatCode="#,##0.0">
                  <c:v>2.26400000000001</c:v>
                </c:pt>
                <c:pt idx="38" formatCode="#,##0.0">
                  <c:v>2.3070000000000022</c:v>
                </c:pt>
                <c:pt idx="39" formatCode="#,##0.0">
                  <c:v>2.3580000000000041</c:v>
                </c:pt>
                <c:pt idx="40" formatCode="#,##0.0">
                  <c:v>2.1480000000000103</c:v>
                </c:pt>
                <c:pt idx="41" formatCode="#,##0.0">
                  <c:v>1.9979999999999905</c:v>
                </c:pt>
                <c:pt idx="42" formatCode="#,##0.0">
                  <c:v>1.9170000000000016</c:v>
                </c:pt>
                <c:pt idx="43" formatCode="#,##0.0">
                  <c:v>2.2870000000000061</c:v>
                </c:pt>
                <c:pt idx="44" formatCode="#,##0.0">
                  <c:v>2.5330000000000013</c:v>
                </c:pt>
                <c:pt idx="45" formatCode="#,##0.0">
                  <c:v>3.1270000000000095</c:v>
                </c:pt>
                <c:pt idx="46" formatCode="#,##0.0">
                  <c:v>3.4380000000000024</c:v>
                </c:pt>
                <c:pt idx="47" formatCode="#,##0.0">
                  <c:v>3.5109999999999957</c:v>
                </c:pt>
                <c:pt idx="48" formatCode="#,##0.0">
                  <c:v>2.8719999999999999</c:v>
                </c:pt>
                <c:pt idx="49" formatCode="#,##0.0">
                  <c:v>2.5629999999999882</c:v>
                </c:pt>
                <c:pt idx="50" formatCode="#,##0.0">
                  <c:v>1.9489999999999981</c:v>
                </c:pt>
                <c:pt idx="51" formatCode="#,##0.0">
                  <c:v>1.6769999999999925</c:v>
                </c:pt>
                <c:pt idx="52" formatCode="#,##0.0">
                  <c:v>2.4039999999999964</c:v>
                </c:pt>
                <c:pt idx="53" formatCode="#,##0.0">
                  <c:v>2.027000000000001</c:v>
                </c:pt>
                <c:pt idx="54" formatCode="#,##0.0">
                  <c:v>2.2399999999999949</c:v>
                </c:pt>
                <c:pt idx="55" formatCode="#,##0.0">
                  <c:v>1.5820000000000078</c:v>
                </c:pt>
                <c:pt idx="56" formatCode="#,##0.0">
                  <c:v>-2.8389999999999986</c:v>
                </c:pt>
                <c:pt idx="57" formatCode="#,##0.0">
                  <c:v>-15.709999999999994</c:v>
                </c:pt>
                <c:pt idx="58" formatCode="#,##0.0">
                  <c:v>-4.4920000000000044</c:v>
                </c:pt>
                <c:pt idx="59" formatCode="#,##0.0">
                  <c:v>-4.7560000000000002</c:v>
                </c:pt>
                <c:pt idx="60" formatCode="#,##0.0">
                  <c:v>-1.3269999999999982</c:v>
                </c:pt>
                <c:pt idx="61" formatCode="#,##0.0">
                  <c:v>13.518000000000001</c:v>
                </c:pt>
                <c:pt idx="62" formatCode="#,##0.0">
                  <c:v>4.3070000000000022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BD-4B33-BBE9-ED1FC3FF3E98}"/>
            </c:ext>
          </c:extLst>
        </c:ser>
        <c:ser>
          <c:idx val="2"/>
          <c:order val="1"/>
          <c:tx>
            <c:strRef>
              <c:f>'01_gdp_emp_hw'!$D$5</c:f>
              <c:strCache>
                <c:ptCount val="1"/>
                <c:pt idx="0">
                  <c:v>Employment</c:v>
                </c:pt>
              </c:strCache>
            </c:strRef>
          </c:tx>
          <c:spPr>
            <a:ln w="38100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strRef>
              <c:f>'01_gdp_emp_hw'!$A$47:$A$109</c:f>
              <c:strCache>
                <c:ptCount val="63"/>
                <c:pt idx="0">
                  <c:v>2006Q1</c:v>
                </c:pt>
                <c:pt idx="8">
                  <c:v>2008Q1</c:v>
                </c:pt>
                <c:pt idx="16">
                  <c:v>2010Q1</c:v>
                </c:pt>
                <c:pt idx="24">
                  <c:v>2012Q1</c:v>
                </c:pt>
                <c:pt idx="32">
                  <c:v>2014Q1</c:v>
                </c:pt>
                <c:pt idx="40">
                  <c:v>2016Q1</c:v>
                </c:pt>
                <c:pt idx="48">
                  <c:v>2018Q1</c:v>
                </c:pt>
                <c:pt idx="51">
                  <c:v>2018Q4</c:v>
                </c:pt>
                <c:pt idx="55">
                  <c:v>2019Q4</c:v>
                </c:pt>
                <c:pt idx="59">
                  <c:v>2020Q4</c:v>
                </c:pt>
                <c:pt idx="62">
                  <c:v>2021Q3</c:v>
                </c:pt>
              </c:strCache>
            </c:strRef>
          </c:cat>
          <c:val>
            <c:numRef>
              <c:f>'01_gdp_emp_hw'!$D$47:$D$109</c:f>
              <c:numCache>
                <c:formatCode>0.0</c:formatCode>
                <c:ptCount val="63"/>
                <c:pt idx="0">
                  <c:v>1.44</c:v>
                </c:pt>
                <c:pt idx="1">
                  <c:v>1.76</c:v>
                </c:pt>
                <c:pt idx="2">
                  <c:v>2</c:v>
                </c:pt>
                <c:pt idx="3">
                  <c:v>1.87</c:v>
                </c:pt>
                <c:pt idx="4">
                  <c:v>1.94</c:v>
                </c:pt>
                <c:pt idx="5">
                  <c:v>1.85</c:v>
                </c:pt>
                <c:pt idx="6">
                  <c:v>1.93</c:v>
                </c:pt>
                <c:pt idx="7">
                  <c:v>1.85</c:v>
                </c:pt>
                <c:pt idx="8">
                  <c:v>1.7895729982972286</c:v>
                </c:pt>
                <c:pt idx="9">
                  <c:v>1.2674846983999011</c:v>
                </c:pt>
                <c:pt idx="10">
                  <c:v>0.70842127914712005</c:v>
                </c:pt>
                <c:pt idx="11">
                  <c:v>0.20903235639930795</c:v>
                </c:pt>
                <c:pt idx="12">
                  <c:v>-1.0240626279377274</c:v>
                </c:pt>
                <c:pt idx="13">
                  <c:v>-1.6860529827082082</c:v>
                </c:pt>
                <c:pt idx="14">
                  <c:v>-2.2145058123703043</c:v>
                </c:pt>
                <c:pt idx="15">
                  <c:v>-2.2502382425728773</c:v>
                </c:pt>
                <c:pt idx="16">
                  <c:v>-1.844962736851341</c:v>
                </c:pt>
                <c:pt idx="17">
                  <c:v>-1.1484621194857159</c:v>
                </c:pt>
                <c:pt idx="18">
                  <c:v>-0.59537738093961012</c:v>
                </c:pt>
                <c:pt idx="19">
                  <c:v>-0.17327059474788742</c:v>
                </c:pt>
                <c:pt idx="20">
                  <c:v>0.189264801165967</c:v>
                </c:pt>
                <c:pt idx="21">
                  <c:v>0.12961989804829432</c:v>
                </c:pt>
                <c:pt idx="22">
                  <c:v>2.8468821737059891E-2</c:v>
                </c:pt>
                <c:pt idx="23">
                  <c:v>-0.15699459103137858</c:v>
                </c:pt>
                <c:pt idx="24">
                  <c:v>-0.18487396757626007</c:v>
                </c:pt>
                <c:pt idx="25">
                  <c:v>-0.19080748311275375</c:v>
                </c:pt>
                <c:pt idx="26">
                  <c:v>-0.21568670701614945</c:v>
                </c:pt>
                <c:pt idx="27">
                  <c:v>-0.38392354816407792</c:v>
                </c:pt>
                <c:pt idx="28">
                  <c:v>-0.64123580711831218</c:v>
                </c:pt>
                <c:pt idx="29">
                  <c:v>-0.59304884645747791</c:v>
                </c:pt>
                <c:pt idx="30">
                  <c:v>-0.38060864429514396</c:v>
                </c:pt>
                <c:pt idx="31">
                  <c:v>6.8339029278097208E-2</c:v>
                </c:pt>
                <c:pt idx="32">
                  <c:v>0.62515819443713649</c:v>
                </c:pt>
                <c:pt idx="33">
                  <c:v>0.85198799168231254</c:v>
                </c:pt>
                <c:pt idx="34">
                  <c:v>1.1278560262047099</c:v>
                </c:pt>
                <c:pt idx="35">
                  <c:v>1.0488252955799471</c:v>
                </c:pt>
                <c:pt idx="36">
                  <c:v>0.78948780244794126</c:v>
                </c:pt>
                <c:pt idx="37">
                  <c:v>0.87587195938236828</c:v>
                </c:pt>
                <c:pt idx="38">
                  <c:v>0.93230140697513342</c:v>
                </c:pt>
                <c:pt idx="39">
                  <c:v>1.1305101988186017</c:v>
                </c:pt>
                <c:pt idx="40">
                  <c:v>1.2866124085062047</c:v>
                </c:pt>
                <c:pt idx="41">
                  <c:v>1.3477945322753149</c:v>
                </c:pt>
                <c:pt idx="42">
                  <c:v>1.2639780742050633</c:v>
                </c:pt>
                <c:pt idx="43">
                  <c:v>1.2887789742955791</c:v>
                </c:pt>
                <c:pt idx="44">
                  <c:v>1.4980983603340992</c:v>
                </c:pt>
                <c:pt idx="45">
                  <c:v>1.69941342212796</c:v>
                </c:pt>
                <c:pt idx="46">
                  <c:v>1.7057075096661434</c:v>
                </c:pt>
                <c:pt idx="47">
                  <c:v>1.574390029135464</c:v>
                </c:pt>
                <c:pt idx="48">
                  <c:v>1.5787619825475163</c:v>
                </c:pt>
                <c:pt idx="49">
                  <c:v>1.5305948148040427</c:v>
                </c:pt>
                <c:pt idx="50">
                  <c:v>1.4305432905085347</c:v>
                </c:pt>
                <c:pt idx="51">
                  <c:v>1.2999398802420625</c:v>
                </c:pt>
                <c:pt idx="52">
                  <c:v>1.2827983186452396</c:v>
                </c:pt>
                <c:pt idx="53">
                  <c:v>1.1318172983779462</c:v>
                </c:pt>
                <c:pt idx="54">
                  <c:v>0.94305660753106757</c:v>
                </c:pt>
                <c:pt idx="55">
                  <c:v>0.97986229700981475</c:v>
                </c:pt>
                <c:pt idx="56">
                  <c:v>0.46990477045918411</c:v>
                </c:pt>
                <c:pt idx="57">
                  <c:v>-2.7294003262410937</c:v>
                </c:pt>
                <c:pt idx="58">
                  <c:v>-1.8521853814639222</c:v>
                </c:pt>
                <c:pt idx="59">
                  <c:v>-1.5376643788451938</c:v>
                </c:pt>
                <c:pt idx="60">
                  <c:v>-1.5579801339857813</c:v>
                </c:pt>
                <c:pt idx="61">
                  <c:v>2.0370126451479287</c:v>
                </c:pt>
                <c:pt idx="62">
                  <c:v>1.9940762070220552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BD-4B33-BBE9-ED1FC3FF3E98}"/>
            </c:ext>
          </c:extLst>
        </c:ser>
        <c:ser>
          <c:idx val="6"/>
          <c:order val="2"/>
          <c:tx>
            <c:strRef>
              <c:f>'01_gdp_emp_hw'!$X$12</c:f>
              <c:strCache>
                <c:ptCount val="1"/>
                <c:pt idx="0">
                  <c:v>Hours worked per person employed 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strRef>
              <c:f>'01_gdp_emp_hw'!$A$47:$A$109</c:f>
              <c:strCache>
                <c:ptCount val="63"/>
                <c:pt idx="0">
                  <c:v>2006Q1</c:v>
                </c:pt>
                <c:pt idx="8">
                  <c:v>2008Q1</c:v>
                </c:pt>
                <c:pt idx="16">
                  <c:v>2010Q1</c:v>
                </c:pt>
                <c:pt idx="24">
                  <c:v>2012Q1</c:v>
                </c:pt>
                <c:pt idx="32">
                  <c:v>2014Q1</c:v>
                </c:pt>
                <c:pt idx="40">
                  <c:v>2016Q1</c:v>
                </c:pt>
                <c:pt idx="48">
                  <c:v>2018Q1</c:v>
                </c:pt>
                <c:pt idx="51">
                  <c:v>2018Q4</c:v>
                </c:pt>
                <c:pt idx="55">
                  <c:v>2019Q4</c:v>
                </c:pt>
                <c:pt idx="59">
                  <c:v>2020Q4</c:v>
                </c:pt>
                <c:pt idx="62">
                  <c:v>2021Q3</c:v>
                </c:pt>
              </c:strCache>
            </c:strRef>
          </c:cat>
          <c:val>
            <c:numRef>
              <c:f>'01_gdp_emp_hw'!$X$57:$X$118</c:f>
              <c:numCache>
                <c:formatCode>0.00</c:formatCode>
                <c:ptCount val="62"/>
                <c:pt idx="0">
                  <c:v>0.33688588456642604</c:v>
                </c:pt>
                <c:pt idx="1">
                  <c:v>-0.31010053375003888</c:v>
                </c:pt>
                <c:pt idx="2">
                  <c:v>0.30519171066013567</c:v>
                </c:pt>
                <c:pt idx="3">
                  <c:v>0.19464054766936489</c:v>
                </c:pt>
                <c:pt idx="4">
                  <c:v>0.35028299356061748</c:v>
                </c:pt>
                <c:pt idx="5">
                  <c:v>0.28191608355954695</c:v>
                </c:pt>
                <c:pt idx="6">
                  <c:v>-0.22506989982999834</c:v>
                </c:pt>
                <c:pt idx="7">
                  <c:v>-0.18736682465767115</c:v>
                </c:pt>
                <c:pt idx="8">
                  <c:v>-0.26237576321820832</c:v>
                </c:pt>
                <c:pt idx="9">
                  <c:v>-9.8433517529767936E-2</c:v>
                </c:pt>
                <c:pt idx="10">
                  <c:v>-0.32673843226915905</c:v>
                </c:pt>
                <c:pt idx="11">
                  <c:v>-0.51549952086545647</c:v>
                </c:pt>
                <c:pt idx="12">
                  <c:v>-1.4161287091764942</c:v>
                </c:pt>
                <c:pt idx="13">
                  <c:v>-1.52385020514897</c:v>
                </c:pt>
                <c:pt idx="14">
                  <c:v>-1.209394806954176</c:v>
                </c:pt>
                <c:pt idx="15">
                  <c:v>-1.1373580940305932</c:v>
                </c:pt>
                <c:pt idx="16">
                  <c:v>-0.20013866251484888</c:v>
                </c:pt>
                <c:pt idx="17">
                  <c:v>0.23433864456983691</c:v>
                </c:pt>
                <c:pt idx="18">
                  <c:v>0.21126126379652127</c:v>
                </c:pt>
                <c:pt idx="19">
                  <c:v>6.6611172385165923E-2</c:v>
                </c:pt>
                <c:pt idx="20">
                  <c:v>0.51257780583901946</c:v>
                </c:pt>
                <c:pt idx="21">
                  <c:v>-8.700722040154836E-2</c:v>
                </c:pt>
                <c:pt idx="22">
                  <c:v>-0.10360518245880115</c:v>
                </c:pt>
                <c:pt idx="23">
                  <c:v>-6.4929238201493497E-3</c:v>
                </c:pt>
                <c:pt idx="24">
                  <c:v>-0.84315124784858708</c:v>
                </c:pt>
                <c:pt idx="25">
                  <c:v>-0.95991609543263268</c:v>
                </c:pt>
                <c:pt idx="26">
                  <c:v>-0.99441013347348539</c:v>
                </c:pt>
                <c:pt idx="27">
                  <c:v>-1.0305371485673254</c:v>
                </c:pt>
                <c:pt idx="28">
                  <c:v>-1.1093914575953627</c:v>
                </c:pt>
                <c:pt idx="29">
                  <c:v>-0.38768064787315293</c:v>
                </c:pt>
                <c:pt idx="30">
                  <c:v>-0.26147209636531782</c:v>
                </c:pt>
                <c:pt idx="31">
                  <c:v>7.2943697780192399E-2</c:v>
                </c:pt>
                <c:pt idx="32">
                  <c:v>0.42494468425965881</c:v>
                </c:pt>
                <c:pt idx="33">
                  <c:v>-0.1605411518381982</c:v>
                </c:pt>
                <c:pt idx="34">
                  <c:v>-0.14127013952000711</c:v>
                </c:pt>
                <c:pt idx="35">
                  <c:v>-9.9271565787751426E-2</c:v>
                </c:pt>
                <c:pt idx="36">
                  <c:v>-0.46827099493737612</c:v>
                </c:pt>
                <c:pt idx="37">
                  <c:v>4.7867204654799572E-2</c:v>
                </c:pt>
                <c:pt idx="38">
                  <c:v>9.2573233701885114E-3</c:v>
                </c:pt>
                <c:pt idx="39">
                  <c:v>-0.41021800838347827</c:v>
                </c:pt>
                <c:pt idx="40">
                  <c:v>0.48009266934015127</c:v>
                </c:pt>
                <c:pt idx="41">
                  <c:v>0.29785117891678897</c:v>
                </c:pt>
                <c:pt idx="42">
                  <c:v>-0.12483366527975595</c:v>
                </c:pt>
                <c:pt idx="43">
                  <c:v>2.7137263602086164E-2</c:v>
                </c:pt>
                <c:pt idx="44">
                  <c:v>-0.27969846313171176</c:v>
                </c:pt>
                <c:pt idx="45">
                  <c:v>-0.59844453204185399</c:v>
                </c:pt>
                <c:pt idx="46">
                  <c:v>-0.24285876468071241</c:v>
                </c:pt>
                <c:pt idx="47">
                  <c:v>-9.1317821587802619E-2</c:v>
                </c:pt>
                <c:pt idx="48">
                  <c:v>-0.6117241480840373</c:v>
                </c:pt>
                <c:pt idx="49">
                  <c:v>-3.5498732690682551E-2</c:v>
                </c:pt>
                <c:pt idx="50">
                  <c:v>9.4331937210715832E-4</c:v>
                </c:pt>
                <c:pt idx="51">
                  <c:v>-0.1625206247419119</c:v>
                </c:pt>
                <c:pt idx="52">
                  <c:v>0.40520497877348888</c:v>
                </c:pt>
                <c:pt idx="53">
                  <c:v>-0.52581094037694787</c:v>
                </c:pt>
                <c:pt idx="54">
                  <c:v>-0.37131604989190026</c:v>
                </c:pt>
                <c:pt idx="55">
                  <c:v>-0.46771265393281752</c:v>
                </c:pt>
                <c:pt idx="56">
                  <c:v>-3.5880365218564698</c:v>
                </c:pt>
                <c:pt idx="57">
                  <c:v>-11.621815542410653</c:v>
                </c:pt>
                <c:pt idx="58">
                  <c:v>-1.9088551184840159</c:v>
                </c:pt>
                <c:pt idx="59">
                  <c:v>-3.448835870369404</c:v>
                </c:pt>
                <c:pt idx="60">
                  <c:v>-0.21298825178454692</c:v>
                </c:pt>
                <c:pt idx="61">
                  <c:v>11.019257783888621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BD-4B33-BBE9-ED1FC3FF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248128"/>
        <c:axId val="111249664"/>
      </c:lineChart>
      <c:catAx>
        <c:axId val="111248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1249664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111249664"/>
        <c:scaling>
          <c:orientation val="minMax"/>
          <c:max val="15"/>
          <c:min val="-15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124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058356654055108E-2"/>
          <c:y val="0.58235672446558295"/>
          <c:w val="0.70143149310694086"/>
          <c:h val="0.24192728870853991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04761904761901E-2"/>
          <c:y val="3.4672970843183611E-2"/>
          <c:w val="0.86791676040494936"/>
          <c:h val="0.843282048349726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41400D0-F369-4A0D-809B-5FD768DDC20A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2FB-4027-B714-638A1EE714B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FB-4027-B714-638A1EE714B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AD5AF59-613C-40FE-AF13-D527C0644523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2FB-4027-B714-638A1EE714B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6BF5D50-D23F-452D-ABD5-45851AAC230E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2FB-4027-B714-638A1EE714B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E7507E1-22FC-4591-966C-046A85413735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2FB-4027-B714-638A1EE714B5}"/>
                </c:ext>
              </c:extLst>
            </c:dLbl>
            <c:dLbl>
              <c:idx val="5"/>
              <c:layout>
                <c:manualLayout>
                  <c:x val="-6.6666666666666666E-2"/>
                  <c:y val="3.8690467123531323E-2"/>
                </c:manualLayout>
              </c:layout>
              <c:tx>
                <c:rich>
                  <a:bodyPr/>
                  <a:lstStyle/>
                  <a:p>
                    <a:fld id="{0C559D57-7F61-4B52-A0DB-46F01062CA24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2FB-4027-B714-638A1EE714B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A8C961A-DCFB-4627-B7DC-02F708B27B84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2FB-4027-B714-638A1EE714B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CAFB935-D0C5-4F47-AB75-FAD87E4B24FD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2FB-4027-B714-638A1EE714B5}"/>
                </c:ext>
              </c:extLst>
            </c:dLbl>
            <c:dLbl>
              <c:idx val="8"/>
              <c:layout>
                <c:manualLayout>
                  <c:x val="-6.4285714285714265E-2"/>
                  <c:y val="5.9523795574663576E-3"/>
                </c:manualLayout>
              </c:layout>
              <c:tx>
                <c:rich>
                  <a:bodyPr/>
                  <a:lstStyle/>
                  <a:p>
                    <a:fld id="{EDE1C5E9-E7E2-4238-AAB3-085EB7E610AB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2FB-4027-B714-638A1EE714B5}"/>
                </c:ext>
              </c:extLst>
            </c:dLbl>
            <c:dLbl>
              <c:idx val="9"/>
              <c:layout>
                <c:manualLayout>
                  <c:x val="-7.1428571428571869E-3"/>
                  <c:y val="1.1904759114932715E-2"/>
                </c:manualLayout>
              </c:layout>
              <c:tx>
                <c:rich>
                  <a:bodyPr/>
                  <a:lstStyle/>
                  <a:p>
                    <a:fld id="{4A122AC5-ABF1-4D73-8036-8869CD8074FB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2FB-4027-B714-638A1EE714B5}"/>
                </c:ext>
              </c:extLst>
            </c:dLbl>
            <c:dLbl>
              <c:idx val="10"/>
              <c:layout>
                <c:manualLayout>
                  <c:x val="-5.9523809523809521E-2"/>
                  <c:y val="-5.9523795574663576E-3"/>
                </c:manualLayout>
              </c:layout>
              <c:tx>
                <c:rich>
                  <a:bodyPr/>
                  <a:lstStyle/>
                  <a:p>
                    <a:fld id="{E8300A00-4EBA-43C8-B045-5FCC298EAB81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2FB-4027-B714-638A1EE714B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C1C67C9-99C3-4B4C-8EFD-97B51D7C6BD1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2FB-4027-B714-638A1EE714B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0115583-FAAB-4087-B666-B58A3327520C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2FB-4027-B714-638A1EE714B5}"/>
                </c:ext>
              </c:extLst>
            </c:dLbl>
            <c:dLbl>
              <c:idx val="13"/>
              <c:layout>
                <c:manualLayout>
                  <c:x val="-5.7142857142857141E-2"/>
                  <c:y val="-3.273808756606502E-2"/>
                </c:manualLayout>
              </c:layout>
              <c:tx>
                <c:rich>
                  <a:bodyPr/>
                  <a:lstStyle/>
                  <a:p>
                    <a:fld id="{51A1EF82-03A5-4C10-8BA7-AA5775656504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2FB-4027-B714-638A1EE714B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3824695-6DD8-4E8A-9023-3CD1026F4DB9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2FB-4027-B714-638A1EE714B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55158AB-9029-4D7A-BAB1-CDA29AD73C58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2FB-4027-B714-638A1EE714B5}"/>
                </c:ext>
              </c:extLst>
            </c:dLbl>
            <c:dLbl>
              <c:idx val="16"/>
              <c:layout>
                <c:manualLayout>
                  <c:x val="0"/>
                  <c:y val="-2.6785708008598665E-2"/>
                </c:manualLayout>
              </c:layout>
              <c:tx>
                <c:rich>
                  <a:bodyPr/>
                  <a:lstStyle/>
                  <a:p>
                    <a:fld id="{D18847A3-11E3-477A-BF3F-76D9ABC39284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2FB-4027-B714-638A1EE714B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195CB51-9FBA-4B24-AAC7-C14E44C0F2BC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2FB-4027-B714-638A1EE714B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F12A323-7CC6-44FD-9F72-AEB836831F08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2FB-4027-B714-638A1EE714B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04B5D66-40B1-40C2-A713-9D24555CF912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2FB-4027-B714-638A1EE714B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76D0E127-A841-40EF-9057-26EE02D25EE2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2FB-4027-B714-638A1EE714B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F3FDE2C-7D7C-47BC-8D31-87FECFF57269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2FB-4027-B714-638A1EE714B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8BBEA00-2C7C-47AB-B51B-328F9AD8C523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2FB-4027-B714-638A1EE714B5}"/>
                </c:ext>
              </c:extLst>
            </c:dLbl>
            <c:dLbl>
              <c:idx val="23"/>
              <c:layout>
                <c:manualLayout>
                  <c:x val="-3.5714285714285712E-2"/>
                  <c:y val="-3.57142773447982E-2"/>
                </c:manualLayout>
              </c:layout>
              <c:tx>
                <c:rich>
                  <a:bodyPr/>
                  <a:lstStyle/>
                  <a:p>
                    <a:fld id="{D676637F-BF69-4014-9FBC-2E9F676EAC06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2FB-4027-B714-638A1EE714B5}"/>
                </c:ext>
              </c:extLst>
            </c:dLbl>
            <c:dLbl>
              <c:idx val="24"/>
              <c:layout>
                <c:manualLayout>
                  <c:x val="-1.1904761904761904E-2"/>
                  <c:y val="1.4880948893665841E-2"/>
                </c:manualLayout>
              </c:layout>
              <c:tx>
                <c:rich>
                  <a:bodyPr/>
                  <a:lstStyle/>
                  <a:p>
                    <a:fld id="{29844E78-A140-42D6-92EA-4221670D6EBA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B2FB-4027-B714-638A1EE714B5}"/>
                </c:ext>
              </c:extLst>
            </c:dLbl>
            <c:dLbl>
              <c:idx val="25"/>
              <c:layout>
                <c:manualLayout>
                  <c:x val="-4.7619047619048491E-3"/>
                  <c:y val="-3.5714277344798151E-2"/>
                </c:manualLayout>
              </c:layout>
              <c:tx>
                <c:rich>
                  <a:bodyPr/>
                  <a:lstStyle/>
                  <a:p>
                    <a:fld id="{200214FF-1462-4BB7-BBDC-6770C966EFD2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B2FB-4027-B714-638A1EE714B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70BE9F4-4A69-4CA0-AB92-B0688AF57BCD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B2FB-4027-B714-638A1EE714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'08_wages'!$T$31:$T$57</c:f>
              <c:numCache>
                <c:formatCode>0.0</c:formatCode>
                <c:ptCount val="27"/>
                <c:pt idx="0">
                  <c:v>1.0239347034817436</c:v>
                </c:pt>
                <c:pt idx="1">
                  <c:v>0.40847254455829152</c:v>
                </c:pt>
                <c:pt idx="2">
                  <c:v>2.0389297156978348</c:v>
                </c:pt>
                <c:pt idx="3">
                  <c:v>2.6939992726543904</c:v>
                </c:pt>
                <c:pt idx="4">
                  <c:v>1.2485008475654924</c:v>
                </c:pt>
                <c:pt idx="5">
                  <c:v>-0.48023886089737511</c:v>
                </c:pt>
                <c:pt idx="6">
                  <c:v>2.3831802523217371</c:v>
                </c:pt>
                <c:pt idx="7">
                  <c:v>4.612791158967644</c:v>
                </c:pt>
                <c:pt idx="8">
                  <c:v>-1.759634116514186</c:v>
                </c:pt>
                <c:pt idx="9">
                  <c:v>-0.6912904687901511</c:v>
                </c:pt>
                <c:pt idx="10">
                  <c:v>2.0930626891403348</c:v>
                </c:pt>
                <c:pt idx="11">
                  <c:v>0.8741488442676637</c:v>
                </c:pt>
                <c:pt idx="12">
                  <c:v>-2.0093864799166083</c:v>
                </c:pt>
                <c:pt idx="13">
                  <c:v>3.6573577297889459</c:v>
                </c:pt>
                <c:pt idx="14">
                  <c:v>-3.5456180551490801</c:v>
                </c:pt>
                <c:pt idx="15">
                  <c:v>3.0679310028250306</c:v>
                </c:pt>
                <c:pt idx="16">
                  <c:v>6.9703264865863312</c:v>
                </c:pt>
                <c:pt idx="17">
                  <c:v>1.0526594554512769</c:v>
                </c:pt>
                <c:pt idx="18">
                  <c:v>1.9282925613454349</c:v>
                </c:pt>
                <c:pt idx="19">
                  <c:v>-9.9591250734831771E-2</c:v>
                </c:pt>
                <c:pt idx="20">
                  <c:v>-1.3054117503116136</c:v>
                </c:pt>
                <c:pt idx="21">
                  <c:v>0.4390074857442583</c:v>
                </c:pt>
                <c:pt idx="22">
                  <c:v>2.2174088304478534</c:v>
                </c:pt>
                <c:pt idx="23">
                  <c:v>2.8721675884203934</c:v>
                </c:pt>
                <c:pt idx="24">
                  <c:v>2.4706506362110137</c:v>
                </c:pt>
                <c:pt idx="25">
                  <c:v>3.6598819227059654</c:v>
                </c:pt>
                <c:pt idx="26">
                  <c:v>0.22215014328617055</c:v>
                </c:pt>
              </c:numCache>
            </c:numRef>
          </c:xVal>
          <c:yVal>
            <c:numRef>
              <c:f>'08_wages'!$I$31:$I$57</c:f>
              <c:numCache>
                <c:formatCode>0.0</c:formatCode>
                <c:ptCount val="27"/>
                <c:pt idx="0">
                  <c:v>-4.2041318036144526</c:v>
                </c:pt>
                <c:pt idx="1">
                  <c:v>-0.92913578314680612</c:v>
                </c:pt>
                <c:pt idx="2">
                  <c:v>4.1912746001014911</c:v>
                </c:pt>
                <c:pt idx="3">
                  <c:v>4.1312916770220642</c:v>
                </c:pt>
                <c:pt idx="4">
                  <c:v>-1.4836771301696361</c:v>
                </c:pt>
                <c:pt idx="5">
                  <c:v>-1.4255549702594017</c:v>
                </c:pt>
                <c:pt idx="6">
                  <c:v>0.5335256346495898</c:v>
                </c:pt>
                <c:pt idx="7">
                  <c:v>-0.23279926995958267</c:v>
                </c:pt>
                <c:pt idx="8">
                  <c:v>-1.1979726616495157</c:v>
                </c:pt>
                <c:pt idx="9">
                  <c:v>-1.6962180061027898</c:v>
                </c:pt>
                <c:pt idx="10">
                  <c:v>2.7252011347253857</c:v>
                </c:pt>
                <c:pt idx="11">
                  <c:v>-0.1884567083669797</c:v>
                </c:pt>
                <c:pt idx="12">
                  <c:v>-0.26487871620179959</c:v>
                </c:pt>
                <c:pt idx="13">
                  <c:v>-0.20041111697993719</c:v>
                </c:pt>
                <c:pt idx="14">
                  <c:v>-3.7724597600549359</c:v>
                </c:pt>
                <c:pt idx="15">
                  <c:v>1.8332124860493071</c:v>
                </c:pt>
                <c:pt idx="16">
                  <c:v>3.8310992963197954</c:v>
                </c:pt>
                <c:pt idx="17">
                  <c:v>5.801057315173419</c:v>
                </c:pt>
                <c:pt idx="18">
                  <c:v>2.7569403399503312</c:v>
                </c:pt>
                <c:pt idx="19">
                  <c:v>-1.6613969312213706</c:v>
                </c:pt>
                <c:pt idx="20">
                  <c:v>-3.178633659889063</c:v>
                </c:pt>
                <c:pt idx="21">
                  <c:v>-2.6231741204984171</c:v>
                </c:pt>
                <c:pt idx="22">
                  <c:v>1.4988052610178659</c:v>
                </c:pt>
                <c:pt idx="23">
                  <c:v>3.2534596958225581</c:v>
                </c:pt>
                <c:pt idx="24">
                  <c:v>1.8994351499470374</c:v>
                </c:pt>
                <c:pt idx="25">
                  <c:v>-0.48973799393756678</c:v>
                </c:pt>
                <c:pt idx="26">
                  <c:v>0.11629192761848373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'08_wages'!$L$31:$L$57</c15:f>
                <c15:dlblRangeCache>
                  <c:ptCount val="27"/>
                  <c:pt idx="0">
                    <c:v>AT</c:v>
                  </c:pt>
                  <c:pt idx="1">
                    <c:v>BE</c:v>
                  </c:pt>
                  <c:pt idx="2">
                    <c:v>BG</c:v>
                  </c:pt>
                  <c:pt idx="3">
                    <c:v>CY</c:v>
                  </c:pt>
                  <c:pt idx="4">
                    <c:v>cz</c:v>
                  </c:pt>
                  <c:pt idx="5">
                    <c:v>DE</c:v>
                  </c:pt>
                  <c:pt idx="6">
                    <c:v>DK</c:v>
                  </c:pt>
                  <c:pt idx="7">
                    <c:v>EE</c:v>
                  </c:pt>
                  <c:pt idx="8">
                    <c:v>EL</c:v>
                  </c:pt>
                  <c:pt idx="9">
                    <c:v>ES</c:v>
                  </c:pt>
                  <c:pt idx="10">
                    <c:v>FI</c:v>
                  </c:pt>
                  <c:pt idx="11">
                    <c:v>FR</c:v>
                  </c:pt>
                  <c:pt idx="12">
                    <c:v>HR</c:v>
                  </c:pt>
                  <c:pt idx="13">
                    <c:v>HU</c:v>
                  </c:pt>
                  <c:pt idx="14">
                    <c:v>IE</c:v>
                  </c:pt>
                  <c:pt idx="15">
                    <c:v>IT</c:v>
                  </c:pt>
                  <c:pt idx="16">
                    <c:v>LT</c:v>
                  </c:pt>
                  <c:pt idx="17">
                    <c:v>LU</c:v>
                  </c:pt>
                  <c:pt idx="18">
                    <c:v>LV</c:v>
                  </c:pt>
                  <c:pt idx="19">
                    <c:v>MT</c:v>
                  </c:pt>
                  <c:pt idx="20">
                    <c:v>NL</c:v>
                  </c:pt>
                  <c:pt idx="21">
                    <c:v>PL</c:v>
                  </c:pt>
                  <c:pt idx="22">
                    <c:v>PT</c:v>
                  </c:pt>
                  <c:pt idx="23">
                    <c:v>RO</c:v>
                  </c:pt>
                  <c:pt idx="24">
                    <c:v>SE</c:v>
                  </c:pt>
                  <c:pt idx="25">
                    <c:v>SI</c:v>
                  </c:pt>
                  <c:pt idx="26">
                    <c:v>SK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B2FB-4027-B714-638A1EE714B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'08_wages'!$I$31:$I$57</c:f>
              <c:numCache>
                <c:formatCode>0.0</c:formatCode>
                <c:ptCount val="27"/>
                <c:pt idx="0">
                  <c:v>-4.2041318036144526</c:v>
                </c:pt>
                <c:pt idx="1">
                  <c:v>-0.92913578314680612</c:v>
                </c:pt>
                <c:pt idx="2">
                  <c:v>4.1912746001014911</c:v>
                </c:pt>
                <c:pt idx="3">
                  <c:v>4.1312916770220642</c:v>
                </c:pt>
                <c:pt idx="4">
                  <c:v>-1.4836771301696361</c:v>
                </c:pt>
                <c:pt idx="5">
                  <c:v>-1.4255549702594017</c:v>
                </c:pt>
                <c:pt idx="6">
                  <c:v>0.5335256346495898</c:v>
                </c:pt>
                <c:pt idx="7">
                  <c:v>-0.23279926995958267</c:v>
                </c:pt>
                <c:pt idx="8">
                  <c:v>-1.1979726616495157</c:v>
                </c:pt>
                <c:pt idx="9">
                  <c:v>-1.6962180061027898</c:v>
                </c:pt>
                <c:pt idx="10">
                  <c:v>2.7252011347253857</c:v>
                </c:pt>
                <c:pt idx="11">
                  <c:v>-0.1884567083669797</c:v>
                </c:pt>
                <c:pt idx="12">
                  <c:v>-0.26487871620179959</c:v>
                </c:pt>
                <c:pt idx="13">
                  <c:v>-0.20041111697993719</c:v>
                </c:pt>
                <c:pt idx="14">
                  <c:v>-3.7724597600549359</c:v>
                </c:pt>
                <c:pt idx="15">
                  <c:v>1.8332124860493071</c:v>
                </c:pt>
                <c:pt idx="16">
                  <c:v>3.8310992963197954</c:v>
                </c:pt>
                <c:pt idx="17">
                  <c:v>5.801057315173419</c:v>
                </c:pt>
                <c:pt idx="18">
                  <c:v>2.7569403399503312</c:v>
                </c:pt>
                <c:pt idx="19">
                  <c:v>-1.6613969312213706</c:v>
                </c:pt>
                <c:pt idx="20">
                  <c:v>-3.178633659889063</c:v>
                </c:pt>
                <c:pt idx="21">
                  <c:v>-2.6231741204984171</c:v>
                </c:pt>
                <c:pt idx="22">
                  <c:v>1.4988052610178659</c:v>
                </c:pt>
                <c:pt idx="23">
                  <c:v>3.2534596958225581</c:v>
                </c:pt>
                <c:pt idx="24">
                  <c:v>1.8994351499470374</c:v>
                </c:pt>
                <c:pt idx="25">
                  <c:v>-0.48973799393756678</c:v>
                </c:pt>
                <c:pt idx="26">
                  <c:v>0.11629192761848373</c:v>
                </c:pt>
              </c:numCache>
            </c:numRef>
          </c:xVal>
          <c:yVal>
            <c:numRef>
              <c:f>'08_wages'!$I$31:$I$57</c:f>
              <c:numCache>
                <c:formatCode>0.0</c:formatCode>
                <c:ptCount val="27"/>
                <c:pt idx="0">
                  <c:v>-4.2041318036144526</c:v>
                </c:pt>
                <c:pt idx="1">
                  <c:v>-0.92913578314680612</c:v>
                </c:pt>
                <c:pt idx="2">
                  <c:v>4.1912746001014911</c:v>
                </c:pt>
                <c:pt idx="3">
                  <c:v>4.1312916770220642</c:v>
                </c:pt>
                <c:pt idx="4">
                  <c:v>-1.4836771301696361</c:v>
                </c:pt>
                <c:pt idx="5">
                  <c:v>-1.4255549702594017</c:v>
                </c:pt>
                <c:pt idx="6">
                  <c:v>0.5335256346495898</c:v>
                </c:pt>
                <c:pt idx="7">
                  <c:v>-0.23279926995958267</c:v>
                </c:pt>
                <c:pt idx="8">
                  <c:v>-1.1979726616495157</c:v>
                </c:pt>
                <c:pt idx="9">
                  <c:v>-1.6962180061027898</c:v>
                </c:pt>
                <c:pt idx="10">
                  <c:v>2.7252011347253857</c:v>
                </c:pt>
                <c:pt idx="11">
                  <c:v>-0.1884567083669797</c:v>
                </c:pt>
                <c:pt idx="12">
                  <c:v>-0.26487871620179959</c:v>
                </c:pt>
                <c:pt idx="13">
                  <c:v>-0.20041111697993719</c:v>
                </c:pt>
                <c:pt idx="14">
                  <c:v>-3.7724597600549359</c:v>
                </c:pt>
                <c:pt idx="15">
                  <c:v>1.8332124860493071</c:v>
                </c:pt>
                <c:pt idx="16">
                  <c:v>3.8310992963197954</c:v>
                </c:pt>
                <c:pt idx="17">
                  <c:v>5.801057315173419</c:v>
                </c:pt>
                <c:pt idx="18">
                  <c:v>2.7569403399503312</c:v>
                </c:pt>
                <c:pt idx="19">
                  <c:v>-1.6613969312213706</c:v>
                </c:pt>
                <c:pt idx="20">
                  <c:v>-3.178633659889063</c:v>
                </c:pt>
                <c:pt idx="21">
                  <c:v>-2.6231741204984171</c:v>
                </c:pt>
                <c:pt idx="22">
                  <c:v>1.4988052610178659</c:v>
                </c:pt>
                <c:pt idx="23">
                  <c:v>3.2534596958225581</c:v>
                </c:pt>
                <c:pt idx="24">
                  <c:v>1.8994351499470374</c:v>
                </c:pt>
                <c:pt idx="25">
                  <c:v>-0.48973799393756678</c:v>
                </c:pt>
                <c:pt idx="26">
                  <c:v>0.11629192761848373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2FB-4027-B714-638A1EE71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135344"/>
        <c:axId val="620135672"/>
      </c:scatterChart>
      <c:valAx>
        <c:axId val="620135344"/>
        <c:scaling>
          <c:orientation val="minMax"/>
          <c:min val="-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latin typeface="Arial" panose="020B0604020202020204" pitchFamily="34" charset="0"/>
                    <a:cs typeface="Arial" panose="020B0604020202020204" pitchFamily="34" charset="0"/>
                  </a:rPr>
                  <a:t>Compensation per employee</a:t>
                </a:r>
              </a:p>
            </c:rich>
          </c:tx>
          <c:layout>
            <c:manualLayout>
              <c:xMode val="edge"/>
              <c:yMode val="edge"/>
              <c:x val="0.36154161979752525"/>
              <c:y val="0.9077170257506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135672"/>
        <c:crosses val="autoZero"/>
        <c:crossBetween val="midCat"/>
      </c:valAx>
      <c:valAx>
        <c:axId val="6201356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Compensaatoin per hour</a:t>
                </a:r>
              </a:p>
            </c:rich>
          </c:tx>
          <c:layout>
            <c:manualLayout>
              <c:xMode val="edge"/>
              <c:yMode val="edge"/>
              <c:x val="2.3809523809523808E-2"/>
              <c:y val="0.294247438928289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135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'08_wages'!$AB$31:$AB$57</c:f>
              <c:strCache>
                <c:ptCount val="27"/>
                <c:pt idx="0">
                  <c:v>LT</c:v>
                </c:pt>
                <c:pt idx="1">
                  <c:v>EE</c:v>
                </c:pt>
                <c:pt idx="2">
                  <c:v>BG</c:v>
                </c:pt>
                <c:pt idx="3">
                  <c:v>SI</c:v>
                </c:pt>
                <c:pt idx="4">
                  <c:v>RO</c:v>
                </c:pt>
                <c:pt idx="5">
                  <c:v>LV</c:v>
                </c:pt>
                <c:pt idx="6">
                  <c:v>CZ</c:v>
                </c:pt>
                <c:pt idx="7">
                  <c:v>HU</c:v>
                </c:pt>
                <c:pt idx="8">
                  <c:v>SK</c:v>
                </c:pt>
                <c:pt idx="9">
                  <c:v>DK</c:v>
                </c:pt>
                <c:pt idx="10">
                  <c:v>PL</c:v>
                </c:pt>
                <c:pt idx="11">
                  <c:v>SE</c:v>
                </c:pt>
                <c:pt idx="12">
                  <c:v>PT</c:v>
                </c:pt>
                <c:pt idx="13">
                  <c:v>NL</c:v>
                </c:pt>
                <c:pt idx="14">
                  <c:v>LU</c:v>
                </c:pt>
                <c:pt idx="15">
                  <c:v>HR</c:v>
                </c:pt>
                <c:pt idx="16">
                  <c:v>AT</c:v>
                </c:pt>
                <c:pt idx="17">
                  <c:v>FI</c:v>
                </c:pt>
                <c:pt idx="18">
                  <c:v>IE</c:v>
                </c:pt>
                <c:pt idx="19">
                  <c:v>CY</c:v>
                </c:pt>
                <c:pt idx="20">
                  <c:v>BE</c:v>
                </c:pt>
                <c:pt idx="21">
                  <c:v>MT</c:v>
                </c:pt>
                <c:pt idx="22">
                  <c:v>DE</c:v>
                </c:pt>
                <c:pt idx="23">
                  <c:v>FR</c:v>
                </c:pt>
                <c:pt idx="24">
                  <c:v>IT</c:v>
                </c:pt>
                <c:pt idx="25">
                  <c:v>ES</c:v>
                </c:pt>
                <c:pt idx="26">
                  <c:v>EL</c:v>
                </c:pt>
              </c:strCache>
            </c:strRef>
          </c:cat>
          <c:val>
            <c:numRef>
              <c:f>'08_wages'!$AC$31:$AC$57</c:f>
              <c:numCache>
                <c:formatCode>0.000</c:formatCode>
                <c:ptCount val="27"/>
                <c:pt idx="0">
                  <c:v>2.8639868450871959</c:v>
                </c:pt>
                <c:pt idx="1">
                  <c:v>2.0638524313220148</c:v>
                </c:pt>
                <c:pt idx="2">
                  <c:v>1.7840485298230051</c:v>
                </c:pt>
                <c:pt idx="3">
                  <c:v>1.5800586628231621</c:v>
                </c:pt>
                <c:pt idx="4">
                  <c:v>1.5424918927370006</c:v>
                </c:pt>
                <c:pt idx="5">
                  <c:v>1.3786296108284042</c:v>
                </c:pt>
                <c:pt idx="6">
                  <c:v>1.2201658073282846</c:v>
                </c:pt>
                <c:pt idx="7">
                  <c:v>0.94387306515846625</c:v>
                </c:pt>
                <c:pt idx="8">
                  <c:v>0.92654013481764752</c:v>
                </c:pt>
                <c:pt idx="9">
                  <c:v>0.91789217642332943</c:v>
                </c:pt>
                <c:pt idx="10">
                  <c:v>0.89472677952497914</c:v>
                </c:pt>
                <c:pt idx="11">
                  <c:v>0.87962104358439985</c:v>
                </c:pt>
                <c:pt idx="12">
                  <c:v>0.8762280068013828</c:v>
                </c:pt>
                <c:pt idx="13">
                  <c:v>0.83746307643483009</c:v>
                </c:pt>
                <c:pt idx="14">
                  <c:v>0.68233636156802924</c:v>
                </c:pt>
                <c:pt idx="15">
                  <c:v>0.64128640624155164</c:v>
                </c:pt>
                <c:pt idx="16">
                  <c:v>0.62336106106804323</c:v>
                </c:pt>
                <c:pt idx="17">
                  <c:v>0.44654633311995334</c:v>
                </c:pt>
                <c:pt idx="18">
                  <c:v>0.35707198169147025</c:v>
                </c:pt>
                <c:pt idx="19">
                  <c:v>0.35333024027699445</c:v>
                </c:pt>
                <c:pt idx="20">
                  <c:v>0.23005599445751942</c:v>
                </c:pt>
                <c:pt idx="21">
                  <c:v>0.22951813483308436</c:v>
                </c:pt>
                <c:pt idx="22">
                  <c:v>0.17581308963632672</c:v>
                </c:pt>
                <c:pt idx="23">
                  <c:v>7.7696836757309054E-2</c:v>
                </c:pt>
                <c:pt idx="24">
                  <c:v>9.5052698589485427E-3</c:v>
                </c:pt>
                <c:pt idx="25">
                  <c:v>-7.4629061362866775E-2</c:v>
                </c:pt>
                <c:pt idx="26">
                  <c:v>-0.19791199547462188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2-42B6-AFE2-B3406F3C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overlap val="-27"/>
        <c:axId val="567519256"/>
        <c:axId val="567518600"/>
      </c:barChart>
      <c:catAx>
        <c:axId val="56751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518600"/>
        <c:crosses val="autoZero"/>
        <c:auto val="1"/>
        <c:lblAlgn val="ctr"/>
        <c:lblOffset val="100"/>
        <c:noMultiLvlLbl val="0"/>
      </c:catAx>
      <c:valAx>
        <c:axId val="567518600"/>
        <c:scaling>
          <c:orientation val="minMax"/>
          <c:max val="3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519256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69561999451974"/>
          <c:y val="2.7867147824683462E-2"/>
          <c:w val="0.8128956805827916"/>
          <c:h val="0.688839643116538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'09_bankrupcty'!$B$2</c:f>
              <c:strCache>
                <c:ptCount val="1"/>
                <c:pt idx="0">
                  <c:v>2020-Q1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'09_bankrupcty'!$A$4:$A$17</c:f>
              <c:strCache>
                <c:ptCount val="14"/>
                <c:pt idx="0">
                  <c:v>BE</c:v>
                </c:pt>
                <c:pt idx="1">
                  <c:v>BG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IT</c:v>
                </c:pt>
                <c:pt idx="8">
                  <c:v>LT</c:v>
                </c:pt>
                <c:pt idx="9">
                  <c:v>NL</c:v>
                </c:pt>
                <c:pt idx="10">
                  <c:v>PL</c:v>
                </c:pt>
                <c:pt idx="11">
                  <c:v>PT</c:v>
                </c:pt>
                <c:pt idx="12">
                  <c:v>RO</c:v>
                </c:pt>
                <c:pt idx="13">
                  <c:v>SK</c:v>
                </c:pt>
              </c:strCache>
            </c:strRef>
          </c:cat>
          <c:val>
            <c:numRef>
              <c:f>'09_bankrupcty'!$B$4:$B$17</c:f>
              <c:numCache>
                <c:formatCode>0.0</c:formatCode>
                <c:ptCount val="14"/>
                <c:pt idx="0">
                  <c:v>0.9765625</c:v>
                </c:pt>
                <c:pt idx="1">
                  <c:v>-12.903225806451601</c:v>
                </c:pt>
                <c:pt idx="2">
                  <c:v>-31.400742115027825</c:v>
                </c:pt>
                <c:pt idx="3">
                  <c:v>0.25445292620864279</c:v>
                </c:pt>
                <c:pt idx="4">
                  <c:v>-38.737446197991389</c:v>
                </c:pt>
                <c:pt idx="5">
                  <c:v>-24.338085539714868</c:v>
                </c:pt>
                <c:pt idx="6">
                  <c:v>-24.246231155778901</c:v>
                </c:pt>
                <c:pt idx="7">
                  <c:v>-17.694369973190348</c:v>
                </c:pt>
                <c:pt idx="8">
                  <c:v>-17.379679144385022</c:v>
                </c:pt>
                <c:pt idx="9">
                  <c:v>-3.7209302325581461</c:v>
                </c:pt>
                <c:pt idx="10">
                  <c:v>-13.853317811408616</c:v>
                </c:pt>
                <c:pt idx="11">
                  <c:v>-3.3492822966507134</c:v>
                </c:pt>
                <c:pt idx="12">
                  <c:v>-18.926553672316388</c:v>
                </c:pt>
                <c:pt idx="13">
                  <c:v>5.9231590181429965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F-48C0-B5F9-C1EBD485B293}"/>
            </c:ext>
          </c:extLst>
        </c:ser>
        <c:ser>
          <c:idx val="1"/>
          <c:order val="1"/>
          <c:tx>
            <c:strRef>
              <c:f>'09_bankrupcty'!$C$2</c:f>
              <c:strCache>
                <c:ptCount val="1"/>
                <c:pt idx="0">
                  <c:v>2020-Q2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'09_bankrupcty'!$A$4:$A$17</c:f>
              <c:strCache>
                <c:ptCount val="14"/>
                <c:pt idx="0">
                  <c:v>BE</c:v>
                </c:pt>
                <c:pt idx="1">
                  <c:v>BG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IT</c:v>
                </c:pt>
                <c:pt idx="8">
                  <c:v>LT</c:v>
                </c:pt>
                <c:pt idx="9">
                  <c:v>NL</c:v>
                </c:pt>
                <c:pt idx="10">
                  <c:v>PL</c:v>
                </c:pt>
                <c:pt idx="11">
                  <c:v>PT</c:v>
                </c:pt>
                <c:pt idx="12">
                  <c:v>RO</c:v>
                </c:pt>
                <c:pt idx="13">
                  <c:v>SK</c:v>
                </c:pt>
              </c:strCache>
            </c:strRef>
          </c:cat>
          <c:val>
            <c:numRef>
              <c:f>'09_bankrupcty'!$C$4:$C$17</c:f>
              <c:numCache>
                <c:formatCode>0.0</c:formatCode>
                <c:ptCount val="14"/>
                <c:pt idx="0">
                  <c:v>-51.855468750000007</c:v>
                </c:pt>
                <c:pt idx="1">
                  <c:v>-29.109062980030714</c:v>
                </c:pt>
                <c:pt idx="2">
                  <c:v>-24.814471243042675</c:v>
                </c:pt>
                <c:pt idx="3">
                  <c:v>-5.3435114503816692</c:v>
                </c:pt>
                <c:pt idx="4">
                  <c:v>-19.799139167862265</c:v>
                </c:pt>
                <c:pt idx="5">
                  <c:v>-42.36252545824847</c:v>
                </c:pt>
                <c:pt idx="6">
                  <c:v>-53.517587939698494</c:v>
                </c:pt>
                <c:pt idx="7">
                  <c:v>-72.117962466487938</c:v>
                </c:pt>
                <c:pt idx="8">
                  <c:v>-46.791443850267378</c:v>
                </c:pt>
                <c:pt idx="9">
                  <c:v>0.46511627906976116</c:v>
                </c:pt>
                <c:pt idx="10">
                  <c:v>-2.793946449359737</c:v>
                </c:pt>
                <c:pt idx="11">
                  <c:v>-24.162679425837325</c:v>
                </c:pt>
                <c:pt idx="12">
                  <c:v>4.3785310734463394</c:v>
                </c:pt>
                <c:pt idx="13">
                  <c:v>-28.833155460690151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F-48C0-B5F9-C1EBD485B293}"/>
            </c:ext>
          </c:extLst>
        </c:ser>
        <c:ser>
          <c:idx val="2"/>
          <c:order val="2"/>
          <c:tx>
            <c:strRef>
              <c:f>'09_bankrupcty'!$D$2</c:f>
              <c:strCache>
                <c:ptCount val="1"/>
                <c:pt idx="0">
                  <c:v>2020-Q3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'09_bankrupcty'!$A$4:$A$17</c:f>
              <c:strCache>
                <c:ptCount val="14"/>
                <c:pt idx="0">
                  <c:v>BE</c:v>
                </c:pt>
                <c:pt idx="1">
                  <c:v>BG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IT</c:v>
                </c:pt>
                <c:pt idx="8">
                  <c:v>LT</c:v>
                </c:pt>
                <c:pt idx="9">
                  <c:v>NL</c:v>
                </c:pt>
                <c:pt idx="10">
                  <c:v>PL</c:v>
                </c:pt>
                <c:pt idx="11">
                  <c:v>PT</c:v>
                </c:pt>
                <c:pt idx="12">
                  <c:v>RO</c:v>
                </c:pt>
                <c:pt idx="13">
                  <c:v>SK</c:v>
                </c:pt>
              </c:strCache>
            </c:strRef>
          </c:cat>
          <c:val>
            <c:numRef>
              <c:f>'09_bankrupcty'!$D$4:$D$17</c:f>
              <c:numCache>
                <c:formatCode>0.0</c:formatCode>
                <c:ptCount val="14"/>
                <c:pt idx="0">
                  <c:v>-28.3203125</c:v>
                </c:pt>
                <c:pt idx="1">
                  <c:v>-10.752688172043008</c:v>
                </c:pt>
                <c:pt idx="2">
                  <c:v>-21.938775510204081</c:v>
                </c:pt>
                <c:pt idx="3">
                  <c:v>-22.010178117048341</c:v>
                </c:pt>
                <c:pt idx="4">
                  <c:v>-10.043041606886661</c:v>
                </c:pt>
                <c:pt idx="5">
                  <c:v>4.378818737270862</c:v>
                </c:pt>
                <c:pt idx="6">
                  <c:v>-35.427135678391949</c:v>
                </c:pt>
                <c:pt idx="7">
                  <c:v>-27.613941018766752</c:v>
                </c:pt>
                <c:pt idx="8">
                  <c:v>-61.898395721925134</c:v>
                </c:pt>
                <c:pt idx="9">
                  <c:v>-28.83720930232559</c:v>
                </c:pt>
                <c:pt idx="10">
                  <c:v>-16.181606519208387</c:v>
                </c:pt>
                <c:pt idx="11">
                  <c:v>16.746411483253596</c:v>
                </c:pt>
                <c:pt idx="12">
                  <c:v>4.0960451977401107</c:v>
                </c:pt>
                <c:pt idx="13">
                  <c:v>-48.505869797225188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CF-48C0-B5F9-C1EBD485B293}"/>
            </c:ext>
          </c:extLst>
        </c:ser>
        <c:ser>
          <c:idx val="3"/>
          <c:order val="3"/>
          <c:tx>
            <c:strRef>
              <c:f>'09_bankrupcty'!$E$2</c:f>
              <c:strCache>
                <c:ptCount val="1"/>
                <c:pt idx="0">
                  <c:v>2020-Q4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'09_bankrupcty'!$A$4:$A$17</c:f>
              <c:strCache>
                <c:ptCount val="14"/>
                <c:pt idx="0">
                  <c:v>BE</c:v>
                </c:pt>
                <c:pt idx="1">
                  <c:v>BG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IT</c:v>
                </c:pt>
                <c:pt idx="8">
                  <c:v>LT</c:v>
                </c:pt>
                <c:pt idx="9">
                  <c:v>NL</c:v>
                </c:pt>
                <c:pt idx="10">
                  <c:v>PL</c:v>
                </c:pt>
                <c:pt idx="11">
                  <c:v>PT</c:v>
                </c:pt>
                <c:pt idx="12">
                  <c:v>RO</c:v>
                </c:pt>
                <c:pt idx="13">
                  <c:v>SK</c:v>
                </c:pt>
              </c:strCache>
            </c:strRef>
          </c:cat>
          <c:val>
            <c:numRef>
              <c:f>'09_bankrupcty'!$E$4:$E$17</c:f>
              <c:numCache>
                <c:formatCode>0.0</c:formatCode>
                <c:ptCount val="14"/>
                <c:pt idx="0">
                  <c:v>-40.52734375</c:v>
                </c:pt>
                <c:pt idx="1">
                  <c:v>-15.514592933947768</c:v>
                </c:pt>
                <c:pt idx="2">
                  <c:v>-36.781076066790341</c:v>
                </c:pt>
                <c:pt idx="3">
                  <c:v>-23.02798982188294</c:v>
                </c:pt>
                <c:pt idx="4">
                  <c:v>-24.103299856527983</c:v>
                </c:pt>
                <c:pt idx="5">
                  <c:v>10.285132382892058</c:v>
                </c:pt>
                <c:pt idx="6">
                  <c:v>-40.075376884422099</c:v>
                </c:pt>
                <c:pt idx="7">
                  <c:v>-7.2386058981233248</c:v>
                </c:pt>
                <c:pt idx="8">
                  <c:v>-58.155080213903744</c:v>
                </c:pt>
                <c:pt idx="9">
                  <c:v>-38.914728682170541</c:v>
                </c:pt>
                <c:pt idx="10">
                  <c:v>-32.94528521536671</c:v>
                </c:pt>
                <c:pt idx="11">
                  <c:v>-13.636363636363626</c:v>
                </c:pt>
                <c:pt idx="12">
                  <c:v>9.4632768361582009</c:v>
                </c:pt>
                <c:pt idx="13">
                  <c:v>-33.706865884027053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CF-48C0-B5F9-C1EBD485B293}"/>
            </c:ext>
          </c:extLst>
        </c:ser>
        <c:ser>
          <c:idx val="4"/>
          <c:order val="4"/>
          <c:tx>
            <c:strRef>
              <c:f>'09_bankrupcty'!$F$2</c:f>
              <c:strCache>
                <c:ptCount val="1"/>
                <c:pt idx="0">
                  <c:v>2021-Q1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'09_bankrupcty'!$A$4:$A$17</c:f>
              <c:strCache>
                <c:ptCount val="14"/>
                <c:pt idx="0">
                  <c:v>BE</c:v>
                </c:pt>
                <c:pt idx="1">
                  <c:v>BG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IT</c:v>
                </c:pt>
                <c:pt idx="8">
                  <c:v>LT</c:v>
                </c:pt>
                <c:pt idx="9">
                  <c:v>NL</c:v>
                </c:pt>
                <c:pt idx="10">
                  <c:v>PL</c:v>
                </c:pt>
                <c:pt idx="11">
                  <c:v>PT</c:v>
                </c:pt>
                <c:pt idx="12">
                  <c:v>RO</c:v>
                </c:pt>
                <c:pt idx="13">
                  <c:v>SK</c:v>
                </c:pt>
              </c:strCache>
            </c:strRef>
          </c:cat>
          <c:val>
            <c:numRef>
              <c:f>'09_bankrupcty'!$F$4:$F$17</c:f>
              <c:numCache>
                <c:formatCode>0.0</c:formatCode>
                <c:ptCount val="14"/>
                <c:pt idx="0">
                  <c:v>-44.3359375</c:v>
                </c:pt>
                <c:pt idx="1">
                  <c:v>-17.818740399385561</c:v>
                </c:pt>
                <c:pt idx="2">
                  <c:v>77.133580705009251</c:v>
                </c:pt>
                <c:pt idx="3">
                  <c:v>-21.119592875318062</c:v>
                </c:pt>
                <c:pt idx="4">
                  <c:v>-42.754662840746057</c:v>
                </c:pt>
                <c:pt idx="5">
                  <c:v>52.749490835030542</c:v>
                </c:pt>
                <c:pt idx="6">
                  <c:v>-47.48743718592965</c:v>
                </c:pt>
                <c:pt idx="7">
                  <c:v>-8.7131367292225264</c:v>
                </c:pt>
                <c:pt idx="8">
                  <c:v>-59.358288770053477</c:v>
                </c:pt>
                <c:pt idx="9">
                  <c:v>-50.542635658914733</c:v>
                </c:pt>
                <c:pt idx="10">
                  <c:v>-24.447031431897557</c:v>
                </c:pt>
                <c:pt idx="11">
                  <c:v>-21.05263157894737</c:v>
                </c:pt>
                <c:pt idx="12">
                  <c:v>61.86440677966101</c:v>
                </c:pt>
                <c:pt idx="13">
                  <c:v>-48.416933475631453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CF-48C0-B5F9-C1EBD485B293}"/>
            </c:ext>
          </c:extLst>
        </c:ser>
        <c:ser>
          <c:idx val="5"/>
          <c:order val="5"/>
          <c:tx>
            <c:strRef>
              <c:f>'09_bankrupcty'!$G$2</c:f>
              <c:strCache>
                <c:ptCount val="1"/>
                <c:pt idx="0">
                  <c:v>2021-Q2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'09_bankrupcty'!$A$4:$A$17</c:f>
              <c:strCache>
                <c:ptCount val="14"/>
                <c:pt idx="0">
                  <c:v>BE</c:v>
                </c:pt>
                <c:pt idx="1">
                  <c:v>BG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IT</c:v>
                </c:pt>
                <c:pt idx="8">
                  <c:v>LT</c:v>
                </c:pt>
                <c:pt idx="9">
                  <c:v>NL</c:v>
                </c:pt>
                <c:pt idx="10">
                  <c:v>PL</c:v>
                </c:pt>
                <c:pt idx="11">
                  <c:v>PT</c:v>
                </c:pt>
                <c:pt idx="12">
                  <c:v>RO</c:v>
                </c:pt>
                <c:pt idx="13">
                  <c:v>SK</c:v>
                </c:pt>
              </c:strCache>
            </c:strRef>
          </c:cat>
          <c:val>
            <c:numRef>
              <c:f>'09_bankrupcty'!$G$4:$G$17</c:f>
              <c:numCache>
                <c:formatCode>0.0</c:formatCode>
                <c:ptCount val="14"/>
                <c:pt idx="0">
                  <c:v>-42.48046875</c:v>
                </c:pt>
                <c:pt idx="1">
                  <c:v>-4.2242703533026003</c:v>
                </c:pt>
                <c:pt idx="2">
                  <c:v>-20.640074211502778</c:v>
                </c:pt>
                <c:pt idx="3">
                  <c:v>-21.246819338422384</c:v>
                </c:pt>
                <c:pt idx="4">
                  <c:v>-32.137733142037305</c:v>
                </c:pt>
                <c:pt idx="5">
                  <c:v>38.594704684317719</c:v>
                </c:pt>
                <c:pt idx="6">
                  <c:v>-47.613065326633162</c:v>
                </c:pt>
                <c:pt idx="7">
                  <c:v>-17.158176943699729</c:v>
                </c:pt>
                <c:pt idx="8">
                  <c:v>-50.133689839572192</c:v>
                </c:pt>
                <c:pt idx="9">
                  <c:v>-53.488372093023258</c:v>
                </c:pt>
                <c:pt idx="10">
                  <c:v>-47.613504074505244</c:v>
                </c:pt>
                <c:pt idx="11">
                  <c:v>-12.679425837320565</c:v>
                </c:pt>
                <c:pt idx="12">
                  <c:v>4.2372881355932321</c:v>
                </c:pt>
                <c:pt idx="13">
                  <c:v>-37.673425827107799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CF-48C0-B5F9-C1EBD485B293}"/>
            </c:ext>
          </c:extLst>
        </c:ser>
        <c:ser>
          <c:idx val="6"/>
          <c:order val="6"/>
          <c:tx>
            <c:strRef>
              <c:f>'09_bankrupcty'!$H$2</c:f>
              <c:strCache>
                <c:ptCount val="1"/>
                <c:pt idx="0">
                  <c:v>2021-Q3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'09_bankrupcty'!$A$4:$A$17</c:f>
              <c:strCache>
                <c:ptCount val="14"/>
                <c:pt idx="0">
                  <c:v>BE</c:v>
                </c:pt>
                <c:pt idx="1">
                  <c:v>BG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IT</c:v>
                </c:pt>
                <c:pt idx="8">
                  <c:v>LT</c:v>
                </c:pt>
                <c:pt idx="9">
                  <c:v>NL</c:v>
                </c:pt>
                <c:pt idx="10">
                  <c:v>PL</c:v>
                </c:pt>
                <c:pt idx="11">
                  <c:v>PT</c:v>
                </c:pt>
                <c:pt idx="12">
                  <c:v>RO</c:v>
                </c:pt>
                <c:pt idx="13">
                  <c:v>SK</c:v>
                </c:pt>
              </c:strCache>
            </c:strRef>
          </c:cat>
          <c:val>
            <c:numRef>
              <c:f>'09_bankrupcty'!$H$4:$H$17</c:f>
              <c:numCache>
                <c:formatCode>0.0</c:formatCode>
                <c:ptCount val="14"/>
                <c:pt idx="0">
                  <c:v>-38.671875000000014</c:v>
                </c:pt>
                <c:pt idx="1">
                  <c:v>-13.901689708141319</c:v>
                </c:pt>
                <c:pt idx="2">
                  <c:v>-29.267161410018545</c:v>
                </c:pt>
                <c:pt idx="3">
                  <c:v>-27.099236641221367</c:v>
                </c:pt>
                <c:pt idx="4">
                  <c:v>-53.586800573888091</c:v>
                </c:pt>
                <c:pt idx="5">
                  <c:v>36.150712830957218</c:v>
                </c:pt>
                <c:pt idx="6">
                  <c:v>-49.371859296482413</c:v>
                </c:pt>
                <c:pt idx="7">
                  <c:v>-19.034852546916881</c:v>
                </c:pt>
                <c:pt idx="8">
                  <c:v>-41.978609625668447</c:v>
                </c:pt>
                <c:pt idx="9">
                  <c:v>-59.379844961240316</c:v>
                </c:pt>
                <c:pt idx="10">
                  <c:v>-46.216530849825375</c:v>
                </c:pt>
                <c:pt idx="11">
                  <c:v>-23.923444976076553</c:v>
                </c:pt>
                <c:pt idx="12">
                  <c:v>30.508474576271198</c:v>
                </c:pt>
                <c:pt idx="13">
                  <c:v>-30.024902170046246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CF-48C0-B5F9-C1EBD485B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0572312"/>
        <c:axId val="620572968"/>
      </c:barChart>
      <c:catAx>
        <c:axId val="620572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0572968"/>
        <c:crosses val="autoZero"/>
        <c:auto val="1"/>
        <c:lblAlgn val="ctr"/>
        <c:lblOffset val="100"/>
        <c:noMultiLvlLbl val="0"/>
      </c:catAx>
      <c:valAx>
        <c:axId val="620572968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057231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7.5969371718473871E-2"/>
          <c:y val="0.85015811406021169"/>
          <c:w val="0.83686672823007158"/>
          <c:h val="0.12784586565235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211692272044553E-2"/>
          <c:y val="7.8037864752200092E-2"/>
          <c:w val="0.89866692044471841"/>
          <c:h val="0.804760305697082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'10_easi'!$D$24</c:f>
              <c:strCache>
                <c:ptCount val="1"/>
                <c:pt idx="0">
                  <c:v>Hiring and transition incentives, support for self-employment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[1]Sheet1!$B$164:$B$182</c:f>
              <c:strCache>
                <c:ptCount val="19"/>
                <c:pt idx="0">
                  <c:v>FR</c:v>
                </c:pt>
                <c:pt idx="1">
                  <c:v>IE</c:v>
                </c:pt>
                <c:pt idx="2">
                  <c:v>LU</c:v>
                </c:pt>
                <c:pt idx="3">
                  <c:v>FI</c:v>
                </c:pt>
                <c:pt idx="4">
                  <c:v>ES</c:v>
                </c:pt>
                <c:pt idx="5">
                  <c:v>BE</c:v>
                </c:pt>
                <c:pt idx="6">
                  <c:v>LT</c:v>
                </c:pt>
                <c:pt idx="7">
                  <c:v>PT</c:v>
                </c:pt>
                <c:pt idx="8">
                  <c:v>EL</c:v>
                </c:pt>
                <c:pt idx="9">
                  <c:v>LV</c:v>
                </c:pt>
                <c:pt idx="10">
                  <c:v>AT</c:v>
                </c:pt>
                <c:pt idx="11">
                  <c:v>IT</c:v>
                </c:pt>
                <c:pt idx="12">
                  <c:v>CZ</c:v>
                </c:pt>
                <c:pt idx="13">
                  <c:v>DE</c:v>
                </c:pt>
                <c:pt idx="14">
                  <c:v>HR</c:v>
                </c:pt>
                <c:pt idx="15">
                  <c:v>CY</c:v>
                </c:pt>
                <c:pt idx="16">
                  <c:v>SE</c:v>
                </c:pt>
                <c:pt idx="17">
                  <c:v>DK</c:v>
                </c:pt>
                <c:pt idx="18">
                  <c:v>SK</c:v>
                </c:pt>
              </c:strCache>
            </c:strRef>
          </c:cat>
          <c:val>
            <c:numRef>
              <c:f>'10_easi'!$D$25:$D$43</c:f>
              <c:numCache>
                <c:formatCode>0.00</c:formatCode>
                <c:ptCount val="19"/>
                <c:pt idx="0">
                  <c:v>14.3464234911603</c:v>
                </c:pt>
                <c:pt idx="1">
                  <c:v>2.70521992286386</c:v>
                </c:pt>
                <c:pt idx="2">
                  <c:v>0</c:v>
                </c:pt>
                <c:pt idx="3">
                  <c:v>4.9047619047619104</c:v>
                </c:pt>
                <c:pt idx="4">
                  <c:v>1.91658992805755</c:v>
                </c:pt>
                <c:pt idx="5">
                  <c:v>0.25337609723159998</c:v>
                </c:pt>
                <c:pt idx="6">
                  <c:v>5.0197752808988803</c:v>
                </c:pt>
                <c:pt idx="7">
                  <c:v>1.3850415512465399</c:v>
                </c:pt>
                <c:pt idx="8">
                  <c:v>2.0339927536231901</c:v>
                </c:pt>
                <c:pt idx="9">
                  <c:v>1.57228915662651</c:v>
                </c:pt>
                <c:pt idx="10">
                  <c:v>0.44</c:v>
                </c:pt>
                <c:pt idx="11">
                  <c:v>1.1801566579634499</c:v>
                </c:pt>
                <c:pt idx="12">
                  <c:v>0</c:v>
                </c:pt>
                <c:pt idx="13">
                  <c:v>0</c:v>
                </c:pt>
                <c:pt idx="14">
                  <c:v>2.28520203947574</c:v>
                </c:pt>
                <c:pt idx="15">
                  <c:v>1.34955393349554</c:v>
                </c:pt>
                <c:pt idx="16">
                  <c:v>1.1734374999999999</c:v>
                </c:pt>
                <c:pt idx="17">
                  <c:v>0.82972136222910198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9-4099-A890-6C2E4C624814}"/>
            </c:ext>
          </c:extLst>
        </c:ser>
        <c:ser>
          <c:idx val="0"/>
          <c:order val="1"/>
          <c:tx>
            <c:strRef>
              <c:f>'10_easi'!$C$24</c:f>
              <c:strCache>
                <c:ptCount val="1"/>
                <c:pt idx="0">
                  <c:v>Upskilling and reskilling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[1]Sheet1!$B$164:$B$182</c:f>
              <c:strCache>
                <c:ptCount val="19"/>
                <c:pt idx="0">
                  <c:v>FR</c:v>
                </c:pt>
                <c:pt idx="1">
                  <c:v>IE</c:v>
                </c:pt>
                <c:pt idx="2">
                  <c:v>LU</c:v>
                </c:pt>
                <c:pt idx="3">
                  <c:v>FI</c:v>
                </c:pt>
                <c:pt idx="4">
                  <c:v>ES</c:v>
                </c:pt>
                <c:pt idx="5">
                  <c:v>BE</c:v>
                </c:pt>
                <c:pt idx="6">
                  <c:v>LT</c:v>
                </c:pt>
                <c:pt idx="7">
                  <c:v>PT</c:v>
                </c:pt>
                <c:pt idx="8">
                  <c:v>EL</c:v>
                </c:pt>
                <c:pt idx="9">
                  <c:v>LV</c:v>
                </c:pt>
                <c:pt idx="10">
                  <c:v>AT</c:v>
                </c:pt>
                <c:pt idx="11">
                  <c:v>IT</c:v>
                </c:pt>
                <c:pt idx="12">
                  <c:v>CZ</c:v>
                </c:pt>
                <c:pt idx="13">
                  <c:v>DE</c:v>
                </c:pt>
                <c:pt idx="14">
                  <c:v>HR</c:v>
                </c:pt>
                <c:pt idx="15">
                  <c:v>CY</c:v>
                </c:pt>
                <c:pt idx="16">
                  <c:v>SE</c:v>
                </c:pt>
                <c:pt idx="17">
                  <c:v>DK</c:v>
                </c:pt>
                <c:pt idx="18">
                  <c:v>SK</c:v>
                </c:pt>
              </c:strCache>
            </c:strRef>
          </c:cat>
          <c:val>
            <c:numRef>
              <c:f>'10_easi'!$C$25:$C$43</c:f>
              <c:numCache>
                <c:formatCode>0.00</c:formatCode>
                <c:ptCount val="19"/>
                <c:pt idx="0">
                  <c:v>4.21408250355619</c:v>
                </c:pt>
                <c:pt idx="1">
                  <c:v>11.5158727112203</c:v>
                </c:pt>
                <c:pt idx="2">
                  <c:v>6.9541971349155398</c:v>
                </c:pt>
                <c:pt idx="3">
                  <c:v>4.7619047619047601</c:v>
                </c:pt>
                <c:pt idx="4">
                  <c:v>7.1951467625899301</c:v>
                </c:pt>
                <c:pt idx="5">
                  <c:v>8.6705352633355801</c:v>
                </c:pt>
                <c:pt idx="6">
                  <c:v>2.9877303370786499</c:v>
                </c:pt>
                <c:pt idx="7">
                  <c:v>6.4697097314223804</c:v>
                </c:pt>
                <c:pt idx="8">
                  <c:v>5.2624717686405704</c:v>
                </c:pt>
                <c:pt idx="9">
                  <c:v>4.5009857612267297</c:v>
                </c:pt>
                <c:pt idx="10">
                  <c:v>5.7144444444444398</c:v>
                </c:pt>
                <c:pt idx="11">
                  <c:v>0.101827676240209</c:v>
                </c:pt>
                <c:pt idx="12">
                  <c:v>3.4043561286681698</c:v>
                </c:pt>
                <c:pt idx="13">
                  <c:v>3.3178505742187498</c:v>
                </c:pt>
                <c:pt idx="14">
                  <c:v>0.62315657355563203</c:v>
                </c:pt>
                <c:pt idx="15">
                  <c:v>1.3901054339010499</c:v>
                </c:pt>
                <c:pt idx="16">
                  <c:v>0.46031250000000001</c:v>
                </c:pt>
                <c:pt idx="17">
                  <c:v>0.30959752321981399</c:v>
                </c:pt>
                <c:pt idx="18">
                  <c:v>0.16779902038236699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9-4099-A890-6C2E4C624814}"/>
            </c:ext>
          </c:extLst>
        </c:ser>
        <c:ser>
          <c:idx val="2"/>
          <c:order val="2"/>
          <c:tx>
            <c:strRef>
              <c:f>'10_easi'!$E$24</c:f>
              <c:strCache>
                <c:ptCount val="1"/>
                <c:pt idx="0">
                  <c:v>Employment services and skills forecasting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[1]Sheet1!$B$164:$B$182</c:f>
              <c:strCache>
                <c:ptCount val="19"/>
                <c:pt idx="0">
                  <c:v>FR</c:v>
                </c:pt>
                <c:pt idx="1">
                  <c:v>IE</c:v>
                </c:pt>
                <c:pt idx="2">
                  <c:v>LU</c:v>
                </c:pt>
                <c:pt idx="3">
                  <c:v>FI</c:v>
                </c:pt>
                <c:pt idx="4">
                  <c:v>ES</c:v>
                </c:pt>
                <c:pt idx="5">
                  <c:v>BE</c:v>
                </c:pt>
                <c:pt idx="6">
                  <c:v>LT</c:v>
                </c:pt>
                <c:pt idx="7">
                  <c:v>PT</c:v>
                </c:pt>
                <c:pt idx="8">
                  <c:v>EL</c:v>
                </c:pt>
                <c:pt idx="9">
                  <c:v>LV</c:v>
                </c:pt>
                <c:pt idx="10">
                  <c:v>AT</c:v>
                </c:pt>
                <c:pt idx="11">
                  <c:v>IT</c:v>
                </c:pt>
                <c:pt idx="12">
                  <c:v>CZ</c:v>
                </c:pt>
                <c:pt idx="13">
                  <c:v>DE</c:v>
                </c:pt>
                <c:pt idx="14">
                  <c:v>HR</c:v>
                </c:pt>
                <c:pt idx="15">
                  <c:v>CY</c:v>
                </c:pt>
                <c:pt idx="16">
                  <c:v>SE</c:v>
                </c:pt>
                <c:pt idx="17">
                  <c:v>DK</c:v>
                </c:pt>
                <c:pt idx="18">
                  <c:v>SK</c:v>
                </c:pt>
              </c:strCache>
            </c:strRef>
          </c:cat>
          <c:val>
            <c:numRef>
              <c:f>'10_easi'!$E$25:$E$43</c:f>
              <c:numCache>
                <c:formatCode>0.00</c:formatCode>
                <c:ptCount val="19"/>
                <c:pt idx="0">
                  <c:v>0.12700670595407401</c:v>
                </c:pt>
                <c:pt idx="1">
                  <c:v>0</c:v>
                </c:pt>
                <c:pt idx="2">
                  <c:v>6.8529570237331603</c:v>
                </c:pt>
                <c:pt idx="3">
                  <c:v>2.2380952380952399</c:v>
                </c:pt>
                <c:pt idx="4">
                  <c:v>0.58057553956834496</c:v>
                </c:pt>
                <c:pt idx="5">
                  <c:v>3.3760972316002703E-2</c:v>
                </c:pt>
                <c:pt idx="6">
                  <c:v>0.31955056179775299</c:v>
                </c:pt>
                <c:pt idx="7">
                  <c:v>0</c:v>
                </c:pt>
                <c:pt idx="8">
                  <c:v>0.38657190635451499</c:v>
                </c:pt>
                <c:pt idx="9">
                  <c:v>8.5650876232201495E-2</c:v>
                </c:pt>
                <c:pt idx="10">
                  <c:v>0</c:v>
                </c:pt>
                <c:pt idx="11">
                  <c:v>2.6109660574412499</c:v>
                </c:pt>
                <c:pt idx="12">
                  <c:v>4.4327539503385997E-3</c:v>
                </c:pt>
                <c:pt idx="13">
                  <c:v>0</c:v>
                </c:pt>
                <c:pt idx="14">
                  <c:v>0.27496692107979598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0.123400221203982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39-4099-A890-6C2E4C624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6495456"/>
        <c:axId val="856491192"/>
      </c:barChart>
      <c:catAx>
        <c:axId val="85649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491192"/>
        <c:crosses val="autoZero"/>
        <c:auto val="1"/>
        <c:lblAlgn val="ctr"/>
        <c:lblOffset val="100"/>
        <c:noMultiLvlLbl val="0"/>
      </c:catAx>
      <c:valAx>
        <c:axId val="8564911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49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43577277485611"/>
          <c:y val="0.16314757989810097"/>
          <c:w val="0.51269284718285679"/>
          <c:h val="0.32260016211208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Actual unemployment rate</c:v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'2_okun'!$A$2:$A$8</c:f>
              <c:strCache>
                <c:ptCount val="7"/>
                <c:pt idx="0">
                  <c:v> 2019Q4</c:v>
                </c:pt>
                <c:pt idx="1">
                  <c:v> 2020Q1</c:v>
                </c:pt>
                <c:pt idx="2">
                  <c:v> 2020Q2</c:v>
                </c:pt>
                <c:pt idx="3">
                  <c:v>2020Q3</c:v>
                </c:pt>
                <c:pt idx="4">
                  <c:v>2020Q4</c:v>
                </c:pt>
                <c:pt idx="5">
                  <c:v>2021Q1</c:v>
                </c:pt>
                <c:pt idx="6">
                  <c:v>2021Q2</c:v>
                </c:pt>
              </c:strCache>
            </c:strRef>
          </c:cat>
          <c:val>
            <c:numRef>
              <c:f>'2_okun'!$C$2:$C$8</c:f>
              <c:numCache>
                <c:formatCode>General</c:formatCode>
                <c:ptCount val="7"/>
                <c:pt idx="0">
                  <c:v>6.6</c:v>
                </c:pt>
                <c:pt idx="1">
                  <c:v>6.6</c:v>
                </c:pt>
                <c:pt idx="2">
                  <c:v>6.8</c:v>
                </c:pt>
                <c:pt idx="3">
                  <c:v>7.6</c:v>
                </c:pt>
                <c:pt idx="4">
                  <c:v>7.2</c:v>
                </c:pt>
                <c:pt idx="5">
                  <c:v>7.6</c:v>
                </c:pt>
                <c:pt idx="6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6-4DCE-B712-F2CBB7D67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613640"/>
        <c:axId val="585610688"/>
      </c:barChart>
      <c:lineChart>
        <c:grouping val="standard"/>
        <c:varyColors val="0"/>
        <c:ser>
          <c:idx val="2"/>
          <c:order val="1"/>
          <c:tx>
            <c:v>Predicted on the basis of GDP growth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'2_okun'!$E$2:$E$8</c:f>
              <c:numCache>
                <c:formatCode>0.00</c:formatCode>
                <c:ptCount val="7"/>
                <c:pt idx="0" formatCode="General">
                  <c:v>6.6</c:v>
                </c:pt>
                <c:pt idx="1">
                  <c:v>7.256993941080907</c:v>
                </c:pt>
                <c:pt idx="2">
                  <c:v>9.820450601633496</c:v>
                </c:pt>
                <c:pt idx="3">
                  <c:v>9.0132636463846207</c:v>
                </c:pt>
                <c:pt idx="4">
                  <c:v>9.4313908386273031</c:v>
                </c:pt>
                <c:pt idx="5">
                  <c:v>8.1944270533440431</c:v>
                </c:pt>
                <c:pt idx="6">
                  <c:v>7.9341759703331949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6-4DCE-B712-F2CBB7D67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613640"/>
        <c:axId val="585610688"/>
      </c:lineChart>
      <c:catAx>
        <c:axId val="58561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610688"/>
        <c:crosses val="autoZero"/>
        <c:auto val="1"/>
        <c:lblAlgn val="ctr"/>
        <c:lblOffset val="100"/>
        <c:noMultiLvlLbl val="0"/>
      </c:catAx>
      <c:valAx>
        <c:axId val="585610688"/>
        <c:scaling>
          <c:orientation val="minMax"/>
          <c:max val="11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613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'2_okun'!$F$2:$F$8</c:f>
              <c:numCache>
                <c:formatCode>General</c:formatCode>
                <c:ptCount val="7"/>
                <c:pt idx="0">
                  <c:v>0</c:v>
                </c:pt>
                <c:pt idx="1">
                  <c:v>0.65699394108090736</c:v>
                </c:pt>
                <c:pt idx="2">
                  <c:v>3.0204506016334962</c:v>
                </c:pt>
                <c:pt idx="3">
                  <c:v>1.4132636463846211</c:v>
                </c:pt>
                <c:pt idx="4">
                  <c:v>2.2313908386273029</c:v>
                </c:pt>
                <c:pt idx="5">
                  <c:v>0.59442705334404344</c:v>
                </c:pt>
                <c:pt idx="6">
                  <c:v>0.63417597033319506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A-4A0E-B004-02B6D5916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568400"/>
        <c:axId val="399567416"/>
      </c:lineChart>
      <c:catAx>
        <c:axId val="399568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567416"/>
        <c:crosses val="autoZero"/>
        <c:auto val="1"/>
        <c:lblAlgn val="ctr"/>
        <c:lblOffset val="100"/>
        <c:noMultiLvlLbl val="0"/>
      </c:catAx>
      <c:valAx>
        <c:axId val="399567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56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8455933677032E-2"/>
          <c:y val="4.7349953831948295E-2"/>
          <c:w val="0.89030569468085541"/>
          <c:h val="0.65495612217447885"/>
        </c:manualLayout>
      </c:layout>
      <c:lineChart>
        <c:grouping val="standard"/>
        <c:varyColors val="0"/>
        <c:ser>
          <c:idx val="0"/>
          <c:order val="0"/>
          <c:tx>
            <c:strRef>
              <c:f>'03_twk'!$G$1</c:f>
              <c:strCache>
                <c:ptCount val="1"/>
                <c:pt idx="0">
                  <c:v>High-contact, Affected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'03_twk'!$A$2:$A$8</c:f>
              <c:strCache>
                <c:ptCount val="7"/>
                <c:pt idx="0">
                  <c:v>2019Q4</c:v>
                </c:pt>
                <c:pt idx="1">
                  <c:v>2020Q1</c:v>
                </c:pt>
                <c:pt idx="2">
                  <c:v>2020Q2</c:v>
                </c:pt>
                <c:pt idx="3">
                  <c:v>2020Q3</c:v>
                </c:pt>
                <c:pt idx="4">
                  <c:v>2020Q4</c:v>
                </c:pt>
                <c:pt idx="5">
                  <c:v>2021Q1</c:v>
                </c:pt>
                <c:pt idx="6">
                  <c:v>2021Q2</c:v>
                </c:pt>
              </c:strCache>
            </c:strRef>
          </c:cat>
          <c:val>
            <c:numRef>
              <c:f>'03_twk'!$G$2:$G$8</c:f>
              <c:numCache>
                <c:formatCode>0</c:formatCode>
                <c:ptCount val="7"/>
                <c:pt idx="0">
                  <c:v>100</c:v>
                </c:pt>
                <c:pt idx="1">
                  <c:v>99.623491212410542</c:v>
                </c:pt>
                <c:pt idx="2">
                  <c:v>94.583728575293989</c:v>
                </c:pt>
                <c:pt idx="3">
                  <c:v>96.160378561454039</c:v>
                </c:pt>
                <c:pt idx="4">
                  <c:v>95.992479776570363</c:v>
                </c:pt>
                <c:pt idx="5">
                  <c:v>94.956411939054476</c:v>
                </c:pt>
                <c:pt idx="6">
                  <c:v>95.941536327530926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8A-4189-B7E1-F1154989AA6C}"/>
            </c:ext>
          </c:extLst>
        </c:ser>
        <c:ser>
          <c:idx val="1"/>
          <c:order val="1"/>
          <c:tx>
            <c:strRef>
              <c:f>'03_twk'!$H$1</c:f>
              <c:strCache>
                <c:ptCount val="1"/>
                <c:pt idx="0">
                  <c:v>High-contact, Less affected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'03_twk'!$A$2:$A$8</c:f>
              <c:strCache>
                <c:ptCount val="7"/>
                <c:pt idx="0">
                  <c:v>2019Q4</c:v>
                </c:pt>
                <c:pt idx="1">
                  <c:v>2020Q1</c:v>
                </c:pt>
                <c:pt idx="2">
                  <c:v>2020Q2</c:v>
                </c:pt>
                <c:pt idx="3">
                  <c:v>2020Q3</c:v>
                </c:pt>
                <c:pt idx="4">
                  <c:v>2020Q4</c:v>
                </c:pt>
                <c:pt idx="5">
                  <c:v>2021Q1</c:v>
                </c:pt>
                <c:pt idx="6">
                  <c:v>2021Q2</c:v>
                </c:pt>
              </c:strCache>
            </c:strRef>
          </c:cat>
          <c:val>
            <c:numRef>
              <c:f>'03_twk'!$H$2:$H$8</c:f>
              <c:numCache>
                <c:formatCode>0</c:formatCode>
                <c:ptCount val="7"/>
                <c:pt idx="0">
                  <c:v>100</c:v>
                </c:pt>
                <c:pt idx="1">
                  <c:v>100.34582545641028</c:v>
                </c:pt>
                <c:pt idx="2">
                  <c:v>99.53117509623516</c:v>
                </c:pt>
                <c:pt idx="3">
                  <c:v>100.40250744956512</c:v>
                </c:pt>
                <c:pt idx="4">
                  <c:v>100.97496532030343</c:v>
                </c:pt>
                <c:pt idx="5">
                  <c:v>101.70397952504344</c:v>
                </c:pt>
                <c:pt idx="6">
                  <c:v>102.49843523297908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8A-4189-B7E1-F1154989AA6C}"/>
            </c:ext>
          </c:extLst>
        </c:ser>
        <c:ser>
          <c:idx val="2"/>
          <c:order val="2"/>
          <c:tx>
            <c:strRef>
              <c:f>'03_twk'!$I$1</c:f>
              <c:strCache>
                <c:ptCount val="1"/>
                <c:pt idx="0">
                  <c:v>Low-contact, Services</c:v>
                </c:pt>
              </c:strCache>
            </c:strRef>
          </c:tx>
          <c:spPr>
            <a:ln w="38100" cap="rnd">
              <a:solidFill>
                <a:schemeClr val="accent3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strRef>
              <c:f>'03_twk'!$A$2:$A$8</c:f>
              <c:strCache>
                <c:ptCount val="7"/>
                <c:pt idx="0">
                  <c:v>2019Q4</c:v>
                </c:pt>
                <c:pt idx="1">
                  <c:v>2020Q1</c:v>
                </c:pt>
                <c:pt idx="2">
                  <c:v>2020Q2</c:v>
                </c:pt>
                <c:pt idx="3">
                  <c:v>2020Q3</c:v>
                </c:pt>
                <c:pt idx="4">
                  <c:v>2020Q4</c:v>
                </c:pt>
                <c:pt idx="5">
                  <c:v>2021Q1</c:v>
                </c:pt>
                <c:pt idx="6">
                  <c:v>2021Q2</c:v>
                </c:pt>
              </c:strCache>
            </c:strRef>
          </c:cat>
          <c:val>
            <c:numRef>
              <c:f>'03_twk'!$I$2:$I$8</c:f>
              <c:numCache>
                <c:formatCode>0</c:formatCode>
                <c:ptCount val="7"/>
                <c:pt idx="0">
                  <c:v>100</c:v>
                </c:pt>
                <c:pt idx="1">
                  <c:v>100.24862325001789</c:v>
                </c:pt>
                <c:pt idx="2">
                  <c:v>96.830154752035753</c:v>
                </c:pt>
                <c:pt idx="3">
                  <c:v>98.017338360103494</c:v>
                </c:pt>
                <c:pt idx="4">
                  <c:v>99.260656989720886</c:v>
                </c:pt>
                <c:pt idx="5">
                  <c:v>99.660128880342839</c:v>
                </c:pt>
                <c:pt idx="6">
                  <c:v>100.81629782576084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A-4189-B7E1-F1154989AA6C}"/>
            </c:ext>
          </c:extLst>
        </c:ser>
        <c:ser>
          <c:idx val="3"/>
          <c:order val="3"/>
          <c:tx>
            <c:strRef>
              <c:f>'03_twk'!$J$1</c:f>
              <c:strCache>
                <c:ptCount val="1"/>
                <c:pt idx="0">
                  <c:v>Low-contact, Other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'03_twk'!$A$2:$A$8</c:f>
              <c:strCache>
                <c:ptCount val="7"/>
                <c:pt idx="0">
                  <c:v>2019Q4</c:v>
                </c:pt>
                <c:pt idx="1">
                  <c:v>2020Q1</c:v>
                </c:pt>
                <c:pt idx="2">
                  <c:v>2020Q2</c:v>
                </c:pt>
                <c:pt idx="3">
                  <c:v>2020Q3</c:v>
                </c:pt>
                <c:pt idx="4">
                  <c:v>2020Q4</c:v>
                </c:pt>
                <c:pt idx="5">
                  <c:v>2021Q1</c:v>
                </c:pt>
                <c:pt idx="6">
                  <c:v>2021Q2</c:v>
                </c:pt>
              </c:strCache>
            </c:strRef>
          </c:cat>
          <c:val>
            <c:numRef>
              <c:f>'03_twk'!$J$2:$J$8</c:f>
              <c:numCache>
                <c:formatCode>0</c:formatCode>
                <c:ptCount val="7"/>
                <c:pt idx="0">
                  <c:v>100</c:v>
                </c:pt>
                <c:pt idx="1">
                  <c:v>99.265646188564943</c:v>
                </c:pt>
                <c:pt idx="2">
                  <c:v>97.551444664763437</c:v>
                </c:pt>
                <c:pt idx="3">
                  <c:v>97.228675926540561</c:v>
                </c:pt>
                <c:pt idx="4">
                  <c:v>97.757040602711342</c:v>
                </c:pt>
                <c:pt idx="5">
                  <c:v>97.219470483486987</c:v>
                </c:pt>
                <c:pt idx="6">
                  <c:v>97.178832384378595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8A-4189-B7E1-F1154989AA6C}"/>
            </c:ext>
          </c:extLst>
        </c:ser>
        <c:ser>
          <c:idx val="4"/>
          <c:order val="4"/>
          <c:tx>
            <c:strRef>
              <c:f>'03_twk'!$K$1</c:f>
              <c:strCache>
                <c:ptCount val="1"/>
                <c:pt idx="0">
                  <c:v>Total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'03_twk'!$A$2:$A$8</c:f>
              <c:strCache>
                <c:ptCount val="7"/>
                <c:pt idx="0">
                  <c:v>2019Q4</c:v>
                </c:pt>
                <c:pt idx="1">
                  <c:v>2020Q1</c:v>
                </c:pt>
                <c:pt idx="2">
                  <c:v>2020Q2</c:v>
                </c:pt>
                <c:pt idx="3">
                  <c:v>2020Q3</c:v>
                </c:pt>
                <c:pt idx="4">
                  <c:v>2020Q4</c:v>
                </c:pt>
                <c:pt idx="5">
                  <c:v>2021Q1</c:v>
                </c:pt>
                <c:pt idx="6">
                  <c:v>2021Q2</c:v>
                </c:pt>
              </c:strCache>
            </c:strRef>
          </c:cat>
          <c:val>
            <c:numRef>
              <c:f>'03_twk'!$K$2:$K$8</c:f>
              <c:numCache>
                <c:formatCode>0</c:formatCode>
                <c:ptCount val="7"/>
                <c:pt idx="0">
                  <c:v>100</c:v>
                </c:pt>
                <c:pt idx="1">
                  <c:v>99.883632216812231</c:v>
                </c:pt>
                <c:pt idx="2">
                  <c:v>97.098524834283964</c:v>
                </c:pt>
                <c:pt idx="3">
                  <c:v>97.99946145174826</c:v>
                </c:pt>
                <c:pt idx="4">
                  <c:v>98.462335621154807</c:v>
                </c:pt>
                <c:pt idx="5">
                  <c:v>98.327465069770881</c:v>
                </c:pt>
                <c:pt idx="6">
                  <c:v>99.076434063410417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8A-4189-B7E1-F1154989A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9219824"/>
        <c:axId val="659222776"/>
      </c:lineChart>
      <c:catAx>
        <c:axId val="659219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222776"/>
        <c:crosses val="autoZero"/>
        <c:auto val="1"/>
        <c:lblAlgn val="ctr"/>
        <c:lblOffset val="100"/>
        <c:noMultiLvlLbl val="0"/>
      </c:catAx>
      <c:valAx>
        <c:axId val="659222776"/>
        <c:scaling>
          <c:orientation val="minMax"/>
          <c:min val="9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6350"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21982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557532563484001E-2"/>
          <c:y val="0.80790164387346319"/>
          <c:w val="0.96081115832527153"/>
          <c:h val="0.16993769130659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HighRTI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26"/>
              <c:pt idx="0">
                <c:v>2015q1</c:v>
              </c:pt>
              <c:pt idx="1">
                <c:v>2015q2</c:v>
              </c:pt>
              <c:pt idx="2">
                <c:v>2015q3</c:v>
              </c:pt>
              <c:pt idx="3">
                <c:v>2015q4</c:v>
              </c:pt>
              <c:pt idx="4">
                <c:v>2016q1</c:v>
              </c:pt>
              <c:pt idx="5">
                <c:v>2016q2</c:v>
              </c:pt>
              <c:pt idx="6">
                <c:v>2016q3</c:v>
              </c:pt>
              <c:pt idx="7">
                <c:v>2016q4</c:v>
              </c:pt>
              <c:pt idx="8">
                <c:v>2017q1</c:v>
              </c:pt>
              <c:pt idx="9">
                <c:v>2017q2</c:v>
              </c:pt>
              <c:pt idx="10">
                <c:v>2017q3</c:v>
              </c:pt>
              <c:pt idx="11">
                <c:v>2017q4</c:v>
              </c:pt>
              <c:pt idx="12">
                <c:v>2018q1</c:v>
              </c:pt>
              <c:pt idx="13">
                <c:v>2018q2</c:v>
              </c:pt>
              <c:pt idx="14">
                <c:v>2018q3</c:v>
              </c:pt>
              <c:pt idx="15">
                <c:v>2018q4</c:v>
              </c:pt>
              <c:pt idx="16">
                <c:v>2019q1</c:v>
              </c:pt>
              <c:pt idx="17">
                <c:v>2019q2</c:v>
              </c:pt>
              <c:pt idx="18">
                <c:v>2019q3</c:v>
              </c:pt>
              <c:pt idx="19">
                <c:v>2019q4</c:v>
              </c:pt>
              <c:pt idx="20">
                <c:v>2020q1</c:v>
              </c:pt>
              <c:pt idx="21">
                <c:v>2020q2</c:v>
              </c:pt>
              <c:pt idx="22">
                <c:v>2020q3</c:v>
              </c:pt>
              <c:pt idx="23">
                <c:v>2020q4</c:v>
              </c:pt>
              <c:pt idx="24">
                <c:v>2021q1</c:v>
              </c:pt>
              <c:pt idx="25">
                <c:v>2021q2</c:v>
              </c:pt>
            </c:strLit>
          </c:cat>
          <c:val>
            <c:numLit>
              <c:formatCode>General</c:formatCode>
              <c:ptCount val="26"/>
              <c:pt idx="0">
                <c:v>100</c:v>
              </c:pt>
              <c:pt idx="1">
                <c:v>101.477</c:v>
              </c:pt>
              <c:pt idx="2">
                <c:v>102.8165</c:v>
              </c:pt>
              <c:pt idx="3">
                <c:v>102.0476</c:v>
              </c:pt>
              <c:pt idx="4">
                <c:v>101.1005</c:v>
              </c:pt>
              <c:pt idx="5">
                <c:v>103.1742</c:v>
              </c:pt>
              <c:pt idx="6">
                <c:v>104.2319</c:v>
              </c:pt>
              <c:pt idx="7">
                <c:v>103.51609999999999</c:v>
              </c:pt>
              <c:pt idx="8">
                <c:v>102.7068</c:v>
              </c:pt>
              <c:pt idx="9">
                <c:v>104.8901</c:v>
              </c:pt>
              <c:pt idx="10">
                <c:v>106.5269</c:v>
              </c:pt>
              <c:pt idx="11">
                <c:v>105.4875</c:v>
              </c:pt>
              <c:pt idx="12">
                <c:v>104.2627</c:v>
              </c:pt>
              <c:pt idx="13">
                <c:v>105.8099</c:v>
              </c:pt>
              <c:pt idx="14">
                <c:v>107.1</c:v>
              </c:pt>
              <c:pt idx="15">
                <c:v>105.8753</c:v>
              </c:pt>
              <c:pt idx="16">
                <c:v>104.78879999999999</c:v>
              </c:pt>
              <c:pt idx="17">
                <c:v>106.77209999999999</c:v>
              </c:pt>
              <c:pt idx="18">
                <c:v>107.8831</c:v>
              </c:pt>
              <c:pt idx="19">
                <c:v>106.694</c:v>
              </c:pt>
              <c:pt idx="20">
                <c:v>104.9406</c:v>
              </c:pt>
              <c:pt idx="21">
                <c:v>101.8733</c:v>
              </c:pt>
              <c:pt idx="22">
                <c:v>104.1581</c:v>
              </c:pt>
              <c:pt idx="23">
                <c:v>103.0843</c:v>
              </c:pt>
              <c:pt idx="24">
                <c:v>99.982060000000004</c:v>
              </c:pt>
              <c:pt idx="25">
                <c:v>101.703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0C-4AF4-AEE5-8658B03F2CB9}"/>
            </c:ext>
          </c:extLst>
        </c:ser>
        <c:ser>
          <c:idx val="1"/>
          <c:order val="1"/>
          <c:tx>
            <c:v>LowRTI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26"/>
              <c:pt idx="0">
                <c:v>2015q1</c:v>
              </c:pt>
              <c:pt idx="1">
                <c:v>2015q2</c:v>
              </c:pt>
              <c:pt idx="2">
                <c:v>2015q3</c:v>
              </c:pt>
              <c:pt idx="3">
                <c:v>2015q4</c:v>
              </c:pt>
              <c:pt idx="4">
                <c:v>2016q1</c:v>
              </c:pt>
              <c:pt idx="5">
                <c:v>2016q2</c:v>
              </c:pt>
              <c:pt idx="6">
                <c:v>2016q3</c:v>
              </c:pt>
              <c:pt idx="7">
                <c:v>2016q4</c:v>
              </c:pt>
              <c:pt idx="8">
                <c:v>2017q1</c:v>
              </c:pt>
              <c:pt idx="9">
                <c:v>2017q2</c:v>
              </c:pt>
              <c:pt idx="10">
                <c:v>2017q3</c:v>
              </c:pt>
              <c:pt idx="11">
                <c:v>2017q4</c:v>
              </c:pt>
              <c:pt idx="12">
                <c:v>2018q1</c:v>
              </c:pt>
              <c:pt idx="13">
                <c:v>2018q2</c:v>
              </c:pt>
              <c:pt idx="14">
                <c:v>2018q3</c:v>
              </c:pt>
              <c:pt idx="15">
                <c:v>2018q4</c:v>
              </c:pt>
              <c:pt idx="16">
                <c:v>2019q1</c:v>
              </c:pt>
              <c:pt idx="17">
                <c:v>2019q2</c:v>
              </c:pt>
              <c:pt idx="18">
                <c:v>2019q3</c:v>
              </c:pt>
              <c:pt idx="19">
                <c:v>2019q4</c:v>
              </c:pt>
              <c:pt idx="20">
                <c:v>2020q1</c:v>
              </c:pt>
              <c:pt idx="21">
                <c:v>2020q2</c:v>
              </c:pt>
              <c:pt idx="22">
                <c:v>2020q3</c:v>
              </c:pt>
              <c:pt idx="23">
                <c:v>2020q4</c:v>
              </c:pt>
              <c:pt idx="24">
                <c:v>2021q1</c:v>
              </c:pt>
              <c:pt idx="25">
                <c:v>2021q2</c:v>
              </c:pt>
            </c:strLit>
          </c:cat>
          <c:val>
            <c:numLit>
              <c:formatCode>General</c:formatCode>
              <c:ptCount val="26"/>
              <c:pt idx="0">
                <c:v>100</c:v>
              </c:pt>
              <c:pt idx="1">
                <c:v>101.24509999999999</c:v>
              </c:pt>
              <c:pt idx="2">
                <c:v>101.98609999999999</c:v>
              </c:pt>
              <c:pt idx="3">
                <c:v>102.0754</c:v>
              </c:pt>
              <c:pt idx="4">
                <c:v>101.999</c:v>
              </c:pt>
              <c:pt idx="5">
                <c:v>102.8172</c:v>
              </c:pt>
              <c:pt idx="6">
                <c:v>103.4639</c:v>
              </c:pt>
              <c:pt idx="7">
                <c:v>103.43680000000001</c:v>
              </c:pt>
              <c:pt idx="8">
                <c:v>103.1468</c:v>
              </c:pt>
              <c:pt idx="9">
                <c:v>104.6211</c:v>
              </c:pt>
              <c:pt idx="10">
                <c:v>104.8608</c:v>
              </c:pt>
              <c:pt idx="11">
                <c:v>104.8045</c:v>
              </c:pt>
              <c:pt idx="12">
                <c:v>104.70569999999999</c:v>
              </c:pt>
              <c:pt idx="13">
                <c:v>106.02160000000001</c:v>
              </c:pt>
              <c:pt idx="14">
                <c:v>106.3141</c:v>
              </c:pt>
              <c:pt idx="15">
                <c:v>106.4128</c:v>
              </c:pt>
              <c:pt idx="16">
                <c:v>106.4097</c:v>
              </c:pt>
              <c:pt idx="17">
                <c:v>107.1754</c:v>
              </c:pt>
              <c:pt idx="18">
                <c:v>107.1288</c:v>
              </c:pt>
              <c:pt idx="19">
                <c:v>107.9044</c:v>
              </c:pt>
              <c:pt idx="20">
                <c:v>105.08620000000001</c:v>
              </c:pt>
              <c:pt idx="21">
                <c:v>104.3382</c:v>
              </c:pt>
              <c:pt idx="22">
                <c:v>104.8073</c:v>
              </c:pt>
              <c:pt idx="23">
                <c:v>106.0145</c:v>
              </c:pt>
              <c:pt idx="24">
                <c:v>105.9465</c:v>
              </c:pt>
              <c:pt idx="25">
                <c:v>107.7983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0C-4AF4-AEE5-8658B03F2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95144"/>
        <c:axId val="585094488"/>
      </c:lineChart>
      <c:catAx>
        <c:axId val="585095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094488"/>
        <c:crosses val="autoZero"/>
        <c:auto val="1"/>
        <c:lblAlgn val="ctr"/>
        <c:lblOffset val="100"/>
        <c:noMultiLvlLbl val="0"/>
      </c:catAx>
      <c:valAx>
        <c:axId val="585094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095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'05_rti_index'!$B$4</c:f>
              <c:strCache>
                <c:ptCount val="1"/>
                <c:pt idx="0">
                  <c:v>HighRTI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'05_rti_index'!$A$5:$A$30</c:f>
              <c:numCache>
                <c:formatCode>General</c:formatCode>
                <c:ptCount val="26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'05_rti_index'!$B$5:$B$30</c:f>
              <c:numCache>
                <c:formatCode>0.0</c:formatCode>
                <c:ptCount val="26"/>
                <c:pt idx="0" formatCode="General">
                  <c:v>100</c:v>
                </c:pt>
                <c:pt idx="1">
                  <c:v>101.477</c:v>
                </c:pt>
                <c:pt idx="2">
                  <c:v>102.8165</c:v>
                </c:pt>
                <c:pt idx="3">
                  <c:v>102.0476</c:v>
                </c:pt>
                <c:pt idx="4">
                  <c:v>101.1005</c:v>
                </c:pt>
                <c:pt idx="5">
                  <c:v>103.1742</c:v>
                </c:pt>
                <c:pt idx="6">
                  <c:v>104.2319</c:v>
                </c:pt>
                <c:pt idx="7">
                  <c:v>103.51609999999999</c:v>
                </c:pt>
                <c:pt idx="8">
                  <c:v>102.7068</c:v>
                </c:pt>
                <c:pt idx="9">
                  <c:v>104.8901</c:v>
                </c:pt>
                <c:pt idx="10">
                  <c:v>106.5269</c:v>
                </c:pt>
                <c:pt idx="11">
                  <c:v>105.4875</c:v>
                </c:pt>
                <c:pt idx="12">
                  <c:v>104.2627</c:v>
                </c:pt>
                <c:pt idx="13">
                  <c:v>105.8099</c:v>
                </c:pt>
                <c:pt idx="14">
                  <c:v>107.1</c:v>
                </c:pt>
                <c:pt idx="15">
                  <c:v>105.8753</c:v>
                </c:pt>
                <c:pt idx="16">
                  <c:v>104.78879999999999</c:v>
                </c:pt>
                <c:pt idx="17">
                  <c:v>106.77209999999999</c:v>
                </c:pt>
                <c:pt idx="18">
                  <c:v>107.8831</c:v>
                </c:pt>
                <c:pt idx="19">
                  <c:v>106.694</c:v>
                </c:pt>
                <c:pt idx="20">
                  <c:v>104.9406</c:v>
                </c:pt>
                <c:pt idx="21">
                  <c:v>101.8733</c:v>
                </c:pt>
                <c:pt idx="22">
                  <c:v>104.1581</c:v>
                </c:pt>
                <c:pt idx="23">
                  <c:v>103.0843</c:v>
                </c:pt>
                <c:pt idx="24">
                  <c:v>99.982060000000004</c:v>
                </c:pt>
                <c:pt idx="25">
                  <c:v>101.703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8-45B7-B4A3-2427B589D1BD}"/>
            </c:ext>
          </c:extLst>
        </c:ser>
        <c:ser>
          <c:idx val="1"/>
          <c:order val="1"/>
          <c:tx>
            <c:strRef>
              <c:f>'05_rti_index'!$C$4</c:f>
              <c:strCache>
                <c:ptCount val="1"/>
                <c:pt idx="0">
                  <c:v>LowRTI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'05_rti_index'!$A$5:$A$30</c:f>
              <c:numCache>
                <c:formatCode>General</c:formatCode>
                <c:ptCount val="26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'05_rti_index'!$C$5:$C$30</c:f>
              <c:numCache>
                <c:formatCode>0.0</c:formatCode>
                <c:ptCount val="26"/>
                <c:pt idx="0" formatCode="General">
                  <c:v>100</c:v>
                </c:pt>
                <c:pt idx="1">
                  <c:v>101.24509999999999</c:v>
                </c:pt>
                <c:pt idx="2">
                  <c:v>101.98609999999999</c:v>
                </c:pt>
                <c:pt idx="3">
                  <c:v>102.0754</c:v>
                </c:pt>
                <c:pt idx="4">
                  <c:v>101.999</c:v>
                </c:pt>
                <c:pt idx="5">
                  <c:v>102.8172</c:v>
                </c:pt>
                <c:pt idx="6">
                  <c:v>103.4639</c:v>
                </c:pt>
                <c:pt idx="7">
                  <c:v>103.43680000000001</c:v>
                </c:pt>
                <c:pt idx="8">
                  <c:v>103.1468</c:v>
                </c:pt>
                <c:pt idx="9">
                  <c:v>104.6211</c:v>
                </c:pt>
                <c:pt idx="10">
                  <c:v>104.8608</c:v>
                </c:pt>
                <c:pt idx="11">
                  <c:v>104.8045</c:v>
                </c:pt>
                <c:pt idx="12">
                  <c:v>104.70569999999999</c:v>
                </c:pt>
                <c:pt idx="13">
                  <c:v>106.02160000000001</c:v>
                </c:pt>
                <c:pt idx="14">
                  <c:v>106.3141</c:v>
                </c:pt>
                <c:pt idx="15">
                  <c:v>106.4128</c:v>
                </c:pt>
                <c:pt idx="16">
                  <c:v>106.4097</c:v>
                </c:pt>
                <c:pt idx="17">
                  <c:v>107.1754</c:v>
                </c:pt>
                <c:pt idx="18">
                  <c:v>107.1288</c:v>
                </c:pt>
                <c:pt idx="19">
                  <c:v>107.9044</c:v>
                </c:pt>
                <c:pt idx="20">
                  <c:v>105.08620000000001</c:v>
                </c:pt>
                <c:pt idx="21">
                  <c:v>104.3382</c:v>
                </c:pt>
                <c:pt idx="22">
                  <c:v>104.8073</c:v>
                </c:pt>
                <c:pt idx="23">
                  <c:v>106.0145</c:v>
                </c:pt>
                <c:pt idx="24">
                  <c:v>105.9465</c:v>
                </c:pt>
                <c:pt idx="25">
                  <c:v>107.7983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8-45B7-B4A3-2427B589D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398160"/>
        <c:axId val="627399144"/>
      </c:lineChart>
      <c:catAx>
        <c:axId val="627398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39914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27399144"/>
        <c:scaling>
          <c:orientation val="minMax"/>
          <c:min val="99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398160"/>
        <c:crossesAt val="1"/>
        <c:crossBetween val="between"/>
        <c:majorUnit val="2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2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85688807901066E-2"/>
          <c:y val="2.4498058121721494E-2"/>
          <c:w val="0.90516485821239756"/>
          <c:h val="0.78461384739288464"/>
        </c:manualLayout>
      </c:layout>
      <c:barChart>
        <c:barDir val="col"/>
        <c:grouping val="clustered"/>
        <c:varyColors val="0"/>
        <c:ser>
          <c:idx val="1"/>
          <c:order val="0"/>
          <c:tx>
            <c:v>2013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'06_shortages_index'!$B$3:$B$28</c:f>
              <c:strCache>
                <c:ptCount val="26"/>
                <c:pt idx="0">
                  <c:v>CY</c:v>
                </c:pt>
                <c:pt idx="1">
                  <c:v>ES</c:v>
                </c:pt>
                <c:pt idx="2">
                  <c:v>PT</c:v>
                </c:pt>
                <c:pt idx="3">
                  <c:v>IT</c:v>
                </c:pt>
                <c:pt idx="4">
                  <c:v>RO</c:v>
                </c:pt>
                <c:pt idx="5">
                  <c:v>EL</c:v>
                </c:pt>
                <c:pt idx="6">
                  <c:v>FR</c:v>
                </c:pt>
                <c:pt idx="7">
                  <c:v>LV</c:v>
                </c:pt>
                <c:pt idx="8">
                  <c:v>HR</c:v>
                </c:pt>
                <c:pt idx="9">
                  <c:v>LT</c:v>
                </c:pt>
                <c:pt idx="10">
                  <c:v>BG</c:v>
                </c:pt>
                <c:pt idx="11">
                  <c:v>CZ</c:v>
                </c:pt>
                <c:pt idx="12">
                  <c:v>BE</c:v>
                </c:pt>
                <c:pt idx="13">
                  <c:v>SE</c:v>
                </c:pt>
                <c:pt idx="14">
                  <c:v>AT</c:v>
                </c:pt>
                <c:pt idx="15">
                  <c:v>SK</c:v>
                </c:pt>
                <c:pt idx="16">
                  <c:v>DE</c:v>
                </c:pt>
                <c:pt idx="17">
                  <c:v>DK</c:v>
                </c:pt>
                <c:pt idx="18">
                  <c:v>HU</c:v>
                </c:pt>
                <c:pt idx="19">
                  <c:v>EE</c:v>
                </c:pt>
                <c:pt idx="20">
                  <c:v>PL</c:v>
                </c:pt>
                <c:pt idx="21">
                  <c:v>FI</c:v>
                </c:pt>
                <c:pt idx="22">
                  <c:v>SI</c:v>
                </c:pt>
                <c:pt idx="23">
                  <c:v>NL</c:v>
                </c:pt>
                <c:pt idx="24">
                  <c:v>IE</c:v>
                </c:pt>
                <c:pt idx="25">
                  <c:v>MT</c:v>
                </c:pt>
              </c:strCache>
            </c:strRef>
          </c:cat>
          <c:val>
            <c:numRef>
              <c:f>'06_shortages_index'!$C$3:$C$28</c:f>
              <c:numCache>
                <c:formatCode>General</c:formatCode>
                <c:ptCount val="26"/>
                <c:pt idx="0">
                  <c:v>0.24</c:v>
                </c:pt>
                <c:pt idx="1">
                  <c:v>1.45</c:v>
                </c:pt>
                <c:pt idx="2">
                  <c:v>1.18</c:v>
                </c:pt>
                <c:pt idx="3">
                  <c:v>0.69</c:v>
                </c:pt>
                <c:pt idx="4">
                  <c:v>1.29</c:v>
                </c:pt>
                <c:pt idx="5">
                  <c:v>4.2300000000000004</c:v>
                </c:pt>
                <c:pt idx="6">
                  <c:v>6.38</c:v>
                </c:pt>
                <c:pt idx="7">
                  <c:v>8.1</c:v>
                </c:pt>
                <c:pt idx="8">
                  <c:v>1.88</c:v>
                </c:pt>
                <c:pt idx="9">
                  <c:v>9.15</c:v>
                </c:pt>
                <c:pt idx="10">
                  <c:v>4.83</c:v>
                </c:pt>
                <c:pt idx="11">
                  <c:v>1.31</c:v>
                </c:pt>
                <c:pt idx="12">
                  <c:v>9.81</c:v>
                </c:pt>
                <c:pt idx="13">
                  <c:v>7.11</c:v>
                </c:pt>
                <c:pt idx="14">
                  <c:v>5.1100000000000003</c:v>
                </c:pt>
                <c:pt idx="15">
                  <c:v>2.97</c:v>
                </c:pt>
                <c:pt idx="16">
                  <c:v>13.3</c:v>
                </c:pt>
                <c:pt idx="17">
                  <c:v>5.0199999999999996</c:v>
                </c:pt>
                <c:pt idx="18">
                  <c:v>8.64</c:v>
                </c:pt>
                <c:pt idx="19">
                  <c:v>11.59</c:v>
                </c:pt>
                <c:pt idx="20">
                  <c:v>8.18</c:v>
                </c:pt>
                <c:pt idx="21">
                  <c:v>10.8</c:v>
                </c:pt>
                <c:pt idx="22">
                  <c:v>4.8899999999999997</c:v>
                </c:pt>
                <c:pt idx="23">
                  <c:v>3.99</c:v>
                </c:pt>
                <c:pt idx="25">
                  <c:v>4.6500000000000004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3-40C4-98E0-77AC6FE79128}"/>
            </c:ext>
          </c:extLst>
        </c:ser>
        <c:ser>
          <c:idx val="2"/>
          <c:order val="1"/>
          <c:tx>
            <c:strRef>
              <c:f>'06_shortages_index'!$D$1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'06_shortages_index'!$B$3:$B$28</c:f>
              <c:strCache>
                <c:ptCount val="26"/>
                <c:pt idx="0">
                  <c:v>CY</c:v>
                </c:pt>
                <c:pt idx="1">
                  <c:v>ES</c:v>
                </c:pt>
                <c:pt idx="2">
                  <c:v>PT</c:v>
                </c:pt>
                <c:pt idx="3">
                  <c:v>IT</c:v>
                </c:pt>
                <c:pt idx="4">
                  <c:v>RO</c:v>
                </c:pt>
                <c:pt idx="5">
                  <c:v>EL</c:v>
                </c:pt>
                <c:pt idx="6">
                  <c:v>FR</c:v>
                </c:pt>
                <c:pt idx="7">
                  <c:v>LV</c:v>
                </c:pt>
                <c:pt idx="8">
                  <c:v>HR</c:v>
                </c:pt>
                <c:pt idx="9">
                  <c:v>LT</c:v>
                </c:pt>
                <c:pt idx="10">
                  <c:v>BG</c:v>
                </c:pt>
                <c:pt idx="11">
                  <c:v>CZ</c:v>
                </c:pt>
                <c:pt idx="12">
                  <c:v>BE</c:v>
                </c:pt>
                <c:pt idx="13">
                  <c:v>SE</c:v>
                </c:pt>
                <c:pt idx="14">
                  <c:v>AT</c:v>
                </c:pt>
                <c:pt idx="15">
                  <c:v>SK</c:v>
                </c:pt>
                <c:pt idx="16">
                  <c:v>DE</c:v>
                </c:pt>
                <c:pt idx="17">
                  <c:v>DK</c:v>
                </c:pt>
                <c:pt idx="18">
                  <c:v>HU</c:v>
                </c:pt>
                <c:pt idx="19">
                  <c:v>EE</c:v>
                </c:pt>
                <c:pt idx="20">
                  <c:v>PL</c:v>
                </c:pt>
                <c:pt idx="21">
                  <c:v>FI</c:v>
                </c:pt>
                <c:pt idx="22">
                  <c:v>SI</c:v>
                </c:pt>
                <c:pt idx="23">
                  <c:v>NL</c:v>
                </c:pt>
                <c:pt idx="24">
                  <c:v>IE</c:v>
                </c:pt>
                <c:pt idx="25">
                  <c:v>MT</c:v>
                </c:pt>
              </c:strCache>
            </c:strRef>
          </c:cat>
          <c:val>
            <c:numRef>
              <c:f>'06_shortages_index'!$D$3:$D$28</c:f>
              <c:numCache>
                <c:formatCode>General</c:formatCode>
                <c:ptCount val="26"/>
                <c:pt idx="0">
                  <c:v>2.94</c:v>
                </c:pt>
                <c:pt idx="1">
                  <c:v>6.6</c:v>
                </c:pt>
                <c:pt idx="2">
                  <c:v>5.34</c:v>
                </c:pt>
                <c:pt idx="3">
                  <c:v>4.18</c:v>
                </c:pt>
                <c:pt idx="4">
                  <c:v>12.88</c:v>
                </c:pt>
                <c:pt idx="5">
                  <c:v>4.9000000000000004</c:v>
                </c:pt>
                <c:pt idx="6">
                  <c:v>20.78</c:v>
                </c:pt>
                <c:pt idx="7">
                  <c:v>18.72</c:v>
                </c:pt>
                <c:pt idx="8">
                  <c:v>29.25</c:v>
                </c:pt>
                <c:pt idx="9">
                  <c:v>17.63</c:v>
                </c:pt>
                <c:pt idx="10">
                  <c:v>31.06</c:v>
                </c:pt>
                <c:pt idx="11">
                  <c:v>28.43</c:v>
                </c:pt>
                <c:pt idx="12">
                  <c:v>17.18</c:v>
                </c:pt>
                <c:pt idx="13">
                  <c:v>24.77</c:v>
                </c:pt>
                <c:pt idx="14">
                  <c:v>23.26</c:v>
                </c:pt>
                <c:pt idx="15">
                  <c:v>23.44</c:v>
                </c:pt>
                <c:pt idx="16">
                  <c:v>22.77</c:v>
                </c:pt>
                <c:pt idx="17">
                  <c:v>16.25</c:v>
                </c:pt>
                <c:pt idx="18">
                  <c:v>40.840000000000003</c:v>
                </c:pt>
                <c:pt idx="19">
                  <c:v>26.87</c:v>
                </c:pt>
                <c:pt idx="20">
                  <c:v>36.82</c:v>
                </c:pt>
                <c:pt idx="21">
                  <c:v>30.19</c:v>
                </c:pt>
                <c:pt idx="22">
                  <c:v>28.42</c:v>
                </c:pt>
                <c:pt idx="23">
                  <c:v>32.909999999999997</c:v>
                </c:pt>
                <c:pt idx="24">
                  <c:v>22.02</c:v>
                </c:pt>
                <c:pt idx="25">
                  <c:v>40.18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3-40C4-98E0-77AC6FE79128}"/>
            </c:ext>
          </c:extLst>
        </c:ser>
        <c:ser>
          <c:idx val="3"/>
          <c:order val="2"/>
          <c:tx>
            <c:strRef>
              <c:f>'06_shortages_index'!$E$1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'06_shortages_index'!$B$3:$B$28</c:f>
              <c:strCache>
                <c:ptCount val="26"/>
                <c:pt idx="0">
                  <c:v>CY</c:v>
                </c:pt>
                <c:pt idx="1">
                  <c:v>ES</c:v>
                </c:pt>
                <c:pt idx="2">
                  <c:v>PT</c:v>
                </c:pt>
                <c:pt idx="3">
                  <c:v>IT</c:v>
                </c:pt>
                <c:pt idx="4">
                  <c:v>RO</c:v>
                </c:pt>
                <c:pt idx="5">
                  <c:v>EL</c:v>
                </c:pt>
                <c:pt idx="6">
                  <c:v>FR</c:v>
                </c:pt>
                <c:pt idx="7">
                  <c:v>LV</c:v>
                </c:pt>
                <c:pt idx="8">
                  <c:v>HR</c:v>
                </c:pt>
                <c:pt idx="9">
                  <c:v>LT</c:v>
                </c:pt>
                <c:pt idx="10">
                  <c:v>BG</c:v>
                </c:pt>
                <c:pt idx="11">
                  <c:v>CZ</c:v>
                </c:pt>
                <c:pt idx="12">
                  <c:v>BE</c:v>
                </c:pt>
                <c:pt idx="13">
                  <c:v>SE</c:v>
                </c:pt>
                <c:pt idx="14">
                  <c:v>AT</c:v>
                </c:pt>
                <c:pt idx="15">
                  <c:v>SK</c:v>
                </c:pt>
                <c:pt idx="16">
                  <c:v>DE</c:v>
                </c:pt>
                <c:pt idx="17">
                  <c:v>DK</c:v>
                </c:pt>
                <c:pt idx="18">
                  <c:v>HU</c:v>
                </c:pt>
                <c:pt idx="19">
                  <c:v>EE</c:v>
                </c:pt>
                <c:pt idx="20">
                  <c:v>PL</c:v>
                </c:pt>
                <c:pt idx="21">
                  <c:v>FI</c:v>
                </c:pt>
                <c:pt idx="22">
                  <c:v>SI</c:v>
                </c:pt>
                <c:pt idx="23">
                  <c:v>NL</c:v>
                </c:pt>
                <c:pt idx="24">
                  <c:v>IE</c:v>
                </c:pt>
                <c:pt idx="25">
                  <c:v>MT</c:v>
                </c:pt>
              </c:strCache>
            </c:strRef>
          </c:cat>
          <c:val>
            <c:numRef>
              <c:f>'06_shortages_index'!$E$3:$E$28</c:f>
              <c:numCache>
                <c:formatCode>General</c:formatCode>
                <c:ptCount val="26"/>
                <c:pt idx="0">
                  <c:v>3.64</c:v>
                </c:pt>
                <c:pt idx="1">
                  <c:v>4.05</c:v>
                </c:pt>
                <c:pt idx="2">
                  <c:v>3.46</c:v>
                </c:pt>
                <c:pt idx="3">
                  <c:v>2.29</c:v>
                </c:pt>
                <c:pt idx="4">
                  <c:v>8.09</c:v>
                </c:pt>
                <c:pt idx="5">
                  <c:v>5.01</c:v>
                </c:pt>
                <c:pt idx="6">
                  <c:v>11.36</c:v>
                </c:pt>
                <c:pt idx="7">
                  <c:v>8.4499999999999993</c:v>
                </c:pt>
                <c:pt idx="8">
                  <c:v>12.4</c:v>
                </c:pt>
                <c:pt idx="9">
                  <c:v>12.42</c:v>
                </c:pt>
                <c:pt idx="10">
                  <c:v>19.53</c:v>
                </c:pt>
                <c:pt idx="11">
                  <c:v>18.09</c:v>
                </c:pt>
                <c:pt idx="12">
                  <c:v>12.83</c:v>
                </c:pt>
                <c:pt idx="13">
                  <c:v>8.2899999999999991</c:v>
                </c:pt>
                <c:pt idx="14">
                  <c:v>11.17</c:v>
                </c:pt>
                <c:pt idx="15">
                  <c:v>15.31</c:v>
                </c:pt>
                <c:pt idx="16">
                  <c:v>15.63</c:v>
                </c:pt>
                <c:pt idx="17">
                  <c:v>10.63</c:v>
                </c:pt>
                <c:pt idx="18">
                  <c:v>20.43</c:v>
                </c:pt>
                <c:pt idx="19">
                  <c:v>10.58</c:v>
                </c:pt>
                <c:pt idx="20">
                  <c:v>25.74</c:v>
                </c:pt>
                <c:pt idx="21">
                  <c:v>18.27</c:v>
                </c:pt>
                <c:pt idx="22">
                  <c:v>15.37</c:v>
                </c:pt>
                <c:pt idx="23">
                  <c:v>17.829999999999998</c:v>
                </c:pt>
                <c:pt idx="24">
                  <c:v>10.47</c:v>
                </c:pt>
                <c:pt idx="25">
                  <c:v>11.21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53-40C4-98E0-77AC6FE79128}"/>
            </c:ext>
          </c:extLst>
        </c:ser>
        <c:ser>
          <c:idx val="0"/>
          <c:order val="3"/>
          <c:tx>
            <c:strRef>
              <c:f>'06_shortages_index'!$F$1</c:f>
              <c:strCache>
                <c:ptCount val="1"/>
                <c:pt idx="0">
                  <c:v>2021Q3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'06_shortages_index'!$F$3:$F$28</c:f>
              <c:numCache>
                <c:formatCode>0.00</c:formatCode>
                <c:ptCount val="26"/>
                <c:pt idx="0">
                  <c:v>2.0385689735412598</c:v>
                </c:pt>
                <c:pt idx="1">
                  <c:v>2.9524447917938232</c:v>
                </c:pt>
                <c:pt idx="2">
                  <c:v>5.6651601791381836</c:v>
                </c:pt>
                <c:pt idx="3">
                  <c:v>7.775658130645752</c:v>
                </c:pt>
                <c:pt idx="4">
                  <c:v>8.4999790191650391</c:v>
                </c:pt>
                <c:pt idx="5">
                  <c:v>10.769867897033691</c:v>
                </c:pt>
                <c:pt idx="6">
                  <c:v>15.857421875</c:v>
                </c:pt>
                <c:pt idx="7">
                  <c:v>16.737367630004883</c:v>
                </c:pt>
                <c:pt idx="8">
                  <c:v>17.95152473449707</c:v>
                </c:pt>
                <c:pt idx="9">
                  <c:v>20.029277801513672</c:v>
                </c:pt>
                <c:pt idx="10">
                  <c:v>21.292272567749023</c:v>
                </c:pt>
                <c:pt idx="11">
                  <c:v>22.489709854125977</c:v>
                </c:pt>
                <c:pt idx="12">
                  <c:v>23.265735626220703</c:v>
                </c:pt>
                <c:pt idx="13">
                  <c:v>23.610641479492188</c:v>
                </c:pt>
                <c:pt idx="14">
                  <c:v>23.66813850402832</c:v>
                </c:pt>
                <c:pt idx="15">
                  <c:v>24.042421340942383</c:v>
                </c:pt>
                <c:pt idx="16">
                  <c:v>25.875652313232422</c:v>
                </c:pt>
                <c:pt idx="17">
                  <c:v>27.001613616943359</c:v>
                </c:pt>
                <c:pt idx="18">
                  <c:v>27.031869888305664</c:v>
                </c:pt>
                <c:pt idx="19">
                  <c:v>27.58464241027832</c:v>
                </c:pt>
                <c:pt idx="20">
                  <c:v>28.219490051269531</c:v>
                </c:pt>
                <c:pt idx="21">
                  <c:v>30.073406219482422</c:v>
                </c:pt>
                <c:pt idx="22">
                  <c:v>30.893409729003906</c:v>
                </c:pt>
                <c:pt idx="23">
                  <c:v>31.120695114135742</c:v>
                </c:pt>
                <c:pt idx="24">
                  <c:v>35.336071014404297</c:v>
                </c:pt>
                <c:pt idx="25">
                  <c:v>51.782295227050781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53-40C4-98E0-77AC6FE7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3895912"/>
        <c:axId val="643897552"/>
      </c:barChart>
      <c:catAx>
        <c:axId val="643895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89898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897552"/>
        <c:crosses val="autoZero"/>
        <c:auto val="1"/>
        <c:lblAlgn val="ctr"/>
        <c:lblOffset val="100"/>
        <c:noMultiLvlLbl val="0"/>
      </c:catAx>
      <c:valAx>
        <c:axId val="643897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rgbClr val="89898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895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100">
                <a:latin typeface="Arial" panose="020B0604020202020204" pitchFamily="34" charset="0"/>
                <a:cs typeface="Arial" panose="020B0604020202020204" pitchFamily="34" charset="0"/>
              </a:rPr>
              <a:t>Wage growth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'07_wage sectors'!$C$767</c:f>
              <c:strCache>
                <c:ptCount val="1"/>
                <c:pt idx="0">
                  <c:v>Construction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'07_wage sectors'!$C$768:$C$777</c:f>
              <c:numCache>
                <c:formatCode>General</c:formatCode>
                <c:ptCount val="10"/>
                <c:pt idx="0">
                  <c:v>2.4111374940000001</c:v>
                </c:pt>
                <c:pt idx="1">
                  <c:v>1.880520682</c:v>
                </c:pt>
                <c:pt idx="2">
                  <c:v>1.6667978480000001</c:v>
                </c:pt>
                <c:pt idx="3">
                  <c:v>0.94322336299999998</c:v>
                </c:pt>
                <c:pt idx="4">
                  <c:v>-1.572790871</c:v>
                </c:pt>
                <c:pt idx="5">
                  <c:v>-7.1239387570000003</c:v>
                </c:pt>
                <c:pt idx="6">
                  <c:v>1.511988391</c:v>
                </c:pt>
                <c:pt idx="7">
                  <c:v>2.034613765</c:v>
                </c:pt>
                <c:pt idx="8">
                  <c:v>3.7969868990000002</c:v>
                </c:pt>
                <c:pt idx="9">
                  <c:v>10.9841236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'07_wage sectors'!#REF!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A52-4E5A-A54B-6A0092FB095A}"/>
            </c:ext>
          </c:extLst>
        </c:ser>
        <c:ser>
          <c:idx val="1"/>
          <c:order val="1"/>
          <c:tx>
            <c:strRef>
              <c:f>'07_wage sectors'!$D$767</c:f>
              <c:strCache>
                <c:ptCount val="1"/>
                <c:pt idx="0">
                  <c:v>Manufacturing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'07_wage sectors'!$D$768:$D$777</c:f>
              <c:numCache>
                <c:formatCode>General</c:formatCode>
                <c:ptCount val="10"/>
                <c:pt idx="0">
                  <c:v>2.907699665</c:v>
                </c:pt>
                <c:pt idx="1">
                  <c:v>2.4371740160000002</c:v>
                </c:pt>
                <c:pt idx="2">
                  <c:v>3.4167059929999999</c:v>
                </c:pt>
                <c:pt idx="3">
                  <c:v>2.2130532629999999</c:v>
                </c:pt>
                <c:pt idx="4">
                  <c:v>0.62273445500000002</c:v>
                </c:pt>
                <c:pt idx="5">
                  <c:v>-7.0542492130000003</c:v>
                </c:pt>
                <c:pt idx="6">
                  <c:v>-0.812266131</c:v>
                </c:pt>
                <c:pt idx="7">
                  <c:v>0.46788990800000002</c:v>
                </c:pt>
                <c:pt idx="8">
                  <c:v>2.4939959360000001</c:v>
                </c:pt>
                <c:pt idx="9">
                  <c:v>10.069721120000001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'07_wage sectors'!#REF!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A52-4E5A-A54B-6A0092FB095A}"/>
            </c:ext>
          </c:extLst>
        </c:ser>
        <c:ser>
          <c:idx val="2"/>
          <c:order val="2"/>
          <c:tx>
            <c:strRef>
              <c:f>'07_wage sectors'!$E$767</c:f>
              <c:strCache>
                <c:ptCount val="1"/>
                <c:pt idx="0">
                  <c:v>Services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'07_wage sectors'!$E$768:$E$777</c:f>
              <c:numCache>
                <c:formatCode>General</c:formatCode>
                <c:ptCount val="10"/>
                <c:pt idx="0">
                  <c:v>2.830852846</c:v>
                </c:pt>
                <c:pt idx="1">
                  <c:v>3.1583986240000002</c:v>
                </c:pt>
                <c:pt idx="2">
                  <c:v>2.6148417660000001</c:v>
                </c:pt>
                <c:pt idx="3">
                  <c:v>2.0932247859999999</c:v>
                </c:pt>
                <c:pt idx="4">
                  <c:v>1.0010158090000001</c:v>
                </c:pt>
                <c:pt idx="5">
                  <c:v>-3.025919961</c:v>
                </c:pt>
                <c:pt idx="6">
                  <c:v>1.266466941</c:v>
                </c:pt>
                <c:pt idx="7">
                  <c:v>1.336803422</c:v>
                </c:pt>
                <c:pt idx="8">
                  <c:v>2.7811194000000001</c:v>
                </c:pt>
                <c:pt idx="9">
                  <c:v>7.1554777820000002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'07_wage sectors'!#REF!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A52-4E5A-A54B-6A0092FB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1144912"/>
        <c:axId val="821144256"/>
      </c:lineChart>
      <c:catAx>
        <c:axId val="82114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1144256"/>
        <c:crosses val="autoZero"/>
        <c:auto val="1"/>
        <c:lblAlgn val="ctr"/>
        <c:lblOffset val="100"/>
        <c:noMultiLvlLbl val="0"/>
      </c:catAx>
      <c:valAx>
        <c:axId val="821144256"/>
        <c:scaling>
          <c:orientation val="minMax"/>
          <c:max val="12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114491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4619422572179"/>
          <c:y val="5.4189997083697872E-2"/>
          <c:w val="0.83421412948381457"/>
          <c:h val="0.59533683289588801"/>
        </c:manualLayout>
      </c:layout>
      <c:lineChart>
        <c:grouping val="standard"/>
        <c:varyColors val="0"/>
        <c:ser>
          <c:idx val="0"/>
          <c:order val="0"/>
          <c:tx>
            <c:strRef>
              <c:f>'07_wage sectors'!$B$1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'07_wage sectors'!$A$2:$A$11</c:f>
              <c:strCache>
                <c:ptCount val="1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</c:strCache>
            </c:strRef>
          </c:cat>
          <c:val>
            <c:numRef>
              <c:f>'07_wage sectors'!$B$2:$B$11</c:f>
              <c:numCache>
                <c:formatCode>0.00</c:formatCode>
                <c:ptCount val="10"/>
                <c:pt idx="0">
                  <c:v>2.4111374940000001</c:v>
                </c:pt>
                <c:pt idx="1">
                  <c:v>1.880520682</c:v>
                </c:pt>
                <c:pt idx="2">
                  <c:v>1.6667978480000001</c:v>
                </c:pt>
                <c:pt idx="3">
                  <c:v>0.94322336299999998</c:v>
                </c:pt>
                <c:pt idx="4">
                  <c:v>-1.572790871</c:v>
                </c:pt>
                <c:pt idx="5">
                  <c:v>-7.1239387570000003</c:v>
                </c:pt>
                <c:pt idx="6">
                  <c:v>1.511988391</c:v>
                </c:pt>
                <c:pt idx="7">
                  <c:v>2.034613765</c:v>
                </c:pt>
                <c:pt idx="8">
                  <c:v>3.7969868990000002</c:v>
                </c:pt>
                <c:pt idx="9">
                  <c:v>10.9841236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F-472E-8200-8B2EBE5B8C49}"/>
            </c:ext>
          </c:extLst>
        </c:ser>
        <c:ser>
          <c:idx val="1"/>
          <c:order val="1"/>
          <c:tx>
            <c:strRef>
              <c:f>'07_wage sectors'!$C$1</c:f>
              <c:strCache>
                <c:ptCount val="1"/>
                <c:pt idx="0">
                  <c:v>Manufacturing 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'07_wage sectors'!$A$2:$A$11</c:f>
              <c:strCache>
                <c:ptCount val="1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</c:strCache>
            </c:strRef>
          </c:cat>
          <c:val>
            <c:numRef>
              <c:f>'07_wage sectors'!$C$2:$C$11</c:f>
              <c:numCache>
                <c:formatCode>0.00</c:formatCode>
                <c:ptCount val="10"/>
                <c:pt idx="0">
                  <c:v>2.907699665</c:v>
                </c:pt>
                <c:pt idx="1">
                  <c:v>2.4371740160000002</c:v>
                </c:pt>
                <c:pt idx="2">
                  <c:v>3.4167059929999999</c:v>
                </c:pt>
                <c:pt idx="3">
                  <c:v>2.2130532629999999</c:v>
                </c:pt>
                <c:pt idx="4">
                  <c:v>0.62273445500000002</c:v>
                </c:pt>
                <c:pt idx="5">
                  <c:v>-7.0542492130000003</c:v>
                </c:pt>
                <c:pt idx="6">
                  <c:v>-0.812266131</c:v>
                </c:pt>
                <c:pt idx="7">
                  <c:v>0.46788990800000002</c:v>
                </c:pt>
                <c:pt idx="8">
                  <c:v>2.4939959360000001</c:v>
                </c:pt>
                <c:pt idx="9">
                  <c:v>10.069721120000001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F-472E-8200-8B2EBE5B8C49}"/>
            </c:ext>
          </c:extLst>
        </c:ser>
        <c:ser>
          <c:idx val="2"/>
          <c:order val="2"/>
          <c:tx>
            <c:strRef>
              <c:f>'07_wage sectors'!$D$1</c:f>
              <c:strCache>
                <c:ptCount val="1"/>
                <c:pt idx="0">
                  <c:v>Services </c:v>
                </c:pt>
              </c:strCache>
            </c:strRef>
          </c:tx>
          <c:spPr>
            <a:ln w="3810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'07_wage sectors'!$A$2:$A$11</c:f>
              <c:strCache>
                <c:ptCount val="1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</c:strCache>
            </c:strRef>
          </c:cat>
          <c:val>
            <c:numRef>
              <c:f>'07_wage sectors'!$D$2:$D$11</c:f>
              <c:numCache>
                <c:formatCode>0.00</c:formatCode>
                <c:ptCount val="10"/>
                <c:pt idx="0">
                  <c:v>2.830852846</c:v>
                </c:pt>
                <c:pt idx="1">
                  <c:v>3.1583986240000002</c:v>
                </c:pt>
                <c:pt idx="2">
                  <c:v>2.6148417660000001</c:v>
                </c:pt>
                <c:pt idx="3">
                  <c:v>2.0932247859999999</c:v>
                </c:pt>
                <c:pt idx="4">
                  <c:v>1.0010158090000001</c:v>
                </c:pt>
                <c:pt idx="5">
                  <c:v>-3.025919961</c:v>
                </c:pt>
                <c:pt idx="6">
                  <c:v>1.266466941</c:v>
                </c:pt>
                <c:pt idx="7">
                  <c:v>1.336803422</c:v>
                </c:pt>
                <c:pt idx="8">
                  <c:v>2.7811194000000001</c:v>
                </c:pt>
                <c:pt idx="9">
                  <c:v>7.1554777820000002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EF-472E-8200-8B2EBE5B8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329928"/>
        <c:axId val="833324024"/>
      </c:lineChart>
      <c:catAx>
        <c:axId val="83332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3324024"/>
        <c:crosses val="autoZero"/>
        <c:auto val="1"/>
        <c:lblAlgn val="ctr"/>
        <c:lblOffset val="100"/>
        <c:noMultiLvlLbl val="0"/>
      </c:catAx>
      <c:valAx>
        <c:axId val="833324024"/>
        <c:scaling>
          <c:orientation val="minMax"/>
          <c:min val="-8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6350"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3329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76198</xdr:colOff>
      <xdr:row>9</xdr:row>
      <xdr:rowOff>47625</xdr:rowOff>
    </xdr:from>
    <xdr:to>
      <xdr:col>12</xdr:col>
      <xdr:colOff>33618</xdr:colOff>
      <xdr:row>30</xdr:row>
      <xdr:rowOff>145676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</xdr:row>
      <xdr:rowOff>76200</xdr:rowOff>
    </xdr:from>
    <xdr:to>
      <xdr:col>10</xdr:col>
      <xdr:colOff>38100</xdr:colOff>
      <xdr:row>23</xdr:row>
      <xdr:rowOff>28576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478632</xdr:colOff>
      <xdr:row>33</xdr:row>
      <xdr:rowOff>190499</xdr:rowOff>
    </xdr:from>
    <xdr:to>
      <xdr:col>24</xdr:col>
      <xdr:colOff>190500</xdr:colOff>
      <xdr:row>54</xdr:row>
      <xdr:rowOff>154781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0.09803</cdr:x>
      <cdr:y>0.003</cdr:y>
    </cdr:from>
    <cdr:to>
      <cdr:x>0.16965</cdr:x>
      <cdr:y>0.09309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21494" y="11907"/>
          <a:ext cx="381000" cy="357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IE" sz="1200">
              <a:latin typeface="Arial" panose="020B0604020202020204" pitchFamily="34" charset="0"/>
              <a:cs typeface="Arial" panose="020B0604020202020204" pitchFamily="34" charset="0"/>
            </a:rPr>
            <a:t>%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367453</xdr:colOff>
      <xdr:row>5</xdr:row>
      <xdr:rowOff>56444</xdr:rowOff>
    </xdr:from>
    <xdr:to>
      <xdr:col>13</xdr:col>
      <xdr:colOff>379391</xdr:colOff>
      <xdr:row>25</xdr:row>
      <xdr:rowOff>40823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0.13183</cdr:x>
      <cdr:y>0.00191</cdr:y>
    </cdr:from>
    <cdr:to>
      <cdr:x>0.56264</cdr:x>
      <cdr:y>0.08657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5562" y="5355"/>
          <a:ext cx="1325388" cy="2370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BE" sz="900">
              <a:latin typeface="Arial" panose="020B0604020202020204" pitchFamily="34" charset="0"/>
            </a:rPr>
            <a:t>Index:</a:t>
          </a:r>
          <a:r>
            <a:rPr lang="fr-BE" sz="900" baseline="0">
              <a:latin typeface="Arial" panose="020B0604020202020204" pitchFamily="34" charset="0"/>
            </a:rPr>
            <a:t> 2019-Q4 = 100</a:t>
          </a:r>
          <a:endParaRPr lang="fr-BE" sz="900">
            <a:latin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241300</xdr:colOff>
      <xdr:row>24</xdr:row>
      <xdr:rowOff>82550</xdr:rowOff>
    </xdr:from>
    <xdr:to>
      <xdr:col>17</xdr:col>
      <xdr:colOff>187325</xdr:colOff>
      <xdr:row>42</xdr:row>
      <xdr:rowOff>107950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0.07199</cdr:x>
      <cdr:y>0.03676</cdr:y>
    </cdr:from>
    <cdr:to>
      <cdr:x>0.14293</cdr:x>
      <cdr:y>0.11397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4975" y="127000"/>
          <a:ext cx="4286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IE" sz="1000">
              <a:latin typeface="Arial" panose="020B0604020202020204" pitchFamily="34" charset="0"/>
              <a:cs typeface="Arial" panose="020B0604020202020204" pitchFamily="34" charset="0"/>
            </a:rPr>
            <a:t>%</a:t>
          </a:r>
          <a:endParaRPr lang="en-IE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10</xdr:row>
      <xdr:rowOff>0</xdr:rowOff>
    </xdr:from>
    <xdr:to>
      <xdr:col>7</xdr:col>
      <xdr:colOff>476250</xdr:colOff>
      <xdr:row>31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466725</xdr:colOff>
      <xdr:row>32</xdr:row>
      <xdr:rowOff>142875</xdr:rowOff>
    </xdr:from>
    <xdr:to>
      <xdr:col>4</xdr:col>
      <xdr:colOff>2371725</xdr:colOff>
      <xdr:row>47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0.06438</cdr:x>
      <cdr:y>0.01695</cdr:y>
    </cdr:from>
    <cdr:to>
      <cdr:x>0.12603</cdr:x>
      <cdr:y>0.09927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7675" y="66675"/>
          <a:ext cx="42862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IE" sz="1400">
              <a:latin typeface="Arial" panose="020B0604020202020204" pitchFamily="34" charset="0"/>
              <a:cs typeface="Arial" panose="020B0604020202020204" pitchFamily="34" charset="0"/>
            </a:rPr>
            <a:t>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838200</xdr:colOff>
      <xdr:row>10</xdr:row>
      <xdr:rowOff>19049</xdr:rowOff>
    </xdr:from>
    <xdr:to>
      <xdr:col>15</xdr:col>
      <xdr:colOff>285750</xdr:colOff>
      <xdr:row>28</xdr:row>
      <xdr:rowOff>28574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581025</xdr:colOff>
      <xdr:row>39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457825" cy="7277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114300</xdr:rowOff>
    </xdr:from>
    <xdr:to>
      <xdr:col>6</xdr:col>
      <xdr:colOff>242887</xdr:colOff>
      <xdr:row>46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28575</xdr:colOff>
      <xdr:row>7</xdr:row>
      <xdr:rowOff>0</xdr:rowOff>
    </xdr:from>
    <xdr:to>
      <xdr:col>11</xdr:col>
      <xdr:colOff>333375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143982</xdr:colOff>
      <xdr:row>7</xdr:row>
      <xdr:rowOff>33225</xdr:rowOff>
    </xdr:from>
    <xdr:to>
      <xdr:col>17</xdr:col>
      <xdr:colOff>420872</xdr:colOff>
      <xdr:row>29</xdr:row>
      <xdr:rowOff>44302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749</xdr:row>
      <xdr:rowOff>28575</xdr:rowOff>
    </xdr:from>
    <xdr:to>
      <xdr:col>12</xdr:col>
      <xdr:colOff>47625</xdr:colOff>
      <xdr:row>750</xdr:row>
      <xdr:rowOff>85725</xdr:rowOff>
    </xdr:to>
    <xdr:sp macro="" textlink="">
      <xdr:nvSpPr>
        <xdr:cNvPr id="3" name="TextBox 2"/>
        <xdr:cNvSpPr txBox="1"/>
      </xdr:nvSpPr>
      <xdr:spPr>
        <a:xfrm>
          <a:off x="8820150" y="833085075"/>
          <a:ext cx="37147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%</a:t>
          </a:r>
        </a:p>
      </xdr:txBody>
    </xdr:sp>
    <xdr:clientData/>
  </xdr:twoCellAnchor>
  <xdr:twoCellAnchor>
    <xdr:from>
      <xdr:col>6</xdr:col>
      <xdr:colOff>57150</xdr:colOff>
      <xdr:row>767</xdr:row>
      <xdr:rowOff>28575</xdr:rowOff>
    </xdr:from>
    <xdr:to>
      <xdr:col>13</xdr:col>
      <xdr:colOff>361950</xdr:colOff>
      <xdr:row>781</xdr:row>
      <xdr:rowOff>104775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347662</xdr:colOff>
      <xdr:row>4</xdr:row>
      <xdr:rowOff>38100</xdr:rowOff>
    </xdr:from>
    <xdr:to>
      <xdr:col>13</xdr:col>
      <xdr:colOff>42862</xdr:colOff>
      <xdr:row>18</xdr:row>
      <xdr:rowOff>114300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0.10938</cdr:x>
      <cdr:y>0</cdr:y>
    </cdr:from>
    <cdr:to>
      <cdr:x>0.19063</cdr:x>
      <cdr:y>0.09375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0063" y="0"/>
          <a:ext cx="3714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IE" sz="1200"/>
            <a:t>%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\F2\Projects%20and%20Reports\ANNUAL%20REVIEW\2021\Chapter_3\info%20collection\RRFs%20measures%20EASE%20E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64">
          <cell r="B164" t="str">
            <v>FR</v>
          </cell>
        </row>
        <row r="165">
          <cell r="B165" t="str">
            <v>IE</v>
          </cell>
        </row>
        <row r="166">
          <cell r="B166" t="str">
            <v>LU</v>
          </cell>
        </row>
        <row r="167">
          <cell r="B167" t="str">
            <v>FI</v>
          </cell>
        </row>
        <row r="168">
          <cell r="B168" t="str">
            <v>ES</v>
          </cell>
        </row>
        <row r="169">
          <cell r="B169" t="str">
            <v>BE</v>
          </cell>
        </row>
        <row r="170">
          <cell r="B170" t="str">
            <v>LT</v>
          </cell>
        </row>
        <row r="171">
          <cell r="B171" t="str">
            <v>PT</v>
          </cell>
        </row>
        <row r="172">
          <cell r="B172" t="str">
            <v>EL</v>
          </cell>
        </row>
        <row r="173">
          <cell r="B173" t="str">
            <v>LV</v>
          </cell>
        </row>
        <row r="174">
          <cell r="B174" t="str">
            <v>AT</v>
          </cell>
        </row>
        <row r="175">
          <cell r="B175" t="str">
            <v>IT</v>
          </cell>
        </row>
        <row r="176">
          <cell r="B176" t="str">
            <v>CZ</v>
          </cell>
        </row>
        <row r="177">
          <cell r="B177" t="str">
            <v>DE</v>
          </cell>
        </row>
        <row r="178">
          <cell r="B178" t="str">
            <v>HR</v>
          </cell>
        </row>
        <row r="179">
          <cell r="B179" t="str">
            <v>CY</v>
          </cell>
        </row>
        <row r="180">
          <cell r="B180" t="str">
            <v>SE</v>
          </cell>
        </row>
        <row r="181">
          <cell r="B181" t="str">
            <v>DK</v>
          </cell>
        </row>
        <row r="182">
          <cell r="B182" t="str">
            <v>SK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_EPKit Theme">
      <a:dk1>
        <a:sysClr val="windowText" lastClr="000000"/>
      </a:dk1>
      <a:lt1>
        <a:sysClr val="window" lastClr="FFFFFF"/>
      </a:lt1>
      <a:dk2>
        <a:srgbClr val="4C70A7"/>
      </a:dk2>
      <a:lt2>
        <a:srgbClr val="F2F2F2"/>
      </a:lt2>
      <a:accent1>
        <a:srgbClr val="353B73"/>
      </a:accent1>
      <a:accent2>
        <a:srgbClr val="FFD724"/>
      </a:accent2>
      <a:accent3>
        <a:srgbClr val="2F9AFB"/>
      </a:accent3>
      <a:accent4>
        <a:srgbClr val="B8AAA2"/>
      </a:accent4>
      <a:accent5>
        <a:srgbClr val="E75118"/>
      </a:accent5>
      <a:accent6>
        <a:srgbClr val="6DC7A9"/>
      </a:accent6>
      <a:hlink>
        <a:srgbClr val="F29522"/>
      </a:hlink>
      <a:folHlink>
        <a:srgbClr val="2F9AD6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dw.ecb.europa.eu/quickview.do?org.apache.struts.taglib.html.TOKEN=4f297f9206ed097c9f6c074c0901a0d6&amp;SERIES_KEY=390.ENA.Q.Y.B5.W2.S1.S1._Z.EMP._Z._T._Z.PS._Z.N&amp;start=&amp;end=&amp;trans=YPC&amp;submitOptions.x=0&amp;submitOptions.y=0&amp;periodSortOrder=ASC" TargetMode="External"/><Relationship Id="rId1" Type="http://schemas.openxmlformats.org/officeDocument/2006/relationships/hyperlink" Target="https://sdw.ecb.europa.eu/quickview.do?SERIES_KEY=320.MNA.Q.Y.B5.W2.S1.S1.B.B1GQ._Z._Z._Z.EUR.LR.GY&amp;periodSortOrder=ASC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G119"/>
  <sheetViews>
    <sheetView zoomScale="85" zoomScaleNormal="85" workbookViewId="0">
      <selection activeCell="N21" sqref="N21"/>
    </sheetView>
  </sheetViews>
  <sheetFormatPr defaultColWidth="9.140625" defaultRowHeight="15" x14ac:dyDescent="0.25"/>
  <cols>
    <col min="1" max="1" width="9.140625" style="5"/>
    <col min="2" max="2" width="11.85546875" style="5" customWidth="1"/>
    <col min="3" max="3" width="10.5703125" style="5" customWidth="1"/>
    <col min="4" max="4" width="11.140625" style="6" customWidth="1"/>
    <col min="5" max="5" width="9.140625" style="5"/>
    <col min="6" max="6" width="2.42578125" style="5" customWidth="1"/>
    <col min="7" max="7" width="43.5703125" style="5" customWidth="1"/>
    <col min="8" max="8" width="9.85546875" style="5" bestFit="1" customWidth="1"/>
    <col min="9" max="17" width="9.140625" style="5"/>
    <col min="18" max="18" width="3.85546875" style="5" customWidth="1"/>
    <col min="19" max="20" width="9.140625" style="5"/>
    <col min="21" max="21" width="17" style="5" customWidth="1"/>
    <col min="22" max="22" width="16.5703125" style="5" bestFit="1" customWidth="1"/>
    <col min="23" max="23" width="9.140625" style="5" customWidth="1"/>
    <col min="24" max="24" width="9.140625" style="5"/>
    <col min="25" max="25" width="12.7109375" style="5" customWidth="1"/>
    <col min="26" max="16384" width="9.140625" style="5"/>
  </cols>
  <sheetData>
    <row r="1" spans="1:26" x14ac:dyDescent="0.25">
      <c r="T1" s="7" t="s">
        <v>17</v>
      </c>
      <c r="U1" s="8"/>
      <c r="V1" s="8"/>
      <c r="W1" s="8"/>
    </row>
    <row r="2" spans="1:26" x14ac:dyDescent="0.25">
      <c r="C2" s="5" t="s">
        <v>18</v>
      </c>
      <c r="T2" s="8"/>
      <c r="U2" s="8"/>
      <c r="V2" s="8"/>
      <c r="W2" s="8"/>
    </row>
    <row r="3" spans="1:26" x14ac:dyDescent="0.25">
      <c r="C3" s="9" t="s">
        <v>19</v>
      </c>
      <c r="D3" s="10" t="s">
        <v>20</v>
      </c>
      <c r="E3" s="11" t="s">
        <v>21</v>
      </c>
      <c r="T3" s="7" t="s">
        <v>22</v>
      </c>
      <c r="U3" s="12">
        <v>44482.844212962962</v>
      </c>
      <c r="V3" s="8"/>
      <c r="W3" s="13"/>
      <c r="X3" s="11" t="s">
        <v>21</v>
      </c>
    </row>
    <row r="4" spans="1:26" ht="30" x14ac:dyDescent="0.2">
      <c r="C4" s="17" t="s">
        <v>26</v>
      </c>
      <c r="D4" s="18" t="s">
        <v>27</v>
      </c>
      <c r="T4" s="7" t="s">
        <v>23</v>
      </c>
      <c r="U4" s="12">
        <v>44483.573476585647</v>
      </c>
      <c r="V4" s="8"/>
      <c r="W4" s="16" t="s">
        <v>24</v>
      </c>
    </row>
    <row r="5" spans="1:26" ht="31.5" customHeight="1" x14ac:dyDescent="0.2">
      <c r="B5" s="17" t="s">
        <v>25</v>
      </c>
      <c r="C5" s="17" t="s">
        <v>152</v>
      </c>
      <c r="D5" s="18" t="s">
        <v>153</v>
      </c>
      <c r="E5" s="19" t="s">
        <v>21</v>
      </c>
      <c r="T5" s="7" t="s">
        <v>28</v>
      </c>
      <c r="U5" s="7" t="s">
        <v>29</v>
      </c>
      <c r="V5" s="8"/>
      <c r="W5" s="8"/>
      <c r="Y5" s="7"/>
      <c r="Z5" s="20"/>
    </row>
    <row r="6" spans="1:26" x14ac:dyDescent="0.25">
      <c r="T6" s="8"/>
      <c r="U6" s="8"/>
      <c r="V6" s="8"/>
      <c r="W6" s="8"/>
      <c r="Y6" s="7"/>
      <c r="Z6" s="20"/>
    </row>
    <row r="7" spans="1:26" x14ac:dyDescent="0.25">
      <c r="A7" s="14" t="s">
        <v>30</v>
      </c>
      <c r="B7" s="21">
        <f>+C7-D7</f>
        <v>1.1900000000000002</v>
      </c>
      <c r="C7" s="8">
        <v>1.6</v>
      </c>
      <c r="D7" s="22">
        <v>0.41</v>
      </c>
      <c r="E7" s="21">
        <f>+AVERAGE(B7:B54)</f>
        <v>1.5741666666666665</v>
      </c>
      <c r="F7" s="14"/>
      <c r="T7" s="7" t="s">
        <v>31</v>
      </c>
      <c r="U7" s="23" t="s">
        <v>32</v>
      </c>
      <c r="V7" s="8"/>
      <c r="W7" s="8"/>
      <c r="Y7" s="7"/>
      <c r="Z7" s="7"/>
    </row>
    <row r="8" spans="1:26" x14ac:dyDescent="0.25">
      <c r="A8" s="14"/>
      <c r="B8" s="5">
        <f t="shared" ref="B8:B71" si="0">+C8-D8</f>
        <v>1.37</v>
      </c>
      <c r="C8" s="8">
        <v>1.8</v>
      </c>
      <c r="D8" s="22">
        <v>0.43</v>
      </c>
      <c r="E8" s="5">
        <f>+E7</f>
        <v>1.5741666666666665</v>
      </c>
      <c r="F8" s="14"/>
      <c r="T8" s="7" t="s">
        <v>33</v>
      </c>
      <c r="U8" s="7" t="s">
        <v>34</v>
      </c>
      <c r="V8" s="8"/>
      <c r="W8" s="8"/>
      <c r="Y8" s="8"/>
      <c r="Z8" s="8"/>
    </row>
    <row r="9" spans="1:26" x14ac:dyDescent="0.25">
      <c r="A9" s="14"/>
      <c r="B9" s="5">
        <f t="shared" si="0"/>
        <v>1.3199999999999998</v>
      </c>
      <c r="C9" s="8">
        <v>1.9</v>
      </c>
      <c r="D9" s="22">
        <v>0.57999999999999996</v>
      </c>
      <c r="E9" s="5">
        <f t="shared" ref="E9:E54" si="1">+E8</f>
        <v>1.5741666666666665</v>
      </c>
      <c r="F9" s="14"/>
      <c r="T9" s="7" t="s">
        <v>35</v>
      </c>
      <c r="U9" s="7" t="s">
        <v>36</v>
      </c>
      <c r="V9" s="8"/>
      <c r="W9" s="8"/>
      <c r="Y9" s="7"/>
      <c r="Z9" s="7"/>
    </row>
    <row r="10" spans="1:26" x14ac:dyDescent="0.25">
      <c r="A10" s="14"/>
      <c r="B10" s="5">
        <f t="shared" si="0"/>
        <v>1.5</v>
      </c>
      <c r="C10" s="8">
        <v>2</v>
      </c>
      <c r="D10" s="22">
        <v>0.5</v>
      </c>
      <c r="E10" s="5">
        <f t="shared" si="1"/>
        <v>1.5741666666666665</v>
      </c>
      <c r="F10" s="1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T10" s="7" t="s">
        <v>37</v>
      </c>
      <c r="U10" s="7" t="s">
        <v>38</v>
      </c>
      <c r="V10" s="8"/>
      <c r="W10" s="8"/>
      <c r="Y10" s="7"/>
      <c r="Z10" s="7"/>
    </row>
    <row r="11" spans="1:26" x14ac:dyDescent="0.25">
      <c r="A11" s="14"/>
      <c r="B11" s="5">
        <f t="shared" si="0"/>
        <v>1.1100000000000001</v>
      </c>
      <c r="C11" s="8">
        <v>2.2000000000000002</v>
      </c>
      <c r="D11" s="22">
        <v>1.0900000000000001</v>
      </c>
      <c r="E11" s="5">
        <f t="shared" si="1"/>
        <v>1.5741666666666665</v>
      </c>
      <c r="F11" s="1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T11" s="8"/>
      <c r="U11" s="8"/>
      <c r="V11" s="8"/>
      <c r="W11" s="8"/>
      <c r="X11" s="26" t="s">
        <v>42</v>
      </c>
      <c r="Y11" s="7"/>
      <c r="Z11" s="7"/>
    </row>
    <row r="12" spans="1:26" x14ac:dyDescent="0.25">
      <c r="A12" s="14"/>
      <c r="B12" s="5">
        <f t="shared" si="0"/>
        <v>1.81</v>
      </c>
      <c r="C12" s="8">
        <v>2.7</v>
      </c>
      <c r="D12" s="22">
        <v>0.89</v>
      </c>
      <c r="E12" s="5">
        <f t="shared" si="1"/>
        <v>1.5741666666666665</v>
      </c>
      <c r="F12" s="1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T12" s="25" t="s">
        <v>39</v>
      </c>
      <c r="U12" s="25" t="s">
        <v>40</v>
      </c>
      <c r="V12" s="25" t="s">
        <v>41</v>
      </c>
      <c r="W12" s="8"/>
      <c r="X12" s="26" t="s">
        <v>154</v>
      </c>
      <c r="Y12" s="7"/>
      <c r="Z12" s="7"/>
    </row>
    <row r="13" spans="1:26" x14ac:dyDescent="0.25">
      <c r="A13" s="14"/>
      <c r="B13" s="5">
        <f t="shared" si="0"/>
        <v>2.04</v>
      </c>
      <c r="C13" s="8">
        <v>2.9</v>
      </c>
      <c r="D13" s="22">
        <v>0.86</v>
      </c>
      <c r="E13" s="5">
        <f t="shared" si="1"/>
        <v>1.5741666666666665</v>
      </c>
      <c r="F13" s="1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T13" s="25" t="s">
        <v>43</v>
      </c>
      <c r="U13" s="32">
        <v>77049728</v>
      </c>
      <c r="V13" s="33">
        <v>177630.4</v>
      </c>
      <c r="W13" s="22">
        <f>U13/V13</f>
        <v>433.76431061349859</v>
      </c>
    </row>
    <row r="14" spans="1:26" x14ac:dyDescent="0.25">
      <c r="A14" s="14"/>
      <c r="B14" s="5">
        <f t="shared" si="0"/>
        <v>2.64</v>
      </c>
      <c r="C14" s="8">
        <v>3.6</v>
      </c>
      <c r="D14" s="22">
        <v>0.96</v>
      </c>
      <c r="E14" s="5">
        <f t="shared" si="1"/>
        <v>1.5741666666666665</v>
      </c>
      <c r="F14" s="1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T14" s="25" t="s">
        <v>44</v>
      </c>
      <c r="U14" s="32">
        <v>77292454</v>
      </c>
      <c r="V14" s="33">
        <v>178232.05</v>
      </c>
      <c r="W14" s="22">
        <f t="shared" ref="W14:W77" si="2">U14/V14</f>
        <v>433.66192556277059</v>
      </c>
    </row>
    <row r="15" spans="1:26" x14ac:dyDescent="0.25">
      <c r="A15" s="14" t="s">
        <v>45</v>
      </c>
      <c r="B15" s="5">
        <f t="shared" si="0"/>
        <v>2.87</v>
      </c>
      <c r="C15" s="8">
        <v>3.9</v>
      </c>
      <c r="D15" s="22">
        <v>1.03</v>
      </c>
      <c r="E15" s="5">
        <f t="shared" si="1"/>
        <v>1.5741666666666665</v>
      </c>
      <c r="F15" s="1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T15" s="25" t="s">
        <v>46</v>
      </c>
      <c r="U15" s="32">
        <v>77381157</v>
      </c>
      <c r="V15" s="33">
        <v>178404.08</v>
      </c>
      <c r="W15" s="22">
        <f t="shared" si="2"/>
        <v>433.74096040852879</v>
      </c>
    </row>
    <row r="16" spans="1:26" x14ac:dyDescent="0.25">
      <c r="A16" s="14"/>
      <c r="B16" s="5">
        <f t="shared" si="0"/>
        <v>1.9400000000000002</v>
      </c>
      <c r="C16" s="8">
        <v>3.1</v>
      </c>
      <c r="D16" s="22">
        <v>1.1599999999999999</v>
      </c>
      <c r="E16" s="5">
        <f t="shared" si="1"/>
        <v>1.5741666666666665</v>
      </c>
      <c r="F16" s="1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T16" s="25" t="s">
        <v>47</v>
      </c>
      <c r="U16" s="32">
        <v>77478440</v>
      </c>
      <c r="V16" s="33">
        <v>178772.23</v>
      </c>
      <c r="W16" s="22">
        <f t="shared" si="2"/>
        <v>433.39191998667798</v>
      </c>
    </row>
    <row r="17" spans="1:26" x14ac:dyDescent="0.25">
      <c r="A17" s="14"/>
      <c r="B17" s="5">
        <f t="shared" si="0"/>
        <v>1.63</v>
      </c>
      <c r="C17" s="8">
        <v>3</v>
      </c>
      <c r="D17" s="22">
        <v>1.37</v>
      </c>
      <c r="E17" s="5">
        <f t="shared" si="1"/>
        <v>1.5741666666666665</v>
      </c>
      <c r="F17" s="1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T17" s="25" t="s">
        <v>30</v>
      </c>
      <c r="U17" s="32">
        <v>77124766</v>
      </c>
      <c r="V17" s="33">
        <v>178142.83</v>
      </c>
      <c r="W17" s="22">
        <f t="shared" si="2"/>
        <v>432.93780614128565</v>
      </c>
      <c r="X17" s="27">
        <f>(W17-W13)*100/W13</f>
        <v>-0.19054229497211786</v>
      </c>
      <c r="Z17" s="27"/>
    </row>
    <row r="18" spans="1:26" x14ac:dyDescent="0.25">
      <c r="A18" s="14"/>
      <c r="B18" s="5">
        <f t="shared" si="0"/>
        <v>0.69000000000000017</v>
      </c>
      <c r="C18" s="8">
        <v>2.1</v>
      </c>
      <c r="D18" s="22">
        <v>1.41</v>
      </c>
      <c r="E18" s="5">
        <f t="shared" si="1"/>
        <v>1.5741666666666665</v>
      </c>
      <c r="F18" s="1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T18" s="25" t="s">
        <v>48</v>
      </c>
      <c r="U18" s="32">
        <v>77375217</v>
      </c>
      <c r="V18" s="33">
        <v>178883.34</v>
      </c>
      <c r="W18" s="22">
        <f t="shared" si="2"/>
        <v>432.54568592022042</v>
      </c>
      <c r="X18" s="27">
        <f t="shared" ref="X18:X81" si="3">(W18-W14)*100/W14</f>
        <v>-0.25739858095718371</v>
      </c>
    </row>
    <row r="19" spans="1:26" x14ac:dyDescent="0.25">
      <c r="A19" s="14"/>
      <c r="B19" s="5">
        <f t="shared" si="0"/>
        <v>1.0299999999999998</v>
      </c>
      <c r="C19" s="8">
        <v>2.2999999999999998</v>
      </c>
      <c r="D19" s="22">
        <v>1.27</v>
      </c>
      <c r="E19" s="5">
        <f t="shared" si="1"/>
        <v>1.5741666666666665</v>
      </c>
      <c r="F19" s="1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T19" s="25" t="s">
        <v>49</v>
      </c>
      <c r="U19" s="32">
        <v>77750964</v>
      </c>
      <c r="V19" s="33">
        <v>179382.34</v>
      </c>
      <c r="W19" s="22">
        <f t="shared" si="2"/>
        <v>433.43711538159221</v>
      </c>
      <c r="X19" s="27">
        <f t="shared" si="3"/>
        <v>-7.0052186597826027E-2</v>
      </c>
    </row>
    <row r="20" spans="1:26" x14ac:dyDescent="0.25">
      <c r="A20" s="14"/>
      <c r="B20" s="5">
        <f t="shared" si="0"/>
        <v>1.25</v>
      </c>
      <c r="C20" s="8">
        <v>2.4</v>
      </c>
      <c r="D20" s="22">
        <v>1.1499999999999999</v>
      </c>
      <c r="E20" s="5">
        <f t="shared" si="1"/>
        <v>1.5741666666666665</v>
      </c>
      <c r="F20" s="1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T20" s="25" t="s">
        <v>50</v>
      </c>
      <c r="U20" s="32">
        <v>77907752</v>
      </c>
      <c r="V20" s="33">
        <v>179580.38</v>
      </c>
      <c r="W20" s="22">
        <f t="shared" si="2"/>
        <v>433.83220371846858</v>
      </c>
      <c r="X20" s="27">
        <f t="shared" si="3"/>
        <v>0.10159020311318551</v>
      </c>
    </row>
    <row r="21" spans="1:26" x14ac:dyDescent="0.25">
      <c r="A21" s="14"/>
      <c r="B21" s="5">
        <f t="shared" si="0"/>
        <v>2.12</v>
      </c>
      <c r="C21" s="8">
        <v>3.1</v>
      </c>
      <c r="D21" s="22">
        <v>0.98</v>
      </c>
      <c r="E21" s="5">
        <f t="shared" si="1"/>
        <v>1.5741666666666665</v>
      </c>
      <c r="F21" s="1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T21" s="25" t="s">
        <v>51</v>
      </c>
      <c r="U21" s="32">
        <v>77955630</v>
      </c>
      <c r="V21" s="33">
        <v>179984.17</v>
      </c>
      <c r="W21" s="22">
        <f t="shared" si="2"/>
        <v>433.12492426417276</v>
      </c>
      <c r="X21" s="27">
        <f t="shared" si="3"/>
        <v>4.3220555061908653E-2</v>
      </c>
    </row>
    <row r="22" spans="1:26" x14ac:dyDescent="0.25">
      <c r="A22" s="14"/>
      <c r="B22" s="5">
        <f t="shared" si="0"/>
        <v>3.1599999999999997</v>
      </c>
      <c r="C22" s="8">
        <v>4.0999999999999996</v>
      </c>
      <c r="D22" s="22">
        <v>0.94</v>
      </c>
      <c r="E22" s="5">
        <f t="shared" si="1"/>
        <v>1.5741666666666665</v>
      </c>
      <c r="F22" s="1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T22" s="25" t="s">
        <v>52</v>
      </c>
      <c r="U22" s="32">
        <v>78042662</v>
      </c>
      <c r="V22" s="33">
        <v>180207.41</v>
      </c>
      <c r="W22" s="22">
        <f t="shared" si="2"/>
        <v>433.07132597932571</v>
      </c>
      <c r="X22" s="27">
        <f t="shared" si="3"/>
        <v>0.12152243710095292</v>
      </c>
    </row>
    <row r="23" spans="1:26" x14ac:dyDescent="0.25">
      <c r="A23" s="14" t="s">
        <v>53</v>
      </c>
      <c r="B23" s="5">
        <f t="shared" si="0"/>
        <v>2.9400000000000004</v>
      </c>
      <c r="C23" s="8">
        <v>4.2</v>
      </c>
      <c r="D23" s="22">
        <v>1.26</v>
      </c>
      <c r="E23" s="5">
        <f t="shared" si="1"/>
        <v>1.5741666666666665</v>
      </c>
      <c r="F23" s="1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T23" s="25" t="s">
        <v>54</v>
      </c>
      <c r="U23" s="32">
        <v>78300335</v>
      </c>
      <c r="V23" s="33">
        <v>180617.36</v>
      </c>
      <c r="W23" s="22">
        <f t="shared" si="2"/>
        <v>433.51500099436737</v>
      </c>
      <c r="X23" s="27">
        <f t="shared" si="3"/>
        <v>1.7969299354208032E-2</v>
      </c>
    </row>
    <row r="24" spans="1:26" x14ac:dyDescent="0.25">
      <c r="A24" s="14"/>
      <c r="B24" s="5">
        <f t="shared" si="0"/>
        <v>3.17</v>
      </c>
      <c r="C24" s="8">
        <v>4.5999999999999996</v>
      </c>
      <c r="D24" s="22">
        <v>1.43</v>
      </c>
      <c r="E24" s="5">
        <f t="shared" si="1"/>
        <v>1.5741666666666665</v>
      </c>
      <c r="F24" s="1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T24" s="25" t="s">
        <v>55</v>
      </c>
      <c r="U24" s="32">
        <v>78439319</v>
      </c>
      <c r="V24" s="33">
        <v>181108.97</v>
      </c>
      <c r="W24" s="22">
        <f t="shared" si="2"/>
        <v>433.10565456807581</v>
      </c>
      <c r="X24" s="27">
        <f t="shared" si="3"/>
        <v>-0.16747238774931009</v>
      </c>
    </row>
    <row r="25" spans="1:26" x14ac:dyDescent="0.25">
      <c r="A25" s="14"/>
      <c r="B25" s="5">
        <f t="shared" si="0"/>
        <v>2.2999999999999998</v>
      </c>
      <c r="C25" s="8">
        <v>3.8</v>
      </c>
      <c r="D25" s="22">
        <v>1.5</v>
      </c>
      <c r="E25" s="5">
        <f t="shared" si="1"/>
        <v>1.5741666666666665</v>
      </c>
      <c r="F25" s="1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T25" s="25" t="s">
        <v>45</v>
      </c>
      <c r="U25" s="32">
        <v>78662545</v>
      </c>
      <c r="V25" s="33">
        <v>181803.57</v>
      </c>
      <c r="W25" s="22">
        <f t="shared" si="2"/>
        <v>432.6787697293293</v>
      </c>
      <c r="X25" s="27">
        <f t="shared" si="3"/>
        <v>-0.10300828002484995</v>
      </c>
    </row>
    <row r="26" spans="1:26" x14ac:dyDescent="0.25">
      <c r="A26" s="14"/>
      <c r="B26" s="5">
        <f t="shared" si="0"/>
        <v>1.54</v>
      </c>
      <c r="C26" s="8">
        <v>3.1</v>
      </c>
      <c r="D26" s="22">
        <v>1.56</v>
      </c>
      <c r="E26" s="5">
        <f t="shared" si="1"/>
        <v>1.5741666666666665</v>
      </c>
      <c r="F26" s="1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T26" s="25" t="s">
        <v>56</v>
      </c>
      <c r="U26" s="32">
        <v>78971298</v>
      </c>
      <c r="V26" s="33">
        <v>182408.38</v>
      </c>
      <c r="W26" s="22">
        <f t="shared" si="2"/>
        <v>432.93678722435885</v>
      </c>
      <c r="X26" s="27">
        <f t="shared" si="3"/>
        <v>-3.1066188615146765E-2</v>
      </c>
    </row>
    <row r="27" spans="1:26" x14ac:dyDescent="0.25">
      <c r="A27" s="14"/>
      <c r="B27" s="5">
        <f t="shared" si="0"/>
        <v>1.79</v>
      </c>
      <c r="C27" s="8">
        <v>3</v>
      </c>
      <c r="D27" s="22">
        <v>1.21</v>
      </c>
      <c r="E27" s="5">
        <f t="shared" si="1"/>
        <v>1.5741666666666665</v>
      </c>
      <c r="F27" s="1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T27" s="25" t="s">
        <v>57</v>
      </c>
      <c r="U27" s="32">
        <v>79251059</v>
      </c>
      <c r="V27" s="33">
        <v>183200</v>
      </c>
      <c r="W27" s="22">
        <f t="shared" si="2"/>
        <v>432.59311681222709</v>
      </c>
      <c r="X27" s="27">
        <f t="shared" si="3"/>
        <v>-0.21265335225441317</v>
      </c>
    </row>
    <row r="28" spans="1:26" x14ac:dyDescent="0.25">
      <c r="A28" s="14"/>
      <c r="B28" s="5">
        <f t="shared" si="0"/>
        <v>1.6099999999999999</v>
      </c>
      <c r="C28" s="8">
        <v>2.4</v>
      </c>
      <c r="D28" s="22">
        <v>0.79</v>
      </c>
      <c r="E28" s="5">
        <f t="shared" si="1"/>
        <v>1.5741666666666665</v>
      </c>
      <c r="F28" s="1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T28" s="25" t="s">
        <v>58</v>
      </c>
      <c r="U28" s="32">
        <v>79258517</v>
      </c>
      <c r="V28" s="33">
        <v>183708.58</v>
      </c>
      <c r="W28" s="22">
        <f t="shared" si="2"/>
        <v>431.43612018556786</v>
      </c>
      <c r="X28" s="27">
        <f t="shared" si="3"/>
        <v>-0.38547970106114815</v>
      </c>
    </row>
    <row r="29" spans="1:26" x14ac:dyDescent="0.25">
      <c r="A29" s="14"/>
      <c r="B29" s="5">
        <f t="shared" si="0"/>
        <v>1.5300000000000002</v>
      </c>
      <c r="C29" s="8">
        <v>2.1</v>
      </c>
      <c r="D29" s="22">
        <v>0.56999999999999995</v>
      </c>
      <c r="E29" s="5">
        <f t="shared" si="1"/>
        <v>1.5741666666666665</v>
      </c>
      <c r="F29" s="1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T29" s="25" t="s">
        <v>59</v>
      </c>
      <c r="U29" s="32">
        <v>79236885</v>
      </c>
      <c r="V29" s="33">
        <v>184051.17</v>
      </c>
      <c r="W29" s="22">
        <f t="shared" si="2"/>
        <v>430.51551913524918</v>
      </c>
      <c r="X29" s="27">
        <f t="shared" si="3"/>
        <v>-0.4999668912420614</v>
      </c>
    </row>
    <row r="30" spans="1:26" x14ac:dyDescent="0.25">
      <c r="A30" s="14"/>
      <c r="B30" s="5">
        <f t="shared" si="0"/>
        <v>1.3599999999999999</v>
      </c>
      <c r="C30" s="8">
        <v>1.7</v>
      </c>
      <c r="D30" s="22">
        <v>0.34</v>
      </c>
      <c r="E30" s="5">
        <f t="shared" si="1"/>
        <v>1.5741666666666665</v>
      </c>
      <c r="F30" s="1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T30" s="25" t="s">
        <v>60</v>
      </c>
      <c r="U30" s="32">
        <v>79602646</v>
      </c>
      <c r="V30" s="33">
        <v>184448.47</v>
      </c>
      <c r="W30" s="22">
        <f t="shared" si="2"/>
        <v>431.57119167212392</v>
      </c>
      <c r="X30" s="27">
        <f t="shared" si="3"/>
        <v>-0.31542608356061219</v>
      </c>
    </row>
    <row r="31" spans="1:26" x14ac:dyDescent="0.25">
      <c r="A31" s="14" t="s">
        <v>61</v>
      </c>
      <c r="B31" s="5">
        <f t="shared" si="0"/>
        <v>1.0900000000000001</v>
      </c>
      <c r="C31" s="8">
        <v>0.9</v>
      </c>
      <c r="D31" s="22">
        <v>-0.19</v>
      </c>
      <c r="E31" s="5">
        <f t="shared" si="1"/>
        <v>1.5741666666666665</v>
      </c>
      <c r="F31" s="1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T31" s="25" t="s">
        <v>62</v>
      </c>
      <c r="U31" s="32">
        <v>79520874</v>
      </c>
      <c r="V31" s="33">
        <v>184897.93</v>
      </c>
      <c r="W31" s="22">
        <f t="shared" si="2"/>
        <v>430.07985000156572</v>
      </c>
      <c r="X31" s="27">
        <f t="shared" si="3"/>
        <v>-0.58097706897918477</v>
      </c>
    </row>
    <row r="32" spans="1:26" x14ac:dyDescent="0.25">
      <c r="A32" s="14"/>
      <c r="B32" s="5">
        <f t="shared" si="0"/>
        <v>1.1499999999999999</v>
      </c>
      <c r="C32" s="8">
        <v>1.2</v>
      </c>
      <c r="D32" s="22">
        <v>0.05</v>
      </c>
      <c r="E32" s="5">
        <f t="shared" si="1"/>
        <v>1.5741666666666665</v>
      </c>
      <c r="F32" s="1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T32" s="25" t="s">
        <v>63</v>
      </c>
      <c r="U32" s="32">
        <v>79751405</v>
      </c>
      <c r="V32" s="33">
        <v>185318.41</v>
      </c>
      <c r="W32" s="22">
        <f t="shared" si="2"/>
        <v>430.34798863210619</v>
      </c>
      <c r="X32" s="27">
        <f t="shared" si="3"/>
        <v>-0.25221151001303305</v>
      </c>
    </row>
    <row r="33" spans="1:24" x14ac:dyDescent="0.25">
      <c r="A33" s="14"/>
      <c r="B33" s="5">
        <f t="shared" si="0"/>
        <v>1.44</v>
      </c>
      <c r="C33" s="8">
        <v>1.4</v>
      </c>
      <c r="D33" s="22">
        <v>-0.04</v>
      </c>
      <c r="E33" s="5">
        <f t="shared" si="1"/>
        <v>1.5741666666666665</v>
      </c>
      <c r="F33" s="1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T33" s="25" t="s">
        <v>53</v>
      </c>
      <c r="U33" s="32">
        <v>80197184</v>
      </c>
      <c r="V33" s="33">
        <v>186392.12</v>
      </c>
      <c r="W33" s="22">
        <f t="shared" si="2"/>
        <v>430.26059256153104</v>
      </c>
      <c r="X33" s="27">
        <f t="shared" si="3"/>
        <v>-5.9214258810040811E-2</v>
      </c>
    </row>
    <row r="34" spans="1:24" x14ac:dyDescent="0.25">
      <c r="A34" s="14"/>
      <c r="B34" s="5">
        <f t="shared" si="0"/>
        <v>1.57</v>
      </c>
      <c r="C34" s="8">
        <v>1.5</v>
      </c>
      <c r="D34" s="22">
        <v>-7.0000000000000007E-2</v>
      </c>
      <c r="E34" s="5">
        <f t="shared" si="1"/>
        <v>1.5741666666666665</v>
      </c>
      <c r="F34" s="1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T34" s="25" t="s">
        <v>64</v>
      </c>
      <c r="U34" s="32">
        <v>80123289</v>
      </c>
      <c r="V34" s="33">
        <v>187101.56</v>
      </c>
      <c r="W34" s="22">
        <f t="shared" si="2"/>
        <v>428.23421140903366</v>
      </c>
      <c r="X34" s="27">
        <f t="shared" si="3"/>
        <v>-0.77321663898860205</v>
      </c>
    </row>
    <row r="35" spans="1:24" x14ac:dyDescent="0.25">
      <c r="A35" s="14"/>
      <c r="B35" s="5">
        <f t="shared" si="0"/>
        <v>1.02</v>
      </c>
      <c r="C35" s="8">
        <v>1.3</v>
      </c>
      <c r="D35" s="22">
        <v>0.28000000000000003</v>
      </c>
      <c r="E35" s="5">
        <f t="shared" si="1"/>
        <v>1.5741666666666665</v>
      </c>
      <c r="F35" s="1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T35" s="25" t="s">
        <v>65</v>
      </c>
      <c r="U35" s="32">
        <v>80284770</v>
      </c>
      <c r="V35" s="33">
        <v>187737.24</v>
      </c>
      <c r="W35" s="22">
        <f t="shared" si="2"/>
        <v>427.64435015663383</v>
      </c>
      <c r="X35" s="27">
        <f t="shared" si="3"/>
        <v>-0.56629015400814897</v>
      </c>
    </row>
    <row r="36" spans="1:24" x14ac:dyDescent="0.25">
      <c r="A36" s="14"/>
      <c r="B36" s="5">
        <f t="shared" si="0"/>
        <v>0.63</v>
      </c>
      <c r="C36" s="8">
        <v>1</v>
      </c>
      <c r="D36" s="22">
        <v>0.37</v>
      </c>
      <c r="E36" s="5">
        <f t="shared" si="1"/>
        <v>1.5741666666666665</v>
      </c>
      <c r="F36" s="1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T36" s="25" t="s">
        <v>66</v>
      </c>
      <c r="U36" s="32">
        <v>80645040</v>
      </c>
      <c r="V36" s="33">
        <v>188409.83</v>
      </c>
      <c r="W36" s="22">
        <f t="shared" si="2"/>
        <v>428.02989631698097</v>
      </c>
      <c r="X36" s="27">
        <f t="shared" si="3"/>
        <v>-0.53865531531667199</v>
      </c>
    </row>
    <row r="37" spans="1:24" x14ac:dyDescent="0.25">
      <c r="A37" s="14"/>
      <c r="B37" s="5">
        <f t="shared" si="0"/>
        <v>0.79999999999999993</v>
      </c>
      <c r="C37" s="8">
        <v>1.2</v>
      </c>
      <c r="D37" s="22">
        <v>0.4</v>
      </c>
      <c r="E37" s="5">
        <f t="shared" si="1"/>
        <v>1.5741666666666665</v>
      </c>
      <c r="F37" s="1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T37" s="25" t="s">
        <v>67</v>
      </c>
      <c r="U37" s="32">
        <v>80836452</v>
      </c>
      <c r="V37" s="33">
        <v>188725.19</v>
      </c>
      <c r="W37" s="22">
        <f t="shared" si="2"/>
        <v>428.32889451588312</v>
      </c>
      <c r="X37" s="27">
        <f t="shared" si="3"/>
        <v>-0.4489600207510685</v>
      </c>
    </row>
    <row r="38" spans="1:24" x14ac:dyDescent="0.25">
      <c r="A38" s="14"/>
      <c r="B38" s="5">
        <f t="shared" si="0"/>
        <v>1.19</v>
      </c>
      <c r="C38" s="8">
        <v>1.7</v>
      </c>
      <c r="D38" s="22">
        <v>0.51</v>
      </c>
      <c r="E38" s="5">
        <f t="shared" si="1"/>
        <v>1.5741666666666665</v>
      </c>
      <c r="F38" s="14"/>
      <c r="T38" s="25" t="s">
        <v>68</v>
      </c>
      <c r="U38" s="32">
        <v>80144032</v>
      </c>
      <c r="V38" s="33">
        <v>188567.57</v>
      </c>
      <c r="W38" s="22">
        <f t="shared" si="2"/>
        <v>425.01492700998375</v>
      </c>
      <c r="X38" s="27">
        <f t="shared" si="3"/>
        <v>-0.75175787297735741</v>
      </c>
    </row>
    <row r="39" spans="1:24" x14ac:dyDescent="0.25">
      <c r="A39" s="14" t="s">
        <v>69</v>
      </c>
      <c r="B39" s="5">
        <f t="shared" si="0"/>
        <v>1.96</v>
      </c>
      <c r="C39" s="8">
        <v>2.4</v>
      </c>
      <c r="D39" s="22">
        <v>0.44</v>
      </c>
      <c r="E39" s="5">
        <f t="shared" si="1"/>
        <v>1.5741666666666665</v>
      </c>
      <c r="F39" s="14"/>
      <c r="T39" s="25" t="s">
        <v>70</v>
      </c>
      <c r="U39" s="32">
        <v>80166700</v>
      </c>
      <c r="V39" s="33">
        <v>188786.96</v>
      </c>
      <c r="W39" s="22">
        <f t="shared" si="2"/>
        <v>424.64108749883997</v>
      </c>
      <c r="X39" s="27">
        <f t="shared" si="3"/>
        <v>-0.7022804479221717</v>
      </c>
    </row>
    <row r="40" spans="1:24" x14ac:dyDescent="0.25">
      <c r="A40" s="14"/>
      <c r="B40" s="5">
        <f t="shared" si="0"/>
        <v>2.29</v>
      </c>
      <c r="C40" s="8">
        <v>2.7</v>
      </c>
      <c r="D40" s="22">
        <v>0.41</v>
      </c>
      <c r="E40" s="5">
        <f t="shared" si="1"/>
        <v>1.5741666666666665</v>
      </c>
      <c r="F40" s="14"/>
      <c r="T40" s="25" t="s">
        <v>71</v>
      </c>
      <c r="U40" s="32">
        <v>80183427</v>
      </c>
      <c r="V40" s="33">
        <v>188895.23</v>
      </c>
      <c r="W40" s="22">
        <f t="shared" si="2"/>
        <v>424.48624562938937</v>
      </c>
      <c r="X40" s="27">
        <f t="shared" si="3"/>
        <v>-0.82789793845785831</v>
      </c>
    </row>
    <row r="41" spans="1:24" x14ac:dyDescent="0.25">
      <c r="A41" s="14"/>
      <c r="B41" s="5">
        <f t="shared" si="0"/>
        <v>1.73</v>
      </c>
      <c r="C41" s="8">
        <v>2.2999999999999998</v>
      </c>
      <c r="D41" s="22">
        <v>0.56999999999999995</v>
      </c>
      <c r="E41" s="5">
        <f t="shared" si="1"/>
        <v>1.5741666666666665</v>
      </c>
      <c r="F41" s="14"/>
      <c r="T41" s="25" t="s">
        <v>61</v>
      </c>
      <c r="U41" s="32">
        <v>79558737</v>
      </c>
      <c r="V41" s="33">
        <v>188161.91</v>
      </c>
      <c r="W41" s="22">
        <f t="shared" si="2"/>
        <v>422.82062825573996</v>
      </c>
      <c r="X41" s="27">
        <f t="shared" si="3"/>
        <v>-1.2859898854988183</v>
      </c>
    </row>
    <row r="42" spans="1:24" x14ac:dyDescent="0.25">
      <c r="A42" s="14"/>
      <c r="B42" s="5">
        <f t="shared" si="0"/>
        <v>1.1599999999999999</v>
      </c>
      <c r="C42" s="8">
        <v>1.9</v>
      </c>
      <c r="D42" s="22">
        <v>0.74</v>
      </c>
      <c r="E42" s="5">
        <f t="shared" si="1"/>
        <v>1.5741666666666665</v>
      </c>
      <c r="F42" s="14"/>
      <c r="H42" s="38"/>
      <c r="I42" s="38"/>
      <c r="T42" s="25" t="s">
        <v>72</v>
      </c>
      <c r="U42" s="32">
        <v>79829533</v>
      </c>
      <c r="V42" s="33">
        <v>188433.95</v>
      </c>
      <c r="W42" s="22">
        <f t="shared" si="2"/>
        <v>423.64729391916899</v>
      </c>
      <c r="X42" s="27">
        <f t="shared" si="3"/>
        <v>-0.32178471952413029</v>
      </c>
    </row>
    <row r="43" spans="1:24" x14ac:dyDescent="0.25">
      <c r="A43" s="14"/>
      <c r="B43" s="5">
        <f t="shared" si="0"/>
        <v>0.71</v>
      </c>
      <c r="C43" s="8">
        <v>1.7</v>
      </c>
      <c r="D43" s="22">
        <v>0.99</v>
      </c>
      <c r="E43" s="5">
        <f t="shared" si="1"/>
        <v>1.5741666666666665</v>
      </c>
      <c r="F43" s="14"/>
      <c r="H43" s="39"/>
      <c r="I43" s="39"/>
      <c r="T43" s="25" t="s">
        <v>73</v>
      </c>
      <c r="U43" s="32">
        <v>79661565</v>
      </c>
      <c r="V43" s="33">
        <v>188468.28</v>
      </c>
      <c r="W43" s="22">
        <f t="shared" si="2"/>
        <v>422.67889853931916</v>
      </c>
      <c r="X43" s="27">
        <f t="shared" si="3"/>
        <v>-0.46208174792463108</v>
      </c>
    </row>
    <row r="44" spans="1:24" x14ac:dyDescent="0.25">
      <c r="A44" s="14"/>
      <c r="B44" s="5">
        <f t="shared" si="0"/>
        <v>0.79</v>
      </c>
      <c r="C44" s="8">
        <v>1.8</v>
      </c>
      <c r="D44" s="22">
        <v>1.01</v>
      </c>
      <c r="E44" s="5">
        <f t="shared" si="1"/>
        <v>1.5741666666666665</v>
      </c>
      <c r="F44" s="14"/>
      <c r="H44" s="39"/>
      <c r="I44" s="39"/>
      <c r="T44" s="25" t="s">
        <v>74</v>
      </c>
      <c r="U44" s="32">
        <v>79551688</v>
      </c>
      <c r="V44" s="33">
        <v>188439.91</v>
      </c>
      <c r="W44" s="22">
        <f t="shared" si="2"/>
        <v>422.15944594751716</v>
      </c>
      <c r="X44" s="27">
        <f t="shared" si="3"/>
        <v>-0.54814489417018708</v>
      </c>
    </row>
    <row r="45" spans="1:24" x14ac:dyDescent="0.25">
      <c r="A45" s="14"/>
      <c r="B45" s="5">
        <f t="shared" si="0"/>
        <v>1.39</v>
      </c>
      <c r="C45" s="8">
        <v>2.4</v>
      </c>
      <c r="D45" s="22">
        <v>1.01</v>
      </c>
      <c r="E45" s="5">
        <f t="shared" si="1"/>
        <v>1.5741666666666665</v>
      </c>
      <c r="F45" s="14"/>
      <c r="H45" s="39"/>
      <c r="I45" s="39"/>
      <c r="T45" s="25" t="s">
        <v>75</v>
      </c>
      <c r="U45" s="32">
        <v>79449212</v>
      </c>
      <c r="V45" s="33">
        <v>188447.46</v>
      </c>
      <c r="W45" s="22">
        <f t="shared" si="2"/>
        <v>421.59874163334439</v>
      </c>
      <c r="X45" s="27">
        <f t="shared" si="3"/>
        <v>-0.28898462864411706</v>
      </c>
    </row>
    <row r="46" spans="1:24" x14ac:dyDescent="0.25">
      <c r="A46" s="14"/>
      <c r="B46" s="5">
        <f t="shared" si="0"/>
        <v>1.67</v>
      </c>
      <c r="C46" s="8">
        <v>2.8</v>
      </c>
      <c r="D46" s="22">
        <v>1.1299999999999999</v>
      </c>
      <c r="E46" s="5">
        <f t="shared" si="1"/>
        <v>1.5741666666666665</v>
      </c>
      <c r="F46" s="14"/>
      <c r="H46" s="39"/>
      <c r="I46" s="39"/>
      <c r="T46" s="25" t="s">
        <v>76</v>
      </c>
      <c r="U46" s="32">
        <v>79605201</v>
      </c>
      <c r="V46" s="33">
        <v>188958.85</v>
      </c>
      <c r="W46" s="22">
        <f t="shared" si="2"/>
        <v>421.28326352536544</v>
      </c>
      <c r="X46" s="27">
        <f t="shared" si="3"/>
        <v>-0.55801852808591235</v>
      </c>
    </row>
    <row r="47" spans="1:24" x14ac:dyDescent="0.25">
      <c r="A47" s="14" t="s">
        <v>77</v>
      </c>
      <c r="B47" s="5">
        <f t="shared" si="0"/>
        <v>1.8599999999999999</v>
      </c>
      <c r="C47" s="8">
        <v>3.3</v>
      </c>
      <c r="D47" s="22">
        <v>1.44</v>
      </c>
      <c r="E47" s="5">
        <f t="shared" si="1"/>
        <v>1.5741666666666665</v>
      </c>
      <c r="F47" s="14"/>
      <c r="H47" s="39"/>
      <c r="I47" s="39"/>
      <c r="T47" s="25" t="s">
        <v>78</v>
      </c>
      <c r="U47" s="32">
        <v>79699790</v>
      </c>
      <c r="V47" s="33">
        <v>189010.95</v>
      </c>
      <c r="W47" s="22">
        <f t="shared" si="2"/>
        <v>421.66758063487856</v>
      </c>
      <c r="X47" s="27">
        <f t="shared" si="3"/>
        <v>-0.23926387334108326</v>
      </c>
    </row>
    <row r="48" spans="1:24" x14ac:dyDescent="0.25">
      <c r="A48" s="14"/>
      <c r="B48" s="5">
        <f t="shared" si="0"/>
        <v>1.84</v>
      </c>
      <c r="C48" s="8">
        <v>3.6</v>
      </c>
      <c r="D48" s="22">
        <v>1.76</v>
      </c>
      <c r="E48" s="5">
        <f t="shared" si="1"/>
        <v>1.5741666666666665</v>
      </c>
      <c r="F48" s="14"/>
      <c r="H48" s="39"/>
      <c r="I48" s="39"/>
      <c r="T48" s="25" t="s">
        <v>79</v>
      </c>
      <c r="U48" s="32">
        <v>79720470</v>
      </c>
      <c r="V48" s="33">
        <v>189334.53</v>
      </c>
      <c r="W48" s="22">
        <f t="shared" si="2"/>
        <v>421.05615916969822</v>
      </c>
      <c r="X48" s="27">
        <f t="shared" si="3"/>
        <v>-0.26134361990708543</v>
      </c>
    </row>
    <row r="49" spans="1:24" x14ac:dyDescent="0.25">
      <c r="A49" s="14"/>
      <c r="B49" s="5">
        <f t="shared" si="0"/>
        <v>1.2999999999999998</v>
      </c>
      <c r="C49" s="8">
        <v>3.3</v>
      </c>
      <c r="D49" s="22">
        <v>2</v>
      </c>
      <c r="E49" s="5">
        <f t="shared" si="1"/>
        <v>1.5741666666666665</v>
      </c>
      <c r="F49" s="14"/>
      <c r="H49" s="39"/>
      <c r="I49" s="39"/>
      <c r="T49" s="25" t="s">
        <v>69</v>
      </c>
      <c r="U49" s="32">
        <v>79433771</v>
      </c>
      <c r="V49" s="33">
        <v>189049.88</v>
      </c>
      <c r="W49" s="22">
        <f t="shared" si="2"/>
        <v>420.17361238208667</v>
      </c>
      <c r="X49" s="27">
        <f t="shared" si="3"/>
        <v>-0.33802976871717522</v>
      </c>
    </row>
    <row r="50" spans="1:24" x14ac:dyDescent="0.25">
      <c r="A50" s="14"/>
      <c r="B50" s="5">
        <f t="shared" si="0"/>
        <v>1.63</v>
      </c>
      <c r="C50" s="8">
        <v>3.5</v>
      </c>
      <c r="D50" s="22">
        <v>1.87</v>
      </c>
      <c r="E50" s="5">
        <f t="shared" si="1"/>
        <v>1.5741666666666665</v>
      </c>
      <c r="F50" s="14"/>
      <c r="H50" s="39"/>
      <c r="I50" s="39"/>
      <c r="T50" s="25" t="s">
        <v>80</v>
      </c>
      <c r="U50" s="32">
        <v>79989089</v>
      </c>
      <c r="V50" s="33">
        <v>189609.1</v>
      </c>
      <c r="W50" s="22">
        <f t="shared" si="2"/>
        <v>421.86313315130968</v>
      </c>
      <c r="X50" s="27">
        <f t="shared" si="3"/>
        <v>0.13764364173686833</v>
      </c>
    </row>
    <row r="51" spans="1:24" x14ac:dyDescent="0.25">
      <c r="A51" s="14"/>
      <c r="B51" s="5">
        <f t="shared" si="0"/>
        <v>1.46</v>
      </c>
      <c r="C51" s="8">
        <v>3.4</v>
      </c>
      <c r="D51" s="22">
        <v>1.94</v>
      </c>
      <c r="E51" s="5">
        <f t="shared" si="1"/>
        <v>1.5741666666666665</v>
      </c>
      <c r="F51" s="14"/>
      <c r="H51" s="39"/>
      <c r="I51" s="39"/>
      <c r="T51" s="25" t="s">
        <v>81</v>
      </c>
      <c r="U51" s="32">
        <v>80039353</v>
      </c>
      <c r="V51" s="33">
        <v>189968.94</v>
      </c>
      <c r="W51" s="22">
        <f t="shared" si="2"/>
        <v>421.32862877478811</v>
      </c>
      <c r="X51" s="27">
        <f t="shared" si="3"/>
        <v>-8.0383666104970178E-2</v>
      </c>
    </row>
    <row r="52" spans="1:24" x14ac:dyDescent="0.25">
      <c r="A52" s="14"/>
      <c r="B52" s="5">
        <f t="shared" si="0"/>
        <v>1.1499999999999999</v>
      </c>
      <c r="C52" s="8">
        <v>3</v>
      </c>
      <c r="D52" s="22">
        <v>1.85</v>
      </c>
      <c r="E52" s="5">
        <f t="shared" si="1"/>
        <v>1.5741666666666665</v>
      </c>
      <c r="F52" s="14"/>
      <c r="H52" s="39"/>
      <c r="I52" s="39"/>
      <c r="T52" s="25" t="s">
        <v>82</v>
      </c>
      <c r="U52" s="32">
        <v>80284417</v>
      </c>
      <c r="V52" s="33">
        <v>190587.83</v>
      </c>
      <c r="W52" s="22">
        <f t="shared" si="2"/>
        <v>421.24629363795162</v>
      </c>
      <c r="X52" s="27">
        <f t="shared" si="3"/>
        <v>4.5156557887275711E-2</v>
      </c>
    </row>
    <row r="53" spans="1:24" x14ac:dyDescent="0.25">
      <c r="A53" s="14"/>
      <c r="B53" s="5">
        <f t="shared" si="0"/>
        <v>1.07</v>
      </c>
      <c r="C53" s="8">
        <v>3</v>
      </c>
      <c r="D53" s="22">
        <v>1.93</v>
      </c>
      <c r="E53" s="5">
        <f t="shared" si="1"/>
        <v>1.5741666666666665</v>
      </c>
      <c r="F53" s="14"/>
      <c r="H53" s="39"/>
      <c r="I53" s="39"/>
      <c r="T53" s="25" t="s">
        <v>83</v>
      </c>
      <c r="U53" s="32">
        <v>80124836</v>
      </c>
      <c r="V53" s="33">
        <v>190870.76</v>
      </c>
      <c r="W53" s="22">
        <f t="shared" si="2"/>
        <v>419.78580689886707</v>
      </c>
      <c r="X53" s="27">
        <f t="shared" si="3"/>
        <v>-9.2296486926207996E-2</v>
      </c>
    </row>
    <row r="54" spans="1:24" x14ac:dyDescent="0.25">
      <c r="A54" s="14"/>
      <c r="B54" s="5">
        <f t="shared" si="0"/>
        <v>0.75</v>
      </c>
      <c r="C54" s="8">
        <v>2.6</v>
      </c>
      <c r="D54" s="22">
        <v>1.85</v>
      </c>
      <c r="E54" s="5">
        <f t="shared" si="1"/>
        <v>1.5741666666666665</v>
      </c>
      <c r="F54" s="14"/>
      <c r="H54" s="39"/>
      <c r="I54" s="39"/>
      <c r="K54" s="21"/>
      <c r="T54" s="25" t="s">
        <v>84</v>
      </c>
      <c r="U54" s="32">
        <v>80793132</v>
      </c>
      <c r="V54" s="33">
        <v>191475.81</v>
      </c>
      <c r="W54" s="22">
        <f t="shared" si="2"/>
        <v>421.94955070303661</v>
      </c>
      <c r="X54" s="27">
        <f t="shared" si="3"/>
        <v>2.0484736620947904E-2</v>
      </c>
    </row>
    <row r="55" spans="1:24" x14ac:dyDescent="0.25">
      <c r="A55" s="14" t="s">
        <v>85</v>
      </c>
      <c r="B55" s="27">
        <f t="shared" si="0"/>
        <v>0.63942700170275923</v>
      </c>
      <c r="C55" s="35">
        <v>2.4289999999999878</v>
      </c>
      <c r="D55" s="21">
        <v>1.7895729982972286</v>
      </c>
      <c r="E55" s="5">
        <f>+AVERAGE(B55:B74)</f>
        <v>0.27806769706597029</v>
      </c>
      <c r="F55" s="14"/>
      <c r="H55" s="39"/>
      <c r="I55" s="39"/>
      <c r="K55" s="21"/>
      <c r="T55" s="25" t="s">
        <v>86</v>
      </c>
      <c r="U55" s="32">
        <v>80716159</v>
      </c>
      <c r="V55" s="33">
        <v>191770.4</v>
      </c>
      <c r="W55" s="22">
        <f t="shared" si="2"/>
        <v>420.89998769361694</v>
      </c>
      <c r="X55" s="27">
        <f t="shared" si="3"/>
        <v>-0.10173556978970436</v>
      </c>
    </row>
    <row r="56" spans="1:24" x14ac:dyDescent="0.25">
      <c r="A56" s="14"/>
      <c r="B56" s="27">
        <f t="shared" si="0"/>
        <v>0.18151530160009699</v>
      </c>
      <c r="C56" s="35">
        <v>1.4489999999999981</v>
      </c>
      <c r="D56" s="21">
        <v>1.2674846983999011</v>
      </c>
      <c r="E56" s="5">
        <f>+E55</f>
        <v>0.27806769706597029</v>
      </c>
      <c r="F56" s="14"/>
      <c r="H56" s="39"/>
      <c r="I56" s="39"/>
      <c r="K56" s="21"/>
      <c r="T56" s="25" t="s">
        <v>87</v>
      </c>
      <c r="U56" s="32">
        <v>81241095</v>
      </c>
      <c r="V56" s="33">
        <v>192865.53</v>
      </c>
      <c r="W56" s="22">
        <f t="shared" si="2"/>
        <v>421.23180331913119</v>
      </c>
      <c r="X56" s="27">
        <f t="shared" si="3"/>
        <v>-3.4398685612862068E-3</v>
      </c>
    </row>
    <row r="57" spans="1:24" x14ac:dyDescent="0.25">
      <c r="A57" s="14"/>
      <c r="B57" s="27">
        <f t="shared" si="0"/>
        <v>-0.30342127914711892</v>
      </c>
      <c r="C57" s="35">
        <v>0.40500000000000114</v>
      </c>
      <c r="D57" s="21">
        <v>0.70842127914712005</v>
      </c>
      <c r="E57" s="5">
        <f t="shared" ref="E57:E73" si="4">+E56</f>
        <v>0.27806769706597029</v>
      </c>
      <c r="F57" s="14"/>
      <c r="H57" s="39"/>
      <c r="I57" s="39"/>
      <c r="K57" s="21"/>
      <c r="T57" s="25" t="s">
        <v>77</v>
      </c>
      <c r="U57" s="32">
        <v>81616498</v>
      </c>
      <c r="V57" s="33">
        <v>193771.36</v>
      </c>
      <c r="W57" s="22">
        <f t="shared" si="2"/>
        <v>421.20000602772262</v>
      </c>
      <c r="X57" s="27">
        <f t="shared" si="3"/>
        <v>0.33688588456642604</v>
      </c>
    </row>
    <row r="58" spans="1:24" x14ac:dyDescent="0.25">
      <c r="A58" s="14"/>
      <c r="B58" s="27">
        <f t="shared" si="0"/>
        <v>-2.283032356399306</v>
      </c>
      <c r="C58" s="35">
        <v>-2.0739999999999981</v>
      </c>
      <c r="D58" s="21">
        <v>0.20903235639930795</v>
      </c>
      <c r="E58" s="5">
        <f t="shared" si="4"/>
        <v>0.27806769706597029</v>
      </c>
      <c r="F58" s="14"/>
      <c r="H58" s="39"/>
      <c r="I58" s="39"/>
      <c r="K58" s="21"/>
      <c r="T58" s="25" t="s">
        <v>88</v>
      </c>
      <c r="U58" s="32">
        <v>82041963</v>
      </c>
      <c r="V58" s="33">
        <v>195040.3</v>
      </c>
      <c r="W58" s="22">
        <f t="shared" si="2"/>
        <v>420.6410828941506</v>
      </c>
      <c r="X58" s="27">
        <f t="shared" si="3"/>
        <v>-0.31010053375003888</v>
      </c>
    </row>
    <row r="59" spans="1:24" x14ac:dyDescent="0.25">
      <c r="A59" s="14"/>
      <c r="B59" s="27">
        <f t="shared" si="0"/>
        <v>-4.5139373720622693</v>
      </c>
      <c r="C59" s="35">
        <v>-5.5379999999999967</v>
      </c>
      <c r="D59" s="21">
        <v>-1.0240626279377274</v>
      </c>
      <c r="E59" s="5">
        <f t="shared" si="4"/>
        <v>0.27806769706597029</v>
      </c>
      <c r="F59" s="14"/>
      <c r="H59" s="39"/>
      <c r="I59" s="39"/>
      <c r="K59" s="21"/>
      <c r="T59" s="25" t="s">
        <v>89</v>
      </c>
      <c r="U59" s="32">
        <v>82716793</v>
      </c>
      <c r="V59" s="33">
        <v>195925.68</v>
      </c>
      <c r="W59" s="22">
        <f t="shared" si="2"/>
        <v>422.18453956622739</v>
      </c>
      <c r="X59" s="27">
        <f t="shared" si="3"/>
        <v>0.30519171066013567</v>
      </c>
    </row>
    <row r="60" spans="1:24" x14ac:dyDescent="0.25">
      <c r="A60" s="14"/>
      <c r="B60" s="27">
        <f t="shared" si="0"/>
        <v>-3.6579470172917858</v>
      </c>
      <c r="C60" s="35">
        <v>-5.3439999999999941</v>
      </c>
      <c r="D60" s="21">
        <v>-1.6860529827082082</v>
      </c>
      <c r="E60" s="5">
        <f t="shared" si="4"/>
        <v>0.27806769706597029</v>
      </c>
      <c r="F60" s="14"/>
      <c r="H60" s="39"/>
      <c r="I60" s="39"/>
      <c r="K60" s="21"/>
      <c r="T60" s="25" t="s">
        <v>90</v>
      </c>
      <c r="U60" s="32">
        <v>83007928</v>
      </c>
      <c r="V60" s="33">
        <v>196677.16</v>
      </c>
      <c r="W60" s="22">
        <f t="shared" si="2"/>
        <v>422.05169120806909</v>
      </c>
      <c r="X60" s="27">
        <f t="shared" si="3"/>
        <v>0.19464054766936489</v>
      </c>
    </row>
    <row r="61" spans="1:24" x14ac:dyDescent="0.25">
      <c r="A61" s="14"/>
      <c r="B61" s="27">
        <f t="shared" si="0"/>
        <v>-2.2534941876296992</v>
      </c>
      <c r="C61" s="35">
        <v>-4.4680000000000035</v>
      </c>
      <c r="D61" s="21">
        <v>-2.2145058123703043</v>
      </c>
      <c r="E61" s="5">
        <f t="shared" si="4"/>
        <v>0.27806769706597029</v>
      </c>
      <c r="F61" s="14"/>
      <c r="H61" s="39"/>
      <c r="I61" s="39"/>
      <c r="K61" s="21"/>
      <c r="T61" s="25" t="s">
        <v>91</v>
      </c>
      <c r="U61" s="32">
        <v>83667420</v>
      </c>
      <c r="V61" s="33">
        <v>197947.22</v>
      </c>
      <c r="W61" s="22">
        <f t="shared" si="2"/>
        <v>422.67539801771403</v>
      </c>
      <c r="X61" s="27">
        <f t="shared" si="3"/>
        <v>0.35028299356061748</v>
      </c>
    </row>
    <row r="62" spans="1:24" x14ac:dyDescent="0.25">
      <c r="A62" s="14"/>
      <c r="B62" s="27">
        <f t="shared" si="0"/>
        <v>0.1112382425728673</v>
      </c>
      <c r="C62" s="35">
        <v>-2.13900000000001</v>
      </c>
      <c r="D62" s="21">
        <v>-2.2502382425728773</v>
      </c>
      <c r="E62" s="5">
        <f t="shared" si="4"/>
        <v>0.27806769706597029</v>
      </c>
      <c r="F62" s="14"/>
      <c r="H62" s="39"/>
      <c r="I62" s="39"/>
      <c r="K62" s="21"/>
      <c r="T62" s="25" t="s">
        <v>92</v>
      </c>
      <c r="U62" s="32">
        <v>83943742</v>
      </c>
      <c r="V62" s="33">
        <v>199000.43</v>
      </c>
      <c r="W62" s="22">
        <f t="shared" si="2"/>
        <v>421.82693776088826</v>
      </c>
      <c r="X62" s="27">
        <f t="shared" si="3"/>
        <v>0.28191608355954695</v>
      </c>
    </row>
    <row r="63" spans="1:24" x14ac:dyDescent="0.25">
      <c r="A63" s="14" t="s">
        <v>93</v>
      </c>
      <c r="B63" s="27">
        <f t="shared" si="0"/>
        <v>3.0179627368513429</v>
      </c>
      <c r="C63" s="35">
        <v>1.1730000000000018</v>
      </c>
      <c r="D63" s="21">
        <v>-1.844962736851341</v>
      </c>
      <c r="E63" s="5">
        <f t="shared" si="4"/>
        <v>0.27806769706597029</v>
      </c>
      <c r="F63" s="14"/>
      <c r="H63" s="39"/>
      <c r="I63" s="39"/>
      <c r="K63" s="21"/>
      <c r="T63" s="25" t="s">
        <v>94</v>
      </c>
      <c r="U63" s="32">
        <v>84250876</v>
      </c>
      <c r="V63" s="33">
        <v>200009.52</v>
      </c>
      <c r="W63" s="22">
        <f t="shared" si="2"/>
        <v>421.23432924592794</v>
      </c>
      <c r="X63" s="27">
        <f t="shared" si="3"/>
        <v>-0.22506989982999834</v>
      </c>
    </row>
    <row r="64" spans="1:24" x14ac:dyDescent="0.25">
      <c r="A64" s="14"/>
      <c r="B64" s="27">
        <f t="shared" si="0"/>
        <v>3.3734621194857102</v>
      </c>
      <c r="C64" s="35">
        <v>2.2249999999999943</v>
      </c>
      <c r="D64" s="21">
        <v>-1.1484621194857159</v>
      </c>
      <c r="E64" s="5">
        <f t="shared" si="4"/>
        <v>0.27806769706597029</v>
      </c>
      <c r="F64" s="14"/>
      <c r="H64" s="39"/>
      <c r="I64" s="39"/>
      <c r="K64" s="21"/>
      <c r="T64" s="25" t="s">
        <v>95</v>
      </c>
      <c r="U64" s="32">
        <v>84462837</v>
      </c>
      <c r="V64" s="33">
        <v>200500.06</v>
      </c>
      <c r="W64" s="22">
        <f t="shared" si="2"/>
        <v>421.26090635583853</v>
      </c>
      <c r="X64" s="27">
        <f t="shared" si="3"/>
        <v>-0.18736682465767115</v>
      </c>
    </row>
    <row r="65" spans="1:24" x14ac:dyDescent="0.25">
      <c r="A65" s="14"/>
      <c r="B65" s="27">
        <f t="shared" si="0"/>
        <v>2.9623773809396146</v>
      </c>
      <c r="C65" s="35">
        <v>2.3670000000000044</v>
      </c>
      <c r="D65" s="21">
        <v>-0.59537738093961012</v>
      </c>
      <c r="E65" s="5">
        <f t="shared" si="4"/>
        <v>0.27806769706597029</v>
      </c>
      <c r="F65" s="14"/>
      <c r="H65" s="39"/>
      <c r="I65" s="39"/>
      <c r="K65" s="21"/>
      <c r="T65" s="25" t="s">
        <v>85</v>
      </c>
      <c r="U65" s="32">
        <v>84941258</v>
      </c>
      <c r="V65" s="33">
        <v>201489.63</v>
      </c>
      <c r="W65" s="22">
        <f t="shared" si="2"/>
        <v>421.56640021622945</v>
      </c>
      <c r="X65" s="27">
        <f t="shared" si="3"/>
        <v>-0.26237576321820832</v>
      </c>
    </row>
    <row r="66" spans="1:24" x14ac:dyDescent="0.25">
      <c r="A66" s="14"/>
      <c r="B66" s="27">
        <f t="shared" si="0"/>
        <v>2.7092705947478888</v>
      </c>
      <c r="C66" s="35">
        <v>2.5360000000000014</v>
      </c>
      <c r="D66" s="21">
        <v>-0.17327059474788742</v>
      </c>
      <c r="E66" s="5">
        <f t="shared" si="4"/>
        <v>0.27806769706597029</v>
      </c>
      <c r="F66" s="14"/>
      <c r="H66" s="39"/>
      <c r="I66" s="39"/>
      <c r="K66" s="21"/>
      <c r="T66" s="25" t="s">
        <v>96</v>
      </c>
      <c r="U66" s="32">
        <v>84924040</v>
      </c>
      <c r="V66" s="33">
        <v>201522.73</v>
      </c>
      <c r="W66" s="22">
        <f t="shared" si="2"/>
        <v>421.41171866816211</v>
      </c>
      <c r="X66" s="27">
        <f t="shared" si="3"/>
        <v>-9.8433517529767936E-2</v>
      </c>
    </row>
    <row r="67" spans="1:24" x14ac:dyDescent="0.25">
      <c r="A67" s="14"/>
      <c r="B67" s="27">
        <f t="shared" si="0"/>
        <v>2.7747351988340316</v>
      </c>
      <c r="C67" s="35">
        <v>2.9639999999999986</v>
      </c>
      <c r="D67" s="21">
        <v>0.189264801165967</v>
      </c>
      <c r="E67" s="5">
        <f t="shared" si="4"/>
        <v>0.27806769706597029</v>
      </c>
      <c r="F67" s="14"/>
      <c r="H67" s="39"/>
      <c r="I67" s="39"/>
      <c r="K67" s="21"/>
      <c r="T67" s="25" t="s">
        <v>97</v>
      </c>
      <c r="U67" s="32">
        <v>84570497</v>
      </c>
      <c r="V67" s="33">
        <v>201426.43</v>
      </c>
      <c r="W67" s="22">
        <f t="shared" si="2"/>
        <v>419.85799480237029</v>
      </c>
      <c r="X67" s="27">
        <f t="shared" si="3"/>
        <v>-0.32673843226915905</v>
      </c>
    </row>
    <row r="68" spans="1:24" x14ac:dyDescent="0.25">
      <c r="A68" s="14"/>
      <c r="B68" s="27">
        <f t="shared" si="0"/>
        <v>1.9403801019517131</v>
      </c>
      <c r="C68" s="35">
        <v>2.0700000000000074</v>
      </c>
      <c r="D68" s="21">
        <v>0.12961989804829432</v>
      </c>
      <c r="E68" s="5">
        <f t="shared" si="4"/>
        <v>0.27806769706597029</v>
      </c>
      <c r="F68" s="14"/>
      <c r="H68" s="39"/>
      <c r="I68" s="39"/>
      <c r="K68" s="21"/>
      <c r="T68" s="25" t="s">
        <v>98</v>
      </c>
      <c r="U68" s="32">
        <v>84203076</v>
      </c>
      <c r="V68" s="33">
        <v>200919.17</v>
      </c>
      <c r="W68" s="22">
        <f t="shared" si="2"/>
        <v>419.0893084019807</v>
      </c>
      <c r="X68" s="27">
        <f t="shared" si="3"/>
        <v>-0.51549952086545647</v>
      </c>
    </row>
    <row r="69" spans="1:24" x14ac:dyDescent="0.25">
      <c r="A69" s="14"/>
      <c r="B69" s="27">
        <f t="shared" si="0"/>
        <v>1.7225311782629449</v>
      </c>
      <c r="C69" s="35">
        <v>1.7510000000000048</v>
      </c>
      <c r="D69" s="21">
        <v>2.8468821737059891E-2</v>
      </c>
      <c r="E69" s="5">
        <f t="shared" si="4"/>
        <v>0.27806769706597029</v>
      </c>
      <c r="F69" s="14"/>
      <c r="H69" s="39"/>
      <c r="I69" s="39"/>
      <c r="K69" s="21"/>
      <c r="T69" s="25" t="s">
        <v>99</v>
      </c>
      <c r="U69" s="32">
        <v>82880847</v>
      </c>
      <c r="V69" s="33">
        <v>199426.25</v>
      </c>
      <c r="W69" s="22">
        <f t="shared" si="2"/>
        <v>415.59647739452555</v>
      </c>
      <c r="X69" s="27">
        <f t="shared" si="3"/>
        <v>-1.4161287091764942</v>
      </c>
    </row>
    <row r="70" spans="1:24" x14ac:dyDescent="0.25">
      <c r="A70" s="14"/>
      <c r="B70" s="27">
        <f t="shared" si="0"/>
        <v>0.89899459103138302</v>
      </c>
      <c r="C70" s="35">
        <v>0.74200000000000443</v>
      </c>
      <c r="D70" s="21">
        <v>-0.15699459103137858</v>
      </c>
      <c r="E70" s="5">
        <f t="shared" si="4"/>
        <v>0.27806769706597029</v>
      </c>
      <c r="F70" s="14"/>
      <c r="H70" s="39"/>
      <c r="I70" s="39"/>
      <c r="K70" s="21"/>
      <c r="T70" s="25" t="s">
        <v>100</v>
      </c>
      <c r="U70" s="32">
        <v>82219880</v>
      </c>
      <c r="V70" s="33">
        <v>198124.95</v>
      </c>
      <c r="W70" s="22">
        <f t="shared" si="2"/>
        <v>414.99003532871552</v>
      </c>
      <c r="X70" s="27">
        <f t="shared" si="3"/>
        <v>-1.52385020514897</v>
      </c>
    </row>
    <row r="71" spans="1:24" x14ac:dyDescent="0.25">
      <c r="A71" s="14" t="s">
        <v>101</v>
      </c>
      <c r="B71" s="27">
        <f t="shared" si="0"/>
        <v>-0.10412603242374141</v>
      </c>
      <c r="C71" s="35">
        <v>-0.28900000000000148</v>
      </c>
      <c r="D71" s="21">
        <v>-0.18487396757626007</v>
      </c>
      <c r="E71" s="5">
        <f t="shared" si="4"/>
        <v>0.27806769706597029</v>
      </c>
      <c r="F71" s="14"/>
      <c r="H71" s="39"/>
      <c r="I71" s="39"/>
      <c r="K71" s="21"/>
      <c r="T71" s="25" t="s">
        <v>102</v>
      </c>
      <c r="U71" s="32">
        <v>81697537</v>
      </c>
      <c r="V71" s="33">
        <v>196965.83</v>
      </c>
      <c r="W71" s="22">
        <f t="shared" si="2"/>
        <v>414.78025401664848</v>
      </c>
      <c r="X71" s="27">
        <f t="shared" si="3"/>
        <v>-1.209394806954176</v>
      </c>
    </row>
    <row r="72" spans="1:24" x14ac:dyDescent="0.25">
      <c r="A72" s="14"/>
      <c r="B72" s="27">
        <f t="shared" ref="B72:B109" si="5">+C72-D72</f>
        <v>-0.42419251688724113</v>
      </c>
      <c r="C72" s="35">
        <v>-0.61499999999999488</v>
      </c>
      <c r="D72" s="21">
        <v>-0.19080748311275375</v>
      </c>
      <c r="E72" s="5">
        <f t="shared" si="4"/>
        <v>0.27806769706597029</v>
      </c>
      <c r="F72" s="14"/>
      <c r="H72" s="39"/>
      <c r="I72" s="39"/>
      <c r="K72" s="21"/>
      <c r="T72" s="25" t="s">
        <v>103</v>
      </c>
      <c r="U72" s="32">
        <v>81372166</v>
      </c>
      <c r="V72" s="33">
        <v>196398.01</v>
      </c>
      <c r="W72" s="22">
        <f t="shared" si="2"/>
        <v>414.32276223165394</v>
      </c>
      <c r="X72" s="27">
        <f t="shared" si="3"/>
        <v>-1.1373580940305932</v>
      </c>
    </row>
    <row r="73" spans="1:24" x14ac:dyDescent="0.25">
      <c r="A73" s="14"/>
      <c r="B73" s="27">
        <f t="shared" si="5"/>
        <v>-0.6823132929838609</v>
      </c>
      <c r="C73" s="35">
        <v>-0.89800000000001035</v>
      </c>
      <c r="D73" s="21">
        <v>-0.21568670701614945</v>
      </c>
      <c r="E73" s="5">
        <f t="shared" si="4"/>
        <v>0.27806769706597029</v>
      </c>
      <c r="F73" s="14"/>
      <c r="H73" s="39"/>
      <c r="I73" s="39"/>
      <c r="K73" s="21"/>
      <c r="T73" s="25" t="s">
        <v>93</v>
      </c>
      <c r="U73" s="32">
        <v>81188910</v>
      </c>
      <c r="V73" s="33">
        <v>195746.91</v>
      </c>
      <c r="W73" s="22">
        <f t="shared" si="2"/>
        <v>414.76470816320932</v>
      </c>
      <c r="X73" s="27">
        <f t="shared" si="3"/>
        <v>-0.20013866251484888</v>
      </c>
    </row>
    <row r="74" spans="1:24" x14ac:dyDescent="0.25">
      <c r="A74" s="14"/>
      <c r="B74" s="27">
        <f t="shared" si="5"/>
        <v>-0.54807645183592424</v>
      </c>
      <c r="C74" s="35">
        <v>-0.93200000000000216</v>
      </c>
      <c r="D74" s="21">
        <v>-0.38392354816407792</v>
      </c>
      <c r="E74" s="5">
        <f>+E73</f>
        <v>0.27806769706597029</v>
      </c>
      <c r="F74" s="14"/>
      <c r="H74" s="39"/>
      <c r="I74" s="39"/>
      <c r="K74" s="21"/>
      <c r="T74" s="25" t="s">
        <v>104</v>
      </c>
      <c r="U74" s="32">
        <v>81466076</v>
      </c>
      <c r="V74" s="33">
        <v>195849.56</v>
      </c>
      <c r="W74" s="22">
        <f t="shared" si="2"/>
        <v>415.96251735260472</v>
      </c>
      <c r="X74" s="27">
        <f t="shared" si="3"/>
        <v>0.23433864456983691</v>
      </c>
    </row>
    <row r="75" spans="1:24" x14ac:dyDescent="0.25">
      <c r="A75" s="14"/>
      <c r="B75" s="27">
        <f t="shared" si="5"/>
        <v>-0.35476419288168293</v>
      </c>
      <c r="C75" s="35">
        <v>-0.99599999999999511</v>
      </c>
      <c r="D75" s="21">
        <v>-0.64123580711831218</v>
      </c>
      <c r="E75" s="5">
        <f>+AVERAGE(B75:B102)</f>
        <v>0.92747884260187974</v>
      </c>
      <c r="F75" s="14"/>
      <c r="H75" s="39"/>
      <c r="I75" s="39"/>
      <c r="K75" s="21"/>
      <c r="T75" s="25" t="s">
        <v>105</v>
      </c>
      <c r="U75" s="32">
        <v>81382696</v>
      </c>
      <c r="V75" s="33">
        <v>195793.14</v>
      </c>
      <c r="W75" s="22">
        <f t="shared" si="2"/>
        <v>415.65652402326248</v>
      </c>
      <c r="X75" s="27">
        <f t="shared" si="3"/>
        <v>0.21126126379652127</v>
      </c>
    </row>
    <row r="76" spans="1:24" x14ac:dyDescent="0.25">
      <c r="A76" s="14"/>
      <c r="B76" s="27">
        <f t="shared" si="5"/>
        <v>0.37604884645746495</v>
      </c>
      <c r="C76" s="35">
        <v>-0.21700000000001296</v>
      </c>
      <c r="D76" s="21">
        <v>-0.59304884645747791</v>
      </c>
      <c r="E76" s="5">
        <f>+E75</f>
        <v>0.92747884260187974</v>
      </c>
      <c r="F76" s="14"/>
      <c r="H76" s="39"/>
      <c r="I76" s="39"/>
      <c r="K76" s="21"/>
      <c r="T76" s="25" t="s">
        <v>106</v>
      </c>
      <c r="U76" s="32">
        <v>81285281</v>
      </c>
      <c r="V76" s="33">
        <v>196057.71</v>
      </c>
      <c r="W76" s="22">
        <f t="shared" si="2"/>
        <v>414.59874748103505</v>
      </c>
      <c r="X76" s="27">
        <f t="shared" si="3"/>
        <v>6.6611172385165923E-2</v>
      </c>
    </row>
    <row r="77" spans="1:24" x14ac:dyDescent="0.25">
      <c r="A77" s="14"/>
      <c r="B77" s="27">
        <f t="shared" si="5"/>
        <v>0.61260864429515749</v>
      </c>
      <c r="C77" s="35">
        <v>0.23200000000001353</v>
      </c>
      <c r="D77" s="21">
        <v>-0.38060864429514396</v>
      </c>
      <c r="E77" s="5">
        <f>+E76</f>
        <v>0.92747884260187974</v>
      </c>
      <c r="F77" s="14"/>
      <c r="H77" s="39"/>
      <c r="I77" s="39"/>
      <c r="K77" s="21"/>
      <c r="T77" s="25" t="s">
        <v>107</v>
      </c>
      <c r="U77" s="32">
        <v>81759516</v>
      </c>
      <c r="V77" s="33">
        <v>196117.39</v>
      </c>
      <c r="W77" s="22">
        <f t="shared" si="2"/>
        <v>416.89070000370691</v>
      </c>
      <c r="X77" s="27">
        <f t="shared" si="3"/>
        <v>0.51257780583901946</v>
      </c>
    </row>
    <row r="78" spans="1:24" x14ac:dyDescent="0.25">
      <c r="A78" s="14"/>
      <c r="B78" s="27">
        <f t="shared" si="5"/>
        <v>0.88866097072191064</v>
      </c>
      <c r="C78" s="35">
        <v>0.95700000000000784</v>
      </c>
      <c r="D78" s="21">
        <v>6.8339029278097208E-2</v>
      </c>
      <c r="E78" s="5">
        <f t="shared" ref="E78:E98" si="6">+E77</f>
        <v>0.92747884260187974</v>
      </c>
      <c r="F78" s="14"/>
      <c r="H78" s="39"/>
      <c r="I78" s="39"/>
      <c r="K78" s="21"/>
      <c r="T78" s="25" t="s">
        <v>108</v>
      </c>
      <c r="U78" s="32">
        <v>81500699</v>
      </c>
      <c r="V78" s="33">
        <v>196103.42</v>
      </c>
      <c r="W78" s="22">
        <f t="shared" ref="W78:W118" si="7">U78/V78</f>
        <v>415.60059992834391</v>
      </c>
      <c r="X78" s="27">
        <f t="shared" si="3"/>
        <v>-8.700722040154836E-2</v>
      </c>
    </row>
    <row r="79" spans="1:24" x14ac:dyDescent="0.25">
      <c r="A79" s="14" t="s">
        <v>109</v>
      </c>
      <c r="B79" s="27">
        <f t="shared" si="5"/>
        <v>1.0238418055628644</v>
      </c>
      <c r="C79" s="35">
        <v>1.6490000000000009</v>
      </c>
      <c r="D79" s="21">
        <v>0.62515819443713649</v>
      </c>
      <c r="E79" s="5">
        <f t="shared" si="6"/>
        <v>0.92747884260187974</v>
      </c>
      <c r="F79" s="14"/>
      <c r="H79" s="39"/>
      <c r="I79" s="39"/>
      <c r="K79" s="21"/>
      <c r="T79" s="25" t="s">
        <v>110</v>
      </c>
      <c r="U79" s="32">
        <v>81321524</v>
      </c>
      <c r="V79" s="33">
        <v>195848.88</v>
      </c>
      <c r="W79" s="22">
        <f t="shared" si="7"/>
        <v>415.22588232314627</v>
      </c>
      <c r="X79" s="27">
        <f t="shared" si="3"/>
        <v>-0.10360518245880115</v>
      </c>
    </row>
    <row r="80" spans="1:24" x14ac:dyDescent="0.25">
      <c r="A80" s="14"/>
      <c r="B80" s="27">
        <f t="shared" si="5"/>
        <v>0.57101200831768928</v>
      </c>
      <c r="C80" s="35">
        <v>1.4230000000000018</v>
      </c>
      <c r="D80" s="21">
        <v>0.85198799168231254</v>
      </c>
      <c r="E80" s="5">
        <f t="shared" si="6"/>
        <v>0.92747884260187974</v>
      </c>
      <c r="F80" s="14"/>
      <c r="H80" s="39"/>
      <c r="I80" s="39"/>
      <c r="K80" s="21"/>
      <c r="T80" s="25" t="s">
        <v>111</v>
      </c>
      <c r="U80" s="32">
        <v>81152398</v>
      </c>
      <c r="V80" s="33">
        <v>195749.91</v>
      </c>
      <c r="W80" s="22">
        <f t="shared" si="7"/>
        <v>414.57182790020181</v>
      </c>
      <c r="X80" s="27">
        <f t="shared" si="3"/>
        <v>-6.4929238201493497E-3</v>
      </c>
    </row>
    <row r="81" spans="1:24" x14ac:dyDescent="0.25">
      <c r="A81" s="14"/>
      <c r="B81" s="27">
        <f t="shared" si="5"/>
        <v>0.46314397379528405</v>
      </c>
      <c r="C81" s="35">
        <v>1.590999999999994</v>
      </c>
      <c r="D81" s="21">
        <v>1.1278560262047099</v>
      </c>
      <c r="E81" s="5">
        <f t="shared" si="6"/>
        <v>0.92747884260187974</v>
      </c>
      <c r="F81" s="14"/>
      <c r="H81" s="39"/>
      <c r="I81" s="39"/>
      <c r="K81" s="21"/>
      <c r="T81" s="25" t="s">
        <v>101</v>
      </c>
      <c r="U81" s="32">
        <v>80920282</v>
      </c>
      <c r="V81" s="33">
        <v>195754.82</v>
      </c>
      <c r="W81" s="22">
        <f t="shared" si="7"/>
        <v>413.37568086446095</v>
      </c>
      <c r="X81" s="27">
        <f t="shared" si="3"/>
        <v>-0.84315124784858708</v>
      </c>
    </row>
    <row r="82" spans="1:24" x14ac:dyDescent="0.25">
      <c r="A82" s="14"/>
      <c r="B82" s="27">
        <f t="shared" si="5"/>
        <v>0.69617470442004326</v>
      </c>
      <c r="C82" s="35">
        <v>1.7449999999999903</v>
      </c>
      <c r="D82" s="21">
        <v>1.0488252955799471</v>
      </c>
      <c r="E82" s="5">
        <f t="shared" si="6"/>
        <v>0.92747884260187974</v>
      </c>
      <c r="F82" s="14"/>
      <c r="H82" s="39"/>
      <c r="I82" s="39"/>
      <c r="K82" s="21"/>
      <c r="T82" s="25" t="s">
        <v>112</v>
      </c>
      <c r="U82" s="32">
        <v>80564344</v>
      </c>
      <c r="V82" s="33">
        <v>195729.24</v>
      </c>
      <c r="W82" s="22">
        <f t="shared" si="7"/>
        <v>411.61118287691716</v>
      </c>
      <c r="X82" s="27">
        <f t="shared" ref="X82:X111" si="8">(W82-W78)*100/W78</f>
        <v>-0.95991609543263268</v>
      </c>
    </row>
    <row r="83" spans="1:24" x14ac:dyDescent="0.25">
      <c r="A83" s="14"/>
      <c r="B83" s="27">
        <f t="shared" si="5"/>
        <v>1.2715121975520516</v>
      </c>
      <c r="C83" s="35">
        <v>2.0609999999999928</v>
      </c>
      <c r="D83" s="21">
        <v>0.78948780244794126</v>
      </c>
      <c r="E83" s="5">
        <f t="shared" si="6"/>
        <v>0.92747884260187974</v>
      </c>
      <c r="F83" s="14"/>
      <c r="H83" s="39"/>
      <c r="I83" s="39"/>
      <c r="K83" s="21"/>
      <c r="T83" s="25" t="s">
        <v>113</v>
      </c>
      <c r="U83" s="32">
        <v>80339199</v>
      </c>
      <c r="V83" s="33">
        <v>195426.46</v>
      </c>
      <c r="W83" s="22">
        <f t="shared" si="7"/>
        <v>411.09683407252021</v>
      </c>
      <c r="X83" s="27">
        <f t="shared" si="8"/>
        <v>-0.99441013347348539</v>
      </c>
    </row>
    <row r="84" spans="1:24" x14ac:dyDescent="0.25">
      <c r="A84" s="14"/>
      <c r="B84" s="27">
        <f t="shared" si="5"/>
        <v>1.3881280406176417</v>
      </c>
      <c r="C84" s="35">
        <v>2.26400000000001</v>
      </c>
      <c r="D84" s="21">
        <v>0.87587195938236828</v>
      </c>
      <c r="E84" s="5">
        <f t="shared" si="6"/>
        <v>0.92747884260187974</v>
      </c>
      <c r="F84" s="14"/>
      <c r="H84" s="39"/>
      <c r="I84" s="39"/>
      <c r="K84" s="21"/>
      <c r="T84" s="25" t="s">
        <v>114</v>
      </c>
      <c r="U84" s="32">
        <v>80007740</v>
      </c>
      <c r="V84" s="33">
        <v>194998.38</v>
      </c>
      <c r="W84" s="22">
        <f t="shared" si="7"/>
        <v>410.29951120619563</v>
      </c>
      <c r="X84" s="27">
        <f t="shared" si="8"/>
        <v>-1.0305371485673254</v>
      </c>
    </row>
    <row r="85" spans="1:24" x14ac:dyDescent="0.25">
      <c r="A85" s="14"/>
      <c r="B85" s="27">
        <f t="shared" si="5"/>
        <v>1.3746985930248687</v>
      </c>
      <c r="C85" s="35">
        <v>2.3070000000000022</v>
      </c>
      <c r="D85" s="21">
        <v>0.93230140697513342</v>
      </c>
      <c r="E85" s="5">
        <f t="shared" si="6"/>
        <v>0.92747884260187974</v>
      </c>
      <c r="F85" s="14"/>
      <c r="H85" s="39"/>
      <c r="I85" s="39"/>
      <c r="K85" s="21"/>
      <c r="T85" s="25" t="s">
        <v>115</v>
      </c>
      <c r="U85" s="32">
        <v>79509426</v>
      </c>
      <c r="V85" s="33">
        <v>194499.57</v>
      </c>
      <c r="W85" s="22">
        <f t="shared" si="7"/>
        <v>408.78972637317395</v>
      </c>
      <c r="X85" s="27">
        <f t="shared" si="8"/>
        <v>-1.1093914575953627</v>
      </c>
    </row>
    <row r="86" spans="1:24" x14ac:dyDescent="0.25">
      <c r="A86" s="14"/>
      <c r="B86" s="27">
        <f t="shared" si="5"/>
        <v>1.2274898011814024</v>
      </c>
      <c r="C86" s="35">
        <v>2.3580000000000041</v>
      </c>
      <c r="D86" s="21">
        <v>1.1305101988186017</v>
      </c>
      <c r="E86" s="5">
        <f t="shared" si="6"/>
        <v>0.92747884260187974</v>
      </c>
      <c r="F86" s="14"/>
      <c r="H86" s="39"/>
      <c r="I86" s="39"/>
      <c r="K86" s="21"/>
      <c r="T86" s="25" t="s">
        <v>116</v>
      </c>
      <c r="U86" s="32">
        <v>79776078</v>
      </c>
      <c r="V86" s="33">
        <v>194568.47</v>
      </c>
      <c r="W86" s="22">
        <f t="shared" si="7"/>
        <v>410.01544597642157</v>
      </c>
      <c r="X86" s="27">
        <f t="shared" si="8"/>
        <v>-0.38768064787315293</v>
      </c>
    </row>
    <row r="87" spans="1:24" x14ac:dyDescent="0.25">
      <c r="A87" s="14" t="s">
        <v>117</v>
      </c>
      <c r="B87" s="27">
        <f t="shared" si="5"/>
        <v>0.86138759149380562</v>
      </c>
      <c r="C87" s="35">
        <v>2.1480000000000103</v>
      </c>
      <c r="D87" s="21">
        <v>1.2866124085062047</v>
      </c>
      <c r="E87" s="5">
        <f t="shared" si="6"/>
        <v>0.92747884260187974</v>
      </c>
      <c r="F87" s="14"/>
      <c r="H87" s="39"/>
      <c r="I87" s="39"/>
      <c r="K87" s="21"/>
      <c r="T87" s="25" t="s">
        <v>118</v>
      </c>
      <c r="U87" s="32">
        <v>79824156</v>
      </c>
      <c r="V87" s="33">
        <v>194682.65</v>
      </c>
      <c r="W87" s="22">
        <f t="shared" si="7"/>
        <v>410.02193056237934</v>
      </c>
      <c r="X87" s="27">
        <f t="shared" si="8"/>
        <v>-0.26147209636531782</v>
      </c>
    </row>
    <row r="88" spans="1:24" x14ac:dyDescent="0.25">
      <c r="A88" s="14"/>
      <c r="B88" s="27">
        <f t="shared" si="5"/>
        <v>0.65020546772467558</v>
      </c>
      <c r="C88" s="35">
        <v>1.9979999999999905</v>
      </c>
      <c r="D88" s="21">
        <v>1.3477945322753149</v>
      </c>
      <c r="E88" s="5">
        <f t="shared" si="6"/>
        <v>0.92747884260187974</v>
      </c>
      <c r="F88" s="14"/>
      <c r="H88" s="39"/>
      <c r="I88" s="39"/>
      <c r="K88" s="21"/>
      <c r="T88" s="25" t="s">
        <v>119</v>
      </c>
      <c r="U88" s="32">
        <v>80120817</v>
      </c>
      <c r="V88" s="33">
        <v>195131.64</v>
      </c>
      <c r="W88" s="22">
        <f t="shared" si="7"/>
        <v>410.59879884164349</v>
      </c>
      <c r="X88" s="27">
        <f t="shared" si="8"/>
        <v>7.2943697780192399E-2</v>
      </c>
    </row>
    <row r="89" spans="1:24" x14ac:dyDescent="0.25">
      <c r="A89" s="14"/>
      <c r="B89" s="27">
        <f t="shared" si="5"/>
        <v>0.65302192579493834</v>
      </c>
      <c r="C89" s="35">
        <v>1.9170000000000016</v>
      </c>
      <c r="D89" s="21">
        <v>1.2639780742050633</v>
      </c>
      <c r="E89" s="5">
        <f t="shared" si="6"/>
        <v>0.92747884260187974</v>
      </c>
      <c r="F89" s="14"/>
      <c r="H89" s="39"/>
      <c r="I89" s="39"/>
      <c r="K89" s="21"/>
      <c r="T89" s="25" t="s">
        <v>109</v>
      </c>
      <c r="U89" s="32">
        <v>80346469</v>
      </c>
      <c r="V89" s="33">
        <v>195715.5</v>
      </c>
      <c r="W89" s="22">
        <f t="shared" si="7"/>
        <v>410.52685658519636</v>
      </c>
      <c r="X89" s="27">
        <f t="shared" si="8"/>
        <v>0.42494468425965881</v>
      </c>
    </row>
    <row r="90" spans="1:24" x14ac:dyDescent="0.25">
      <c r="A90" s="14"/>
      <c r="B90" s="27">
        <f t="shared" si="5"/>
        <v>0.99822102570442706</v>
      </c>
      <c r="C90" s="35">
        <v>2.2870000000000061</v>
      </c>
      <c r="D90" s="21">
        <v>1.2887789742955791</v>
      </c>
      <c r="E90" s="5">
        <f t="shared" si="6"/>
        <v>0.92747884260187974</v>
      </c>
      <c r="F90" s="14"/>
      <c r="H90" s="39"/>
      <c r="I90" s="39"/>
      <c r="K90" s="21"/>
      <c r="T90" s="25" t="s">
        <v>120</v>
      </c>
      <c r="U90" s="32">
        <v>80326596</v>
      </c>
      <c r="V90" s="33">
        <v>196226.17</v>
      </c>
      <c r="W90" s="22">
        <f t="shared" si="7"/>
        <v>409.3572024567365</v>
      </c>
      <c r="X90" s="27">
        <f t="shared" si="8"/>
        <v>-0.1605411518381982</v>
      </c>
    </row>
    <row r="91" spans="1:24" x14ac:dyDescent="0.25">
      <c r="A91" s="14"/>
      <c r="B91" s="27">
        <f t="shared" si="5"/>
        <v>1.0349016396659021</v>
      </c>
      <c r="C91" s="35">
        <v>2.5330000000000013</v>
      </c>
      <c r="D91" s="21">
        <v>1.4980983603340992</v>
      </c>
      <c r="E91" s="5">
        <f t="shared" si="6"/>
        <v>0.92747884260187974</v>
      </c>
      <c r="F91" s="14"/>
      <c r="H91" s="39"/>
      <c r="I91" s="39"/>
      <c r="K91" s="21"/>
      <c r="T91" s="25" t="s">
        <v>121</v>
      </c>
      <c r="U91" s="32">
        <v>80610418</v>
      </c>
      <c r="V91" s="33">
        <v>196878.39</v>
      </c>
      <c r="W91" s="22">
        <f t="shared" si="7"/>
        <v>409.44269200901124</v>
      </c>
      <c r="X91" s="27">
        <f t="shared" si="8"/>
        <v>-0.14127013952000711</v>
      </c>
    </row>
    <row r="92" spans="1:24" x14ac:dyDescent="0.25">
      <c r="A92" s="14"/>
      <c r="B92" s="27">
        <f t="shared" si="5"/>
        <v>1.4275865778720496</v>
      </c>
      <c r="C92" s="35">
        <v>3.1270000000000095</v>
      </c>
      <c r="D92" s="21">
        <v>1.69941342212796</v>
      </c>
      <c r="E92" s="5">
        <f t="shared" si="6"/>
        <v>0.92747884260187974</v>
      </c>
      <c r="F92" s="14"/>
      <c r="H92" s="39"/>
      <c r="I92" s="39"/>
      <c r="K92" s="21"/>
      <c r="T92" s="25" t="s">
        <v>122</v>
      </c>
      <c r="U92" s="32">
        <v>80880773</v>
      </c>
      <c r="V92" s="33">
        <v>197178.23</v>
      </c>
      <c r="W92" s="22">
        <f t="shared" si="7"/>
        <v>410.19119098492769</v>
      </c>
      <c r="X92" s="27">
        <f t="shared" si="8"/>
        <v>-9.9271565787751426E-2</v>
      </c>
    </row>
    <row r="93" spans="1:24" x14ac:dyDescent="0.25">
      <c r="A93" s="14"/>
      <c r="B93" s="27">
        <f t="shared" si="5"/>
        <v>1.732292490333859</v>
      </c>
      <c r="C93" s="35">
        <v>3.4380000000000024</v>
      </c>
      <c r="D93" s="21">
        <v>1.7057075096661434</v>
      </c>
      <c r="E93" s="5">
        <f t="shared" si="6"/>
        <v>0.92747884260187974</v>
      </c>
      <c r="F93" s="14"/>
      <c r="H93" s="39"/>
      <c r="I93" s="39"/>
      <c r="K93" s="21"/>
      <c r="T93" s="25" t="s">
        <v>123</v>
      </c>
      <c r="U93" s="32">
        <v>80601585</v>
      </c>
      <c r="V93" s="33">
        <v>197260.65</v>
      </c>
      <c r="W93" s="22">
        <f t="shared" si="7"/>
        <v>408.60447838937972</v>
      </c>
      <c r="X93" s="27">
        <f t="shared" si="8"/>
        <v>-0.46827099493737612</v>
      </c>
    </row>
    <row r="94" spans="1:24" x14ac:dyDescent="0.25">
      <c r="A94" s="14"/>
      <c r="B94" s="27">
        <f t="shared" si="5"/>
        <v>1.9366099708645317</v>
      </c>
      <c r="C94" s="35">
        <v>3.5109999999999957</v>
      </c>
      <c r="D94" s="21">
        <v>1.574390029135464</v>
      </c>
      <c r="E94" s="5">
        <f t="shared" si="6"/>
        <v>0.92747884260187974</v>
      </c>
      <c r="F94" s="14"/>
      <c r="H94" s="39"/>
      <c r="I94" s="39"/>
      <c r="K94" s="21"/>
      <c r="T94" s="25" t="s">
        <v>124</v>
      </c>
      <c r="U94" s="32">
        <v>81068941</v>
      </c>
      <c r="V94" s="33">
        <v>197944.86</v>
      </c>
      <c r="W94" s="22">
        <f t="shared" si="7"/>
        <v>409.55315030660563</v>
      </c>
      <c r="X94" s="27">
        <f t="shared" si="8"/>
        <v>4.7867204654799572E-2</v>
      </c>
    </row>
    <row r="95" spans="1:24" x14ac:dyDescent="0.25">
      <c r="A95" s="14" t="s">
        <v>125</v>
      </c>
      <c r="B95" s="27">
        <f t="shared" si="5"/>
        <v>1.2932380174524836</v>
      </c>
      <c r="C95" s="35">
        <v>2.8719999999999999</v>
      </c>
      <c r="D95" s="21">
        <v>1.5787619825475163</v>
      </c>
      <c r="E95" s="5">
        <f t="shared" si="6"/>
        <v>0.92747884260187974</v>
      </c>
      <c r="F95" s="14"/>
      <c r="H95" s="39"/>
      <c r="I95" s="39"/>
      <c r="K95" s="21"/>
      <c r="T95" s="25" t="s">
        <v>126</v>
      </c>
      <c r="U95" s="32">
        <v>81369482</v>
      </c>
      <c r="V95" s="33">
        <v>198713.89</v>
      </c>
      <c r="W95" s="22">
        <f t="shared" si="7"/>
        <v>409.48059544302612</v>
      </c>
      <c r="X95" s="27">
        <f t="shared" si="8"/>
        <v>9.2573233701885114E-3</v>
      </c>
    </row>
    <row r="96" spans="1:24" x14ac:dyDescent="0.25">
      <c r="A96" s="14"/>
      <c r="B96" s="27">
        <f t="shared" si="5"/>
        <v>1.0324051851959455</v>
      </c>
      <c r="C96" s="35">
        <v>2.5629999999999882</v>
      </c>
      <c r="D96" s="21">
        <v>1.5305948148040427</v>
      </c>
      <c r="E96" s="5">
        <f t="shared" si="6"/>
        <v>0.92747884260187974</v>
      </c>
      <c r="F96" s="14"/>
      <c r="H96" s="39"/>
      <c r="I96" s="39"/>
      <c r="K96" s="21"/>
      <c r="T96" s="25" t="s">
        <v>127</v>
      </c>
      <c r="U96" s="32">
        <v>81459600</v>
      </c>
      <c r="V96" s="33">
        <v>199407.35</v>
      </c>
      <c r="W96" s="22">
        <f t="shared" si="7"/>
        <v>408.50851285070485</v>
      </c>
      <c r="X96" s="27">
        <f t="shared" si="8"/>
        <v>-0.41021800838347827</v>
      </c>
    </row>
    <row r="97" spans="1:32" x14ac:dyDescent="0.25">
      <c r="A97" s="14"/>
      <c r="B97" s="27">
        <f t="shared" si="5"/>
        <v>0.51845670949146339</v>
      </c>
      <c r="C97" s="35">
        <v>1.9489999999999981</v>
      </c>
      <c r="D97" s="21">
        <v>1.4305432905085347</v>
      </c>
      <c r="E97" s="5">
        <f t="shared" si="6"/>
        <v>0.92747884260187974</v>
      </c>
      <c r="F97" s="14"/>
      <c r="H97" s="39"/>
      <c r="I97" s="39"/>
      <c r="K97" s="21"/>
      <c r="T97" s="25" t="s">
        <v>117</v>
      </c>
      <c r="U97" s="32">
        <v>82030556</v>
      </c>
      <c r="V97" s="33">
        <v>199798.63</v>
      </c>
      <c r="W97" s="22">
        <f t="shared" si="7"/>
        <v>410.5661585367227</v>
      </c>
      <c r="X97" s="27">
        <f t="shared" si="8"/>
        <v>0.48009266934015127</v>
      </c>
    </row>
    <row r="98" spans="1:32" x14ac:dyDescent="0.25">
      <c r="A98" s="15" t="s">
        <v>128</v>
      </c>
      <c r="B98" s="27">
        <f t="shared" si="5"/>
        <v>0.37706011975792997</v>
      </c>
      <c r="C98" s="35">
        <v>1.6769999999999925</v>
      </c>
      <c r="D98" s="21">
        <v>1.2999398802420625</v>
      </c>
      <c r="E98" s="5">
        <f t="shared" si="6"/>
        <v>0.92747884260187974</v>
      </c>
      <c r="F98" s="14"/>
      <c r="H98" s="39"/>
      <c r="I98" s="39"/>
      <c r="K98" s="21"/>
      <c r="T98" s="25" t="s">
        <v>129</v>
      </c>
      <c r="U98" s="32">
        <v>82406303</v>
      </c>
      <c r="V98" s="33">
        <v>200612.75</v>
      </c>
      <c r="W98" s="22">
        <f t="shared" si="7"/>
        <v>410.7730091930847</v>
      </c>
      <c r="X98" s="27">
        <f t="shared" si="8"/>
        <v>0.29785117891678897</v>
      </c>
    </row>
    <row r="99" spans="1:32" x14ac:dyDescent="0.25">
      <c r="A99" s="14"/>
      <c r="B99" s="27">
        <f t="shared" si="5"/>
        <v>1.1212016813547567</v>
      </c>
      <c r="C99" s="35">
        <v>2.4039999999999964</v>
      </c>
      <c r="D99" s="21">
        <v>1.2827983186452396</v>
      </c>
      <c r="E99" s="5">
        <f>+E98</f>
        <v>0.92747884260187974</v>
      </c>
      <c r="F99" s="14"/>
      <c r="H99" s="39"/>
      <c r="I99" s="39"/>
      <c r="K99" s="21"/>
      <c r="T99" s="25" t="s">
        <v>130</v>
      </c>
      <c r="U99" s="32">
        <v>82295114</v>
      </c>
      <c r="V99" s="33">
        <v>201225.59</v>
      </c>
      <c r="W99" s="22">
        <f t="shared" si="7"/>
        <v>408.96942580712522</v>
      </c>
      <c r="X99" s="27">
        <f t="shared" si="8"/>
        <v>-0.12483366527975595</v>
      </c>
    </row>
    <row r="100" spans="1:32" x14ac:dyDescent="0.25">
      <c r="A100" s="14"/>
      <c r="B100" s="27">
        <f t="shared" si="5"/>
        <v>0.89518270162205482</v>
      </c>
      <c r="C100" s="35">
        <v>2.027000000000001</v>
      </c>
      <c r="D100" s="21">
        <v>1.1318172983779462</v>
      </c>
      <c r="E100" s="5">
        <f>+E99</f>
        <v>0.92747884260187974</v>
      </c>
      <c r="F100" s="14"/>
      <c r="H100" s="39"/>
      <c r="I100" s="39"/>
      <c r="K100" s="21"/>
      <c r="T100" s="25" t="s">
        <v>131</v>
      </c>
      <c r="U100" s="32">
        <v>82531825</v>
      </c>
      <c r="V100" s="33">
        <v>201977.27</v>
      </c>
      <c r="W100" s="22">
        <f t="shared" si="7"/>
        <v>408.6193708826741</v>
      </c>
      <c r="X100" s="27">
        <f t="shared" si="8"/>
        <v>2.7137263602086164E-2</v>
      </c>
    </row>
    <row r="101" spans="1:32" x14ac:dyDescent="0.25">
      <c r="A101" s="14"/>
      <c r="B101" s="27">
        <f t="shared" si="5"/>
        <v>1.2969433924689273</v>
      </c>
      <c r="C101" s="35">
        <v>2.2399999999999949</v>
      </c>
      <c r="D101" s="21">
        <v>0.94305660753106757</v>
      </c>
      <c r="E101" s="5">
        <f t="shared" ref="E101:E109" si="9">+E100</f>
        <v>0.92747884260187974</v>
      </c>
      <c r="H101" s="39"/>
      <c r="I101" s="39"/>
      <c r="K101" s="21"/>
      <c r="T101" s="25" t="s">
        <v>132</v>
      </c>
      <c r="U101" s="32">
        <v>83026579</v>
      </c>
      <c r="V101" s="33">
        <v>202791.81</v>
      </c>
      <c r="W101" s="22">
        <f t="shared" si="7"/>
        <v>409.41781130115658</v>
      </c>
      <c r="X101" s="27">
        <f t="shared" si="8"/>
        <v>-0.27969846313171176</v>
      </c>
    </row>
    <row r="102" spans="1:32" x14ac:dyDescent="0.25">
      <c r="A102" s="15" t="s">
        <v>133</v>
      </c>
      <c r="B102" s="27">
        <f t="shared" si="5"/>
        <v>0.60213770299019309</v>
      </c>
      <c r="C102" s="35">
        <v>1.5820000000000078</v>
      </c>
      <c r="D102" s="21">
        <v>0.97986229700981475</v>
      </c>
      <c r="E102" s="5">
        <f t="shared" si="9"/>
        <v>0.92747884260187974</v>
      </c>
      <c r="K102" s="21"/>
      <c r="T102" s="25" t="s">
        <v>134</v>
      </c>
      <c r="U102" s="32">
        <v>83305190</v>
      </c>
      <c r="V102" s="33">
        <v>204021.99</v>
      </c>
      <c r="W102" s="22">
        <f t="shared" si="7"/>
        <v>408.31476058046491</v>
      </c>
      <c r="X102" s="27">
        <f t="shared" si="8"/>
        <v>-0.59844453204185399</v>
      </c>
    </row>
    <row r="103" spans="1:32" ht="12.75" x14ac:dyDescent="0.2">
      <c r="B103" s="27">
        <f t="shared" si="5"/>
        <v>-3.3089047704591827</v>
      </c>
      <c r="C103" s="35">
        <v>-2.8389999999999986</v>
      </c>
      <c r="D103" s="21">
        <v>0.46990477045918411</v>
      </c>
      <c r="E103" s="5">
        <f t="shared" si="9"/>
        <v>0.92747884260187974</v>
      </c>
      <c r="G103" s="28"/>
      <c r="H103" s="87"/>
      <c r="I103" s="87"/>
      <c r="K103" s="21"/>
      <c r="T103" s="25" t="s">
        <v>135</v>
      </c>
      <c r="U103" s="32">
        <v>83495558</v>
      </c>
      <c r="V103" s="33">
        <v>204657.91</v>
      </c>
      <c r="W103" s="22">
        <f t="shared" si="7"/>
        <v>407.97620771168823</v>
      </c>
      <c r="X103" s="27">
        <f t="shared" si="8"/>
        <v>-0.24285876468071241</v>
      </c>
    </row>
    <row r="104" spans="1:32" ht="12.75" x14ac:dyDescent="0.2">
      <c r="B104" s="27">
        <f t="shared" si="5"/>
        <v>-12.980599673758899</v>
      </c>
      <c r="C104" s="35">
        <v>-15.709999999999994</v>
      </c>
      <c r="D104" s="21">
        <v>-2.7294003262410937</v>
      </c>
      <c r="E104" s="5">
        <f t="shared" si="9"/>
        <v>0.92747884260187974</v>
      </c>
      <c r="G104" s="28"/>
      <c r="H104" s="88"/>
      <c r="I104" s="88"/>
      <c r="K104" s="21"/>
      <c r="T104" s="25" t="s">
        <v>136</v>
      </c>
      <c r="U104" s="32">
        <v>83754645</v>
      </c>
      <c r="V104" s="33">
        <v>205157.18</v>
      </c>
      <c r="W104" s="22">
        <f t="shared" si="7"/>
        <v>408.24622857459826</v>
      </c>
      <c r="X104" s="27">
        <f t="shared" si="8"/>
        <v>-9.1317821587802619E-2</v>
      </c>
    </row>
    <row r="105" spans="1:32" ht="12.75" x14ac:dyDescent="0.2">
      <c r="B105" s="27">
        <f t="shared" si="5"/>
        <v>-2.6398146185360822</v>
      </c>
      <c r="C105" s="35">
        <v>-4.4920000000000044</v>
      </c>
      <c r="D105" s="21">
        <v>-1.8521853814639222</v>
      </c>
      <c r="E105" s="5">
        <f t="shared" si="9"/>
        <v>0.92747884260187974</v>
      </c>
      <c r="K105" s="21"/>
      <c r="T105" s="25" t="s">
        <v>125</v>
      </c>
      <c r="U105" s="32">
        <v>83821459</v>
      </c>
      <c r="V105" s="33">
        <v>205993.41</v>
      </c>
      <c r="W105" s="22">
        <f t="shared" si="7"/>
        <v>406.91330368287026</v>
      </c>
      <c r="X105" s="27">
        <f t="shared" si="8"/>
        <v>-0.6117241480840373</v>
      </c>
    </row>
    <row r="106" spans="1:32" ht="12.75" x14ac:dyDescent="0.2">
      <c r="A106" s="7" t="s">
        <v>137</v>
      </c>
      <c r="B106" s="27">
        <f t="shared" si="5"/>
        <v>-3.2183356211548064</v>
      </c>
      <c r="C106" s="36">
        <v>-4.7560000000000002</v>
      </c>
      <c r="D106" s="21">
        <v>-1.5376643788451938</v>
      </c>
      <c r="E106" s="5">
        <f t="shared" si="9"/>
        <v>0.92747884260187974</v>
      </c>
      <c r="K106" s="21"/>
      <c r="T106" s="25" t="s">
        <v>138</v>
      </c>
      <c r="U106" s="32">
        <v>84550230</v>
      </c>
      <c r="V106" s="33">
        <v>207144.74</v>
      </c>
      <c r="W106" s="22">
        <f t="shared" si="7"/>
        <v>408.16981401506985</v>
      </c>
      <c r="X106" s="27">
        <f t="shared" si="8"/>
        <v>-3.5498732690682551E-2</v>
      </c>
    </row>
    <row r="107" spans="1:32" ht="12.75" x14ac:dyDescent="0.2">
      <c r="A107" s="29"/>
      <c r="B107" s="27">
        <f t="shared" si="5"/>
        <v>0.2309801339857831</v>
      </c>
      <c r="C107" s="36">
        <v>-1.3269999999999982</v>
      </c>
      <c r="D107" s="21">
        <v>-1.5579801339857813</v>
      </c>
      <c r="E107" s="5">
        <f t="shared" si="9"/>
        <v>0.92747884260187974</v>
      </c>
      <c r="K107" s="21"/>
      <c r="T107" s="25" t="s">
        <v>139</v>
      </c>
      <c r="U107" s="32">
        <v>84690797</v>
      </c>
      <c r="V107" s="33">
        <v>207585.63</v>
      </c>
      <c r="W107" s="22">
        <f t="shared" si="7"/>
        <v>407.98005623028916</v>
      </c>
      <c r="X107" s="27">
        <f t="shared" si="8"/>
        <v>9.4331937210715832E-4</v>
      </c>
    </row>
    <row r="108" spans="1:32" ht="12.75" x14ac:dyDescent="0.2">
      <c r="A108" s="29"/>
      <c r="B108" s="27">
        <f t="shared" si="5"/>
        <v>11.480987354852072</v>
      </c>
      <c r="C108" s="36">
        <v>13.518000000000001</v>
      </c>
      <c r="D108" s="21">
        <v>2.0370126451479287</v>
      </c>
      <c r="E108" s="5">
        <f t="shared" si="9"/>
        <v>0.92747884260187974</v>
      </c>
      <c r="K108" s="21"/>
      <c r="T108" s="25" t="s">
        <v>128</v>
      </c>
      <c r="U108" s="32">
        <v>84705517</v>
      </c>
      <c r="V108" s="33">
        <v>207824.1</v>
      </c>
      <c r="W108" s="22">
        <f t="shared" si="7"/>
        <v>407.58274425343353</v>
      </c>
      <c r="X108" s="27">
        <f t="shared" si="8"/>
        <v>-0.1625206247419119</v>
      </c>
    </row>
    <row r="109" spans="1:32" ht="12.75" x14ac:dyDescent="0.2">
      <c r="A109" s="29" t="s">
        <v>151</v>
      </c>
      <c r="B109" s="27">
        <f t="shared" si="5"/>
        <v>2.3129237929779469</v>
      </c>
      <c r="C109" s="37">
        <v>4.3070000000000022</v>
      </c>
      <c r="D109" s="21">
        <v>1.9940762070220552</v>
      </c>
      <c r="E109" s="5">
        <f t="shared" si="9"/>
        <v>0.92747884260187974</v>
      </c>
      <c r="T109" s="25" t="s">
        <v>141</v>
      </c>
      <c r="U109" s="32">
        <v>85240725</v>
      </c>
      <c r="V109" s="33">
        <v>208635.89</v>
      </c>
      <c r="W109" s="22">
        <f t="shared" si="7"/>
        <v>408.56213664868494</v>
      </c>
      <c r="X109" s="27">
        <f t="shared" si="8"/>
        <v>0.40520497877348888</v>
      </c>
    </row>
    <row r="110" spans="1:32" x14ac:dyDescent="0.25">
      <c r="T110" s="25" t="s">
        <v>142</v>
      </c>
      <c r="U110" s="32">
        <v>85057578</v>
      </c>
      <c r="V110" s="33">
        <v>209489.24</v>
      </c>
      <c r="W110" s="22">
        <f t="shared" si="7"/>
        <v>406.02361247766237</v>
      </c>
      <c r="X110" s="27">
        <f t="shared" si="8"/>
        <v>-0.52581094037694787</v>
      </c>
      <c r="AD110" s="5" t="s">
        <v>143</v>
      </c>
      <c r="AE110" s="5" t="s">
        <v>144</v>
      </c>
    </row>
    <row r="111" spans="1:32" x14ac:dyDescent="0.25">
      <c r="B111" s="30" t="s">
        <v>13</v>
      </c>
      <c r="C111" s="5">
        <f>MIN(C7:C107)</f>
        <v>-15.709999999999994</v>
      </c>
      <c r="T111" s="25" t="s">
        <v>145</v>
      </c>
      <c r="U111" s="32">
        <v>85172043</v>
      </c>
      <c r="V111" s="33">
        <v>209543.28</v>
      </c>
      <c r="W111" s="22">
        <f t="shared" si="7"/>
        <v>406.4651608011481</v>
      </c>
      <c r="X111" s="27">
        <f t="shared" si="8"/>
        <v>-0.37131604989190026</v>
      </c>
    </row>
    <row r="112" spans="1:32" x14ac:dyDescent="0.25">
      <c r="B112" s="30" t="s">
        <v>14</v>
      </c>
      <c r="C112" s="5">
        <f>MAX(C7:C107)</f>
        <v>4.5999999999999996</v>
      </c>
      <c r="T112" s="25" t="s">
        <v>133</v>
      </c>
      <c r="U112" s="32">
        <v>85135454</v>
      </c>
      <c r="V112" s="33">
        <v>209860.49</v>
      </c>
      <c r="W112" s="22">
        <f t="shared" si="7"/>
        <v>405.67642818331359</v>
      </c>
      <c r="X112" s="27">
        <f>(W112-W108)*100/W108</f>
        <v>-0.46771265393281752</v>
      </c>
      <c r="AD112" s="5">
        <v>63629796</v>
      </c>
      <c r="AE112" s="5">
        <v>160861.39000000001</v>
      </c>
      <c r="AF112" s="5">
        <f>+AD112/AE112</f>
        <v>395.55667149214611</v>
      </c>
    </row>
    <row r="113" spans="20:33" x14ac:dyDescent="0.25">
      <c r="T113" s="25" t="s">
        <v>146</v>
      </c>
      <c r="U113" s="32">
        <v>82568435</v>
      </c>
      <c r="V113" s="33">
        <v>209616.28</v>
      </c>
      <c r="W113" s="22">
        <f t="shared" si="7"/>
        <v>393.90277797125299</v>
      </c>
      <c r="X113" s="27">
        <f>(W113-W109)*100/W109</f>
        <v>-3.5880365218564698</v>
      </c>
      <c r="Z113" s="31">
        <f>82337689/84988454-1</f>
        <v>-3.1189707251293219E-2</v>
      </c>
      <c r="AA113" s="31">
        <f>207070.7/209154.62-1</f>
        <v>-9.9635379797012869E-3</v>
      </c>
      <c r="AD113" s="5">
        <v>61170352</v>
      </c>
      <c r="AE113" s="5">
        <v>159012.75</v>
      </c>
      <c r="AF113" s="5">
        <f>+AD113/AE113</f>
        <v>384.68834731806095</v>
      </c>
      <c r="AG113" s="5">
        <f>+AF113/AF112-1</f>
        <v>-2.7476022925076449E-2</v>
      </c>
    </row>
    <row r="114" spans="20:33" x14ac:dyDescent="0.25">
      <c r="T114" s="25" t="s">
        <v>147</v>
      </c>
      <c r="U114" s="32">
        <v>73120589</v>
      </c>
      <c r="V114" s="33">
        <v>203771.44</v>
      </c>
      <c r="W114" s="22">
        <f t="shared" si="7"/>
        <v>358.8362971768762</v>
      </c>
      <c r="X114" s="27">
        <f>(W114-W110)*100/W110</f>
        <v>-11.621815542410653</v>
      </c>
      <c r="Z114" s="31">
        <f>73487902/82337689-1</f>
        <v>-0.10748160541644547</v>
      </c>
      <c r="AA114" s="31">
        <f>203143.59/207070.7-1</f>
        <v>-1.8965068452465816E-2</v>
      </c>
      <c r="AD114" s="5">
        <v>52209447</v>
      </c>
      <c r="AE114" s="5">
        <v>155534.68</v>
      </c>
      <c r="AF114" s="5">
        <f>+AD114/AE114</f>
        <v>335.67720716691611</v>
      </c>
      <c r="AG114" s="5">
        <f>+AF114/AF113-1</f>
        <v>-0.12740479531765581</v>
      </c>
    </row>
    <row r="115" spans="20:33" x14ac:dyDescent="0.25">
      <c r="T115" s="25" t="s">
        <v>148</v>
      </c>
      <c r="U115" s="32">
        <v>81998801</v>
      </c>
      <c r="V115" s="33">
        <v>205662.15</v>
      </c>
      <c r="W115" s="22">
        <f t="shared" si="7"/>
        <v>398.7063297743411</v>
      </c>
      <c r="X115" s="27">
        <f t="shared" ref="X115:X119" si="10">(W115-W111)*100/W111</f>
        <v>-1.9088551184840159</v>
      </c>
      <c r="Z115" s="5">
        <f>+Z114+Z113</f>
        <v>-0.13867131266773869</v>
      </c>
      <c r="AA115" s="5">
        <f>+AA114+AA113</f>
        <v>-2.8928606432167103E-2</v>
      </c>
      <c r="AG115" s="5">
        <f>+AG114+AG113</f>
        <v>-0.15488081824273225</v>
      </c>
    </row>
    <row r="116" spans="20:33" x14ac:dyDescent="0.25">
      <c r="T116" s="25" t="s">
        <v>137</v>
      </c>
      <c r="U116" s="32">
        <v>80935323</v>
      </c>
      <c r="V116" s="33">
        <v>206633.54</v>
      </c>
      <c r="W116" s="22">
        <f t="shared" si="7"/>
        <v>391.6853140104941</v>
      </c>
      <c r="X116" s="27">
        <f t="shared" si="10"/>
        <v>-3.448835870369404</v>
      </c>
    </row>
    <row r="117" spans="20:33" x14ac:dyDescent="0.25">
      <c r="T117" s="29" t="s">
        <v>150</v>
      </c>
      <c r="U117" s="32">
        <v>81108914</v>
      </c>
      <c r="V117" s="33">
        <v>206350.5</v>
      </c>
      <c r="W117" s="22">
        <f t="shared" si="7"/>
        <v>393.06381133072125</v>
      </c>
      <c r="X117" s="27">
        <f t="shared" si="10"/>
        <v>-0.21298825178454692</v>
      </c>
    </row>
    <row r="118" spans="20:33" x14ac:dyDescent="0.25">
      <c r="T118" s="29" t="s">
        <v>140</v>
      </c>
      <c r="U118" s="32">
        <v>82831540</v>
      </c>
      <c r="V118" s="33">
        <v>207922.29</v>
      </c>
      <c r="W118" s="22">
        <f t="shared" si="7"/>
        <v>398.37739378495684</v>
      </c>
      <c r="X118" s="27">
        <f t="shared" si="10"/>
        <v>11.019257783888621</v>
      </c>
    </row>
    <row r="119" spans="20:33" x14ac:dyDescent="0.25">
      <c r="T119" s="5" t="s">
        <v>151</v>
      </c>
      <c r="U119" s="34" t="s">
        <v>149</v>
      </c>
      <c r="V119" s="33">
        <v>209763.21</v>
      </c>
      <c r="W119" s="22" t="e">
        <f t="shared" ref="W119" si="11">U119/V119</f>
        <v>#VALUE!</v>
      </c>
      <c r="X119" s="27" t="e">
        <f t="shared" si="10"/>
        <v>#VALUE!</v>
      </c>
    </row>
  </sheetData>
  <mergeCells count="2">
    <mergeCell ref="H103:I103"/>
    <mergeCell ref="H104:I104"/>
  </mergeCells>
  <hyperlinks>
    <hyperlink ref="C3" r:id="rId1"/>
    <hyperlink ref="D3" r:id="rId2"/>
  </hyperlinks>
  <pageMargins left="0.7" right="0.7" top="0.75" bottom="0.75" header="0.3" footer="0.3"/>
  <pageSetup paperSize="9" orientation="portrait" verticalDpi="0" r:id="rId3"/>
  <drawing r:id="rId4"/>
  <legacy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43"/>
  <sheetViews>
    <sheetView topLeftCell="B7" zoomScaleNormal="100" zoomScaleSheetLayoutView="50" workbookViewId="0">
      <selection activeCell="O20" sqref="O20"/>
    </sheetView>
  </sheetViews>
  <sheetFormatPr defaultRowHeight="15" x14ac:dyDescent="0.25"/>
  <cols>
    <col min="3" max="3" width="23.140625" bestFit="1" customWidth="1"/>
    <col min="4" max="4" width="10" customWidth="1"/>
  </cols>
  <sheetData>
    <row r="1" spans="2:4" ht="15.75" thickBot="1" x14ac:dyDescent="0.3">
      <c r="B1" s="68" t="s">
        <v>216</v>
      </c>
    </row>
    <row r="2" spans="2:4" ht="15.75" thickBot="1" x14ac:dyDescent="0.3">
      <c r="B2" s="69" t="s">
        <v>214</v>
      </c>
      <c r="C2" s="70" t="s">
        <v>215</v>
      </c>
    </row>
    <row r="3" spans="2:4" x14ac:dyDescent="0.25">
      <c r="B3" s="71" t="s">
        <v>170</v>
      </c>
      <c r="C3" s="66">
        <v>0.20141231457020931</v>
      </c>
      <c r="D3" s="3">
        <f>C3*100</f>
        <v>20.141231457020929</v>
      </c>
    </row>
    <row r="4" spans="2:4" x14ac:dyDescent="0.25">
      <c r="B4" s="71" t="s">
        <v>173</v>
      </c>
      <c r="C4" s="66">
        <v>0.14221092634084154</v>
      </c>
      <c r="D4" s="3">
        <f t="shared" ref="D4:D21" si="0">C4*100</f>
        <v>14.221092634084155</v>
      </c>
    </row>
    <row r="5" spans="2:4" x14ac:dyDescent="0.25">
      <c r="B5" s="71" t="s">
        <v>176</v>
      </c>
      <c r="C5" s="66">
        <v>0.13807154158648707</v>
      </c>
      <c r="D5" s="3">
        <f t="shared" si="0"/>
        <v>13.807154158648707</v>
      </c>
    </row>
    <row r="6" spans="2:4" x14ac:dyDescent="0.25">
      <c r="B6" s="71" t="s">
        <v>169</v>
      </c>
      <c r="C6" s="66">
        <v>0.12857142857142856</v>
      </c>
      <c r="D6" s="3">
        <f t="shared" si="0"/>
        <v>12.857142857142856</v>
      </c>
    </row>
    <row r="7" spans="2:4" x14ac:dyDescent="0.25">
      <c r="B7" s="71" t="s">
        <v>160</v>
      </c>
      <c r="C7" s="66">
        <v>9.9705015023632687E-2</v>
      </c>
      <c r="D7" s="3">
        <f t="shared" si="0"/>
        <v>9.9705015023632679</v>
      </c>
    </row>
    <row r="8" spans="2:4" x14ac:dyDescent="0.25">
      <c r="B8" s="71" t="s">
        <v>168</v>
      </c>
      <c r="C8" s="66">
        <v>8.4606575539568352E-2</v>
      </c>
      <c r="D8" s="3">
        <f t="shared" si="0"/>
        <v>8.4606575539568354</v>
      </c>
    </row>
    <row r="9" spans="2:4" x14ac:dyDescent="0.25">
      <c r="B9" s="71" t="s">
        <v>175</v>
      </c>
      <c r="C9" s="66">
        <v>8.3270561797752815E-2</v>
      </c>
      <c r="D9" s="3">
        <f t="shared" si="0"/>
        <v>8.3270561797752816</v>
      </c>
    </row>
    <row r="10" spans="2:4" x14ac:dyDescent="0.25">
      <c r="B10" s="71" t="s">
        <v>181</v>
      </c>
      <c r="C10" s="66">
        <v>7.8547512826689134E-2</v>
      </c>
      <c r="D10" s="3">
        <f t="shared" si="0"/>
        <v>7.8547512826689134</v>
      </c>
    </row>
    <row r="11" spans="2:4" x14ac:dyDescent="0.25">
      <c r="B11" s="71" t="s">
        <v>167</v>
      </c>
      <c r="C11" s="66">
        <v>6.8506893435635124E-2</v>
      </c>
      <c r="D11" s="3">
        <f t="shared" si="0"/>
        <v>6.8506893435635128</v>
      </c>
    </row>
    <row r="12" spans="2:4" x14ac:dyDescent="0.25">
      <c r="B12" s="71" t="s">
        <v>162</v>
      </c>
      <c r="C12" s="66">
        <v>6.7429034874290347E-2</v>
      </c>
      <c r="D12" s="3">
        <f t="shared" si="0"/>
        <v>6.742903487429035</v>
      </c>
    </row>
    <row r="13" spans="2:4" x14ac:dyDescent="0.25">
      <c r="B13" s="71" t="s">
        <v>177</v>
      </c>
      <c r="C13" s="66">
        <v>6.2958370755750268E-2</v>
      </c>
      <c r="D13" s="3">
        <f t="shared" si="0"/>
        <v>6.2958370755750268</v>
      </c>
    </row>
    <row r="14" spans="2:4" x14ac:dyDescent="0.25">
      <c r="B14" s="71" t="s">
        <v>159</v>
      </c>
      <c r="C14" s="66">
        <v>6.1544444444444443E-2</v>
      </c>
      <c r="D14" s="3">
        <f t="shared" si="0"/>
        <v>6.1544444444444446</v>
      </c>
    </row>
    <row r="15" spans="2:4" x14ac:dyDescent="0.25">
      <c r="B15" s="71" t="s">
        <v>174</v>
      </c>
      <c r="C15" s="66">
        <v>3.8929503916449087E-2</v>
      </c>
      <c r="D15" s="3">
        <f t="shared" si="0"/>
        <v>3.8929503916449089</v>
      </c>
    </row>
    <row r="16" spans="2:4" x14ac:dyDescent="0.25">
      <c r="B16" s="71" t="s">
        <v>163</v>
      </c>
      <c r="C16" s="66">
        <v>3.4087888826185103E-2</v>
      </c>
      <c r="D16" s="3">
        <f t="shared" si="0"/>
        <v>3.4087888826185102</v>
      </c>
    </row>
    <row r="17" spans="2:6" x14ac:dyDescent="0.25">
      <c r="B17" s="71" t="s">
        <v>171</v>
      </c>
      <c r="C17" s="66">
        <v>3.272153336044293E-2</v>
      </c>
      <c r="D17" s="3">
        <f t="shared" si="0"/>
        <v>3.2721533360442931</v>
      </c>
    </row>
    <row r="18" spans="2:6" x14ac:dyDescent="0.25">
      <c r="B18" s="71" t="s">
        <v>183</v>
      </c>
      <c r="C18" s="66">
        <v>1.6337500000000001E-2</v>
      </c>
      <c r="D18" s="3">
        <f t="shared" si="0"/>
        <v>1.63375</v>
      </c>
    </row>
    <row r="19" spans="2:6" x14ac:dyDescent="0.25">
      <c r="B19" s="71" t="s">
        <v>185</v>
      </c>
      <c r="C19" s="66">
        <v>1.3872649549691895E-2</v>
      </c>
      <c r="D19" s="3">
        <f t="shared" si="0"/>
        <v>1.3872649549691896</v>
      </c>
    </row>
    <row r="20" spans="2:6" x14ac:dyDescent="0.25">
      <c r="B20" s="71" t="s">
        <v>165</v>
      </c>
      <c r="C20" s="66">
        <v>1.1393188854489164E-2</v>
      </c>
      <c r="D20" s="3">
        <f t="shared" si="0"/>
        <v>1.1393188854489165</v>
      </c>
    </row>
    <row r="21" spans="2:6" ht="15.75" thickBot="1" x14ac:dyDescent="0.3">
      <c r="B21" s="72" t="s">
        <v>164</v>
      </c>
      <c r="C21" s="67">
        <v>4.8581932421875003E-3</v>
      </c>
      <c r="D21" s="3">
        <f t="shared" si="0"/>
        <v>0.48581932421875001</v>
      </c>
    </row>
    <row r="23" spans="2:6" ht="15.75" thickBot="1" x14ac:dyDescent="0.3"/>
    <row r="24" spans="2:6" x14ac:dyDescent="0.25">
      <c r="B24" s="79"/>
      <c r="C24" s="80" t="s">
        <v>229</v>
      </c>
      <c r="D24" s="80" t="s">
        <v>228</v>
      </c>
      <c r="E24" s="81" t="s">
        <v>227</v>
      </c>
      <c r="F24" s="82"/>
    </row>
    <row r="25" spans="2:6" x14ac:dyDescent="0.25">
      <c r="B25" s="71" t="s">
        <v>170</v>
      </c>
      <c r="C25" s="83">
        <v>4.21408250355619</v>
      </c>
      <c r="D25" s="83">
        <v>14.3464234911603</v>
      </c>
      <c r="E25" s="83">
        <v>0.12700670595407401</v>
      </c>
      <c r="F25" s="85">
        <f t="shared" ref="F25:F43" si="1">SUM(C25:E25)</f>
        <v>18.687512700670563</v>
      </c>
    </row>
    <row r="26" spans="2:6" x14ac:dyDescent="0.25">
      <c r="B26" s="71" t="s">
        <v>173</v>
      </c>
      <c r="C26" s="83">
        <v>11.5158727112203</v>
      </c>
      <c r="D26" s="83">
        <v>2.70521992286386</v>
      </c>
      <c r="E26" s="83">
        <v>0</v>
      </c>
      <c r="F26" s="85">
        <f t="shared" si="1"/>
        <v>14.22109263408416</v>
      </c>
    </row>
    <row r="27" spans="2:6" x14ac:dyDescent="0.25">
      <c r="B27" s="71" t="s">
        <v>176</v>
      </c>
      <c r="C27" s="83">
        <v>6.9541971349155398</v>
      </c>
      <c r="D27" s="83">
        <v>0</v>
      </c>
      <c r="E27" s="83">
        <v>6.8529570237331603</v>
      </c>
      <c r="F27" s="85">
        <f t="shared" si="1"/>
        <v>13.8071541586487</v>
      </c>
    </row>
    <row r="28" spans="2:6" x14ac:dyDescent="0.25">
      <c r="B28" s="71" t="s">
        <v>169</v>
      </c>
      <c r="C28" s="83">
        <v>4.7619047619047601</v>
      </c>
      <c r="D28" s="83">
        <v>4.9047619047619104</v>
      </c>
      <c r="E28" s="83">
        <v>2.2380952380952399</v>
      </c>
      <c r="F28" s="85">
        <f t="shared" si="1"/>
        <v>11.904761904761912</v>
      </c>
    </row>
    <row r="29" spans="2:6" x14ac:dyDescent="0.25">
      <c r="B29" s="71" t="s">
        <v>168</v>
      </c>
      <c r="C29" s="83">
        <v>7.1951467625899301</v>
      </c>
      <c r="D29" s="83">
        <v>1.91658992805755</v>
      </c>
      <c r="E29" s="83">
        <v>0.58057553956834496</v>
      </c>
      <c r="F29" s="85">
        <f t="shared" si="1"/>
        <v>9.6923122302158244</v>
      </c>
    </row>
    <row r="30" spans="2:6" x14ac:dyDescent="0.25">
      <c r="B30" s="71" t="s">
        <v>160</v>
      </c>
      <c r="C30" s="83">
        <v>8.6705352633355801</v>
      </c>
      <c r="D30" s="83">
        <v>0.25337609723159998</v>
      </c>
      <c r="E30" s="83">
        <v>3.3760972316002703E-2</v>
      </c>
      <c r="F30" s="85">
        <f t="shared" si="1"/>
        <v>8.9576723328831829</v>
      </c>
    </row>
    <row r="31" spans="2:6" x14ac:dyDescent="0.25">
      <c r="B31" s="71" t="s">
        <v>175</v>
      </c>
      <c r="C31" s="83">
        <v>2.9877303370786499</v>
      </c>
      <c r="D31" s="83">
        <v>5.0197752808988803</v>
      </c>
      <c r="E31" s="83">
        <v>0.31955056179775299</v>
      </c>
      <c r="F31" s="85">
        <f t="shared" si="1"/>
        <v>8.3270561797752833</v>
      </c>
    </row>
    <row r="32" spans="2:6" x14ac:dyDescent="0.25">
      <c r="B32" s="71" t="s">
        <v>181</v>
      </c>
      <c r="C32" s="83">
        <v>6.4697097314223804</v>
      </c>
      <c r="D32" s="83">
        <v>1.3850415512465399</v>
      </c>
      <c r="E32" s="83">
        <v>0</v>
      </c>
      <c r="F32" s="85">
        <f t="shared" si="1"/>
        <v>7.8547512826689205</v>
      </c>
    </row>
    <row r="33" spans="2:6" x14ac:dyDescent="0.25">
      <c r="B33" s="71" t="s">
        <v>167</v>
      </c>
      <c r="C33" s="83">
        <v>5.2624717686405704</v>
      </c>
      <c r="D33" s="83">
        <v>2.0339927536231901</v>
      </c>
      <c r="E33" s="83">
        <v>0.38657190635451499</v>
      </c>
      <c r="F33" s="85">
        <f t="shared" si="1"/>
        <v>7.6830364286182755</v>
      </c>
    </row>
    <row r="34" spans="2:6" x14ac:dyDescent="0.25">
      <c r="B34" s="71" t="s">
        <v>177</v>
      </c>
      <c r="C34" s="83">
        <v>4.5009857612267297</v>
      </c>
      <c r="D34" s="83">
        <v>1.57228915662651</v>
      </c>
      <c r="E34" s="83">
        <v>8.5650876232201495E-2</v>
      </c>
      <c r="F34" s="85">
        <f t="shared" si="1"/>
        <v>6.1589257940854418</v>
      </c>
    </row>
    <row r="35" spans="2:6" x14ac:dyDescent="0.25">
      <c r="B35" s="71" t="s">
        <v>159</v>
      </c>
      <c r="C35" s="83">
        <v>5.7144444444444398</v>
      </c>
      <c r="D35" s="83">
        <v>0.44</v>
      </c>
      <c r="E35" s="83">
        <v>0</v>
      </c>
      <c r="F35" s="85">
        <f t="shared" si="1"/>
        <v>6.1544444444444402</v>
      </c>
    </row>
    <row r="36" spans="2:6" x14ac:dyDescent="0.25">
      <c r="B36" s="71" t="s">
        <v>174</v>
      </c>
      <c r="C36" s="83">
        <v>0.101827676240209</v>
      </c>
      <c r="D36" s="83">
        <v>1.1801566579634499</v>
      </c>
      <c r="E36" s="83">
        <v>2.6109660574412499</v>
      </c>
      <c r="F36" s="85">
        <f t="shared" si="1"/>
        <v>3.8929503916449089</v>
      </c>
    </row>
    <row r="37" spans="2:6" x14ac:dyDescent="0.25">
      <c r="B37" s="71" t="s">
        <v>163</v>
      </c>
      <c r="C37" s="83">
        <v>3.4043561286681698</v>
      </c>
      <c r="D37" s="83">
        <v>0</v>
      </c>
      <c r="E37" s="83">
        <v>4.4327539503385997E-3</v>
      </c>
      <c r="F37" s="85">
        <f t="shared" si="1"/>
        <v>3.4087888826185084</v>
      </c>
    </row>
    <row r="38" spans="2:6" x14ac:dyDescent="0.25">
      <c r="B38" s="71" t="s">
        <v>164</v>
      </c>
      <c r="C38" s="83">
        <v>3.3178505742187498</v>
      </c>
      <c r="D38" s="83">
        <v>0</v>
      </c>
      <c r="E38" s="83">
        <v>0</v>
      </c>
      <c r="F38" s="85">
        <f t="shared" si="1"/>
        <v>3.3178505742187498</v>
      </c>
    </row>
    <row r="39" spans="2:6" x14ac:dyDescent="0.25">
      <c r="B39" s="71" t="s">
        <v>171</v>
      </c>
      <c r="C39" s="83">
        <v>0.62315657355563203</v>
      </c>
      <c r="D39" s="83">
        <v>2.28520203947574</v>
      </c>
      <c r="E39" s="83">
        <v>0.27496692107979598</v>
      </c>
      <c r="F39" s="85">
        <f t="shared" si="1"/>
        <v>3.1833255341111681</v>
      </c>
    </row>
    <row r="40" spans="2:6" x14ac:dyDescent="0.25">
      <c r="B40" s="71" t="s">
        <v>162</v>
      </c>
      <c r="C40" s="83">
        <v>1.3901054339010499</v>
      </c>
      <c r="D40" s="83">
        <v>1.34955393349554</v>
      </c>
      <c r="E40" s="83">
        <v>0</v>
      </c>
      <c r="F40" s="85">
        <f t="shared" si="1"/>
        <v>2.7396593673965901</v>
      </c>
    </row>
    <row r="41" spans="2:6" x14ac:dyDescent="0.25">
      <c r="B41" s="71" t="s">
        <v>183</v>
      </c>
      <c r="C41" s="83">
        <v>0.46031250000000001</v>
      </c>
      <c r="D41" s="83">
        <v>1.1734374999999999</v>
      </c>
      <c r="E41" s="83">
        <v>0</v>
      </c>
      <c r="F41" s="85">
        <f t="shared" si="1"/>
        <v>1.63375</v>
      </c>
    </row>
    <row r="42" spans="2:6" x14ac:dyDescent="0.25">
      <c r="B42" s="71" t="s">
        <v>165</v>
      </c>
      <c r="C42" s="83">
        <v>0.30959752321981399</v>
      </c>
      <c r="D42" s="83">
        <v>0.82972136222910198</v>
      </c>
      <c r="E42" s="83">
        <v>0</v>
      </c>
      <c r="F42" s="85">
        <f t="shared" si="1"/>
        <v>1.139318885448916</v>
      </c>
    </row>
    <row r="43" spans="2:6" ht="15.75" thickBot="1" x14ac:dyDescent="0.3">
      <c r="B43" s="72" t="s">
        <v>185</v>
      </c>
      <c r="C43" s="84">
        <v>0.16779902038236699</v>
      </c>
      <c r="D43" s="84">
        <v>0</v>
      </c>
      <c r="E43" s="84">
        <v>0.123400221203982</v>
      </c>
      <c r="F43" s="86">
        <f t="shared" si="1"/>
        <v>0.29119924158634902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8"/>
  <sheetViews>
    <sheetView zoomScaleNormal="100" workbookViewId="0">
      <selection activeCell="M28" sqref="M28"/>
    </sheetView>
  </sheetViews>
  <sheetFormatPr defaultColWidth="9.140625" defaultRowHeight="14.25" x14ac:dyDescent="0.2"/>
  <cols>
    <col min="1" max="3" width="14.85546875" style="56" customWidth="1"/>
    <col min="4" max="4" width="9.140625" style="56"/>
    <col min="5" max="5" width="38" style="56" bestFit="1" customWidth="1"/>
    <col min="6" max="16384" width="9.140625" style="56"/>
  </cols>
  <sheetData>
    <row r="1" spans="1:8" ht="15" x14ac:dyDescent="0.25">
      <c r="B1" s="56" t="s">
        <v>203</v>
      </c>
      <c r="C1" s="56" t="s">
        <v>204</v>
      </c>
      <c r="E1" s="57" t="s">
        <v>205</v>
      </c>
    </row>
    <row r="2" spans="1:8" x14ac:dyDescent="0.2">
      <c r="A2" s="56" t="s">
        <v>206</v>
      </c>
      <c r="C2" s="56">
        <v>6.6</v>
      </c>
      <c r="E2" s="56">
        <f>+C2</f>
        <v>6.6</v>
      </c>
      <c r="F2" s="56">
        <f>+E2-C2</f>
        <v>0</v>
      </c>
    </row>
    <row r="3" spans="1:8" x14ac:dyDescent="0.2">
      <c r="A3" s="56" t="s">
        <v>207</v>
      </c>
      <c r="B3" s="56">
        <v>0.65699394108090703</v>
      </c>
      <c r="C3" s="56">
        <v>6.6</v>
      </c>
      <c r="E3" s="58">
        <f>+C2+B3</f>
        <v>7.256993941080907</v>
      </c>
      <c r="F3" s="56">
        <f t="shared" ref="F3:F8" si="0">+E3-C3</f>
        <v>0.65699394108090736</v>
      </c>
    </row>
    <row r="4" spans="1:8" x14ac:dyDescent="0.2">
      <c r="A4" s="56" t="s">
        <v>208</v>
      </c>
      <c r="B4" s="56">
        <v>2.5634566605525899</v>
      </c>
      <c r="C4" s="56">
        <v>6.8</v>
      </c>
      <c r="E4" s="58">
        <f>+E3+B4</f>
        <v>9.820450601633496</v>
      </c>
      <c r="F4" s="56">
        <f t="shared" si="0"/>
        <v>3.0204506016334962</v>
      </c>
    </row>
    <row r="5" spans="1:8" x14ac:dyDescent="0.2">
      <c r="A5" s="56" t="s">
        <v>148</v>
      </c>
      <c r="B5" s="56">
        <v>-0.80718695524887596</v>
      </c>
      <c r="C5" s="56">
        <v>7.6</v>
      </c>
      <c r="E5" s="58">
        <f>+E4+B5</f>
        <v>9.0132636463846207</v>
      </c>
      <c r="F5" s="56">
        <f t="shared" si="0"/>
        <v>1.4132636463846211</v>
      </c>
    </row>
    <row r="6" spans="1:8" x14ac:dyDescent="0.2">
      <c r="A6" s="56" t="s">
        <v>137</v>
      </c>
      <c r="B6" s="56">
        <v>0.41812719224268202</v>
      </c>
      <c r="C6" s="56">
        <v>7.2</v>
      </c>
      <c r="E6" s="58">
        <f>+E5+B6</f>
        <v>9.4313908386273031</v>
      </c>
      <c r="F6" s="56">
        <f t="shared" si="0"/>
        <v>2.2313908386273029</v>
      </c>
    </row>
    <row r="7" spans="1:8" x14ac:dyDescent="0.2">
      <c r="A7" s="56" t="s">
        <v>150</v>
      </c>
      <c r="B7" s="56">
        <v>-1.23696378528326</v>
      </c>
      <c r="C7" s="56">
        <v>7.6</v>
      </c>
      <c r="E7" s="58">
        <f>+E6+B7</f>
        <v>8.1944270533440431</v>
      </c>
      <c r="F7" s="56">
        <f t="shared" si="0"/>
        <v>0.59442705334404344</v>
      </c>
      <c r="H7" s="58"/>
    </row>
    <row r="8" spans="1:8" x14ac:dyDescent="0.2">
      <c r="A8" s="56" t="s">
        <v>140</v>
      </c>
      <c r="B8" s="56">
        <v>-0.26025108301084798</v>
      </c>
      <c r="C8" s="56">
        <v>7.3</v>
      </c>
      <c r="E8" s="58">
        <f>+E7+B8</f>
        <v>7.9341759703331949</v>
      </c>
      <c r="F8" s="56">
        <f t="shared" si="0"/>
        <v>0.63417597033319506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3"/>
  <sheetViews>
    <sheetView workbookViewId="0">
      <selection activeCell="R29" sqref="R29"/>
    </sheetView>
  </sheetViews>
  <sheetFormatPr defaultRowHeight="15" x14ac:dyDescent="0.25"/>
  <cols>
    <col min="2" max="2" width="11.5703125" bestFit="1" customWidth="1"/>
    <col min="3" max="6" width="10.5703125" bestFit="1" customWidth="1"/>
    <col min="7" max="7" width="21.140625" bestFit="1" customWidth="1"/>
    <col min="8" max="8" width="12.7109375" bestFit="1" customWidth="1"/>
    <col min="9" max="9" width="20.28515625" bestFit="1" customWidth="1"/>
    <col min="10" max="10" width="18.140625" bestFit="1" customWidth="1"/>
    <col min="11" max="11" width="12.42578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10</v>
      </c>
      <c r="H1" s="2" t="s">
        <v>11</v>
      </c>
      <c r="I1" s="2" t="s">
        <v>8</v>
      </c>
      <c r="J1" s="2" t="s">
        <v>9</v>
      </c>
      <c r="K1" s="2" t="s">
        <v>12</v>
      </c>
    </row>
    <row r="2" spans="1:11" x14ac:dyDescent="0.25">
      <c r="A2" t="s">
        <v>133</v>
      </c>
      <c r="B2" s="1">
        <v>209860.49</v>
      </c>
      <c r="C2" s="1">
        <v>64306.6</v>
      </c>
      <c r="D2" s="1">
        <v>62788.9</v>
      </c>
      <c r="E2" s="1">
        <v>39529.69</v>
      </c>
      <c r="F2" s="1">
        <v>43235.29</v>
      </c>
      <c r="G2" s="3">
        <f>100*C2/C$2</f>
        <v>100</v>
      </c>
      <c r="H2" s="3">
        <f t="shared" ref="H2:J8" si="0">100*D2/D$2</f>
        <v>100</v>
      </c>
      <c r="I2" s="3">
        <f t="shared" si="0"/>
        <v>100</v>
      </c>
      <c r="J2" s="3">
        <f t="shared" si="0"/>
        <v>100</v>
      </c>
      <c r="K2" s="3">
        <f>100*B2/B$2</f>
        <v>100</v>
      </c>
    </row>
    <row r="3" spans="1:11" x14ac:dyDescent="0.25">
      <c r="A3" t="s">
        <v>146</v>
      </c>
      <c r="B3" s="1">
        <v>209616.28</v>
      </c>
      <c r="C3" s="1">
        <v>64064.480000000003</v>
      </c>
      <c r="D3" s="1">
        <v>63006.04</v>
      </c>
      <c r="E3" s="1">
        <v>39627.97</v>
      </c>
      <c r="F3" s="1">
        <v>42917.79</v>
      </c>
      <c r="G3" s="3">
        <f t="shared" ref="G3:G8" si="1">100*C3/C$2</f>
        <v>99.623491212410542</v>
      </c>
      <c r="H3" s="3">
        <f t="shared" si="0"/>
        <v>100.34582545641028</v>
      </c>
      <c r="I3" s="3">
        <f t="shared" si="0"/>
        <v>100.24862325001789</v>
      </c>
      <c r="J3" s="3">
        <f t="shared" si="0"/>
        <v>99.265646188564943</v>
      </c>
      <c r="K3" s="3">
        <f t="shared" ref="K3:K8" si="2">100*B3/B$2</f>
        <v>99.883632216812231</v>
      </c>
    </row>
    <row r="4" spans="1:11" x14ac:dyDescent="0.25">
      <c r="A4" t="s">
        <v>147</v>
      </c>
      <c r="B4" s="1">
        <v>203771.44</v>
      </c>
      <c r="C4" s="1">
        <v>60823.58</v>
      </c>
      <c r="D4" s="1">
        <v>62494.53</v>
      </c>
      <c r="E4" s="1">
        <v>38276.660000000003</v>
      </c>
      <c r="F4" s="1">
        <v>42176.65</v>
      </c>
      <c r="G4" s="3">
        <f t="shared" si="1"/>
        <v>94.583728575293989</v>
      </c>
      <c r="H4" s="3">
        <f t="shared" si="0"/>
        <v>99.53117509623516</v>
      </c>
      <c r="I4" s="3">
        <f t="shared" si="0"/>
        <v>96.830154752035753</v>
      </c>
      <c r="J4" s="3">
        <f t="shared" si="0"/>
        <v>97.551444664763437</v>
      </c>
      <c r="K4" s="3">
        <f t="shared" si="2"/>
        <v>97.098524834283964</v>
      </c>
    </row>
    <row r="5" spans="1:11" x14ac:dyDescent="0.25">
      <c r="A5" t="s">
        <v>148</v>
      </c>
      <c r="B5" s="1">
        <v>205662.15</v>
      </c>
      <c r="C5" s="1">
        <v>61837.47</v>
      </c>
      <c r="D5" s="1">
        <v>63041.63</v>
      </c>
      <c r="E5" s="1">
        <v>38745.949999999997</v>
      </c>
      <c r="F5" s="1">
        <v>42037.1</v>
      </c>
      <c r="G5" s="3">
        <f t="shared" si="1"/>
        <v>96.160378561454039</v>
      </c>
      <c r="H5" s="3">
        <f t="shared" si="0"/>
        <v>100.40250744956512</v>
      </c>
      <c r="I5" s="3">
        <f t="shared" si="0"/>
        <v>98.017338360103494</v>
      </c>
      <c r="J5" s="3">
        <f t="shared" si="0"/>
        <v>97.228675926540561</v>
      </c>
      <c r="K5" s="3">
        <f t="shared" si="2"/>
        <v>97.99946145174826</v>
      </c>
    </row>
    <row r="6" spans="1:11" x14ac:dyDescent="0.25">
      <c r="A6" t="s">
        <v>137</v>
      </c>
      <c r="B6" s="1">
        <v>206633.54</v>
      </c>
      <c r="C6" s="1">
        <v>61729.5</v>
      </c>
      <c r="D6" s="1">
        <v>63401.07</v>
      </c>
      <c r="E6" s="1">
        <v>39237.43</v>
      </c>
      <c r="F6" s="1">
        <v>42265.54</v>
      </c>
      <c r="G6" s="3">
        <f t="shared" si="1"/>
        <v>95.992479776570363</v>
      </c>
      <c r="H6" s="3">
        <f t="shared" si="0"/>
        <v>100.97496532030343</v>
      </c>
      <c r="I6" s="3">
        <f t="shared" si="0"/>
        <v>99.260656989720886</v>
      </c>
      <c r="J6" s="3">
        <f t="shared" si="0"/>
        <v>97.757040602711342</v>
      </c>
      <c r="K6" s="3">
        <f t="shared" si="2"/>
        <v>98.462335621154807</v>
      </c>
    </row>
    <row r="7" spans="1:11" x14ac:dyDescent="0.25">
      <c r="A7" t="s">
        <v>150</v>
      </c>
      <c r="B7" s="1">
        <v>206350.5</v>
      </c>
      <c r="C7" s="1">
        <v>61063.24</v>
      </c>
      <c r="D7" s="1">
        <v>63858.81</v>
      </c>
      <c r="E7" s="1">
        <v>39395.339999999997</v>
      </c>
      <c r="F7" s="1">
        <v>42033.120000000003</v>
      </c>
      <c r="G7" s="3">
        <f t="shared" si="1"/>
        <v>94.956411939054476</v>
      </c>
      <c r="H7" s="3">
        <f t="shared" si="0"/>
        <v>101.70397952504344</v>
      </c>
      <c r="I7" s="3">
        <f t="shared" si="0"/>
        <v>99.660128880342839</v>
      </c>
      <c r="J7" s="3">
        <f t="shared" si="0"/>
        <v>97.219470483486987</v>
      </c>
      <c r="K7" s="3">
        <f t="shared" si="2"/>
        <v>98.327465069770881</v>
      </c>
    </row>
    <row r="8" spans="1:11" x14ac:dyDescent="0.25">
      <c r="A8" t="s">
        <v>140</v>
      </c>
      <c r="B8" s="1">
        <v>207922.29</v>
      </c>
      <c r="C8" s="1">
        <v>61696.74</v>
      </c>
      <c r="D8" s="1">
        <v>64357.64</v>
      </c>
      <c r="E8" s="1">
        <v>39852.370000000003</v>
      </c>
      <c r="F8" s="1">
        <v>42015.55</v>
      </c>
      <c r="G8" s="3">
        <f t="shared" si="1"/>
        <v>95.941536327530926</v>
      </c>
      <c r="H8" s="3">
        <f t="shared" si="0"/>
        <v>102.49843523297908</v>
      </c>
      <c r="I8" s="3">
        <f t="shared" si="0"/>
        <v>100.81629782576084</v>
      </c>
      <c r="J8" s="3">
        <f t="shared" si="0"/>
        <v>97.178832384378595</v>
      </c>
      <c r="K8" s="3">
        <f t="shared" si="2"/>
        <v>99.076434063410417</v>
      </c>
    </row>
    <row r="13" spans="1:11" x14ac:dyDescent="0.25">
      <c r="F13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M2:N3"/>
  <sheetViews>
    <sheetView topLeftCell="A10" zoomScaleNormal="100" workbookViewId="0">
      <selection activeCell="L25" sqref="L25"/>
    </sheetView>
  </sheetViews>
  <sheetFormatPr defaultRowHeight="15" x14ac:dyDescent="0.25"/>
  <cols>
    <col min="13" max="13" width="18.42578125" bestFit="1" customWidth="1"/>
    <col min="14" max="14" width="10.7109375" bestFit="1" customWidth="1"/>
  </cols>
  <sheetData>
    <row r="2" spans="13:14" x14ac:dyDescent="0.25">
      <c r="M2" t="s">
        <v>155</v>
      </c>
      <c r="N2" t="s">
        <v>156</v>
      </c>
    </row>
    <row r="3" spans="13:14" x14ac:dyDescent="0.25">
      <c r="M3" t="s">
        <v>157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C30"/>
  <sheetViews>
    <sheetView workbookViewId="0">
      <selection activeCell="L23" sqref="L23"/>
    </sheetView>
  </sheetViews>
  <sheetFormatPr defaultColWidth="9.140625" defaultRowHeight="15" x14ac:dyDescent="0.25"/>
  <cols>
    <col min="1" max="16384" width="9.140625" style="59"/>
  </cols>
  <sheetData>
    <row r="4" spans="1:3" x14ac:dyDescent="0.25">
      <c r="B4" s="59" t="s">
        <v>15</v>
      </c>
      <c r="C4" s="59" t="s">
        <v>16</v>
      </c>
    </row>
    <row r="5" spans="1:3" x14ac:dyDescent="0.25">
      <c r="A5" s="60">
        <v>2015</v>
      </c>
      <c r="B5" s="61">
        <v>100</v>
      </c>
      <c r="C5" s="61">
        <v>100</v>
      </c>
    </row>
    <row r="6" spans="1:3" x14ac:dyDescent="0.25">
      <c r="B6" s="78">
        <v>101.477</v>
      </c>
      <c r="C6" s="78">
        <v>101.24509999999999</v>
      </c>
    </row>
    <row r="7" spans="1:3" x14ac:dyDescent="0.25">
      <c r="B7" s="78">
        <v>102.8165</v>
      </c>
      <c r="C7" s="78">
        <v>101.98609999999999</v>
      </c>
    </row>
    <row r="8" spans="1:3" x14ac:dyDescent="0.25">
      <c r="B8" s="78">
        <v>102.0476</v>
      </c>
      <c r="C8" s="78">
        <v>102.0754</v>
      </c>
    </row>
    <row r="9" spans="1:3" x14ac:dyDescent="0.25">
      <c r="A9" s="59">
        <v>2016</v>
      </c>
      <c r="B9" s="78">
        <v>101.1005</v>
      </c>
      <c r="C9" s="78">
        <v>101.999</v>
      </c>
    </row>
    <row r="10" spans="1:3" x14ac:dyDescent="0.25">
      <c r="B10" s="78">
        <v>103.1742</v>
      </c>
      <c r="C10" s="78">
        <v>102.8172</v>
      </c>
    </row>
    <row r="11" spans="1:3" x14ac:dyDescent="0.25">
      <c r="B11" s="78">
        <v>104.2319</v>
      </c>
      <c r="C11" s="78">
        <v>103.4639</v>
      </c>
    </row>
    <row r="12" spans="1:3" x14ac:dyDescent="0.25">
      <c r="B12" s="78">
        <v>103.51609999999999</v>
      </c>
      <c r="C12" s="78">
        <v>103.43680000000001</v>
      </c>
    </row>
    <row r="13" spans="1:3" x14ac:dyDescent="0.25">
      <c r="A13" s="59">
        <v>2017</v>
      </c>
      <c r="B13" s="78">
        <v>102.7068</v>
      </c>
      <c r="C13" s="78">
        <v>103.1468</v>
      </c>
    </row>
    <row r="14" spans="1:3" x14ac:dyDescent="0.25">
      <c r="B14" s="78">
        <v>104.8901</v>
      </c>
      <c r="C14" s="78">
        <v>104.6211</v>
      </c>
    </row>
    <row r="15" spans="1:3" x14ac:dyDescent="0.25">
      <c r="B15" s="78">
        <v>106.5269</v>
      </c>
      <c r="C15" s="78">
        <v>104.8608</v>
      </c>
    </row>
    <row r="16" spans="1:3" x14ac:dyDescent="0.25">
      <c r="B16" s="78">
        <v>105.4875</v>
      </c>
      <c r="C16" s="78">
        <v>104.8045</v>
      </c>
    </row>
    <row r="17" spans="1:3" x14ac:dyDescent="0.25">
      <c r="A17" s="59">
        <v>2018</v>
      </c>
      <c r="B17" s="78">
        <v>104.2627</v>
      </c>
      <c r="C17" s="78">
        <v>104.70569999999999</v>
      </c>
    </row>
    <row r="18" spans="1:3" x14ac:dyDescent="0.25">
      <c r="B18" s="78">
        <v>105.8099</v>
      </c>
      <c r="C18" s="78">
        <v>106.02160000000001</v>
      </c>
    </row>
    <row r="19" spans="1:3" x14ac:dyDescent="0.25">
      <c r="B19" s="78">
        <v>107.1</v>
      </c>
      <c r="C19" s="78">
        <v>106.3141</v>
      </c>
    </row>
    <row r="20" spans="1:3" x14ac:dyDescent="0.25">
      <c r="B20" s="78">
        <v>105.8753</v>
      </c>
      <c r="C20" s="78">
        <v>106.4128</v>
      </c>
    </row>
    <row r="21" spans="1:3" x14ac:dyDescent="0.25">
      <c r="A21" s="59">
        <v>2019</v>
      </c>
      <c r="B21" s="78">
        <v>104.78879999999999</v>
      </c>
      <c r="C21" s="78">
        <v>106.4097</v>
      </c>
    </row>
    <row r="22" spans="1:3" x14ac:dyDescent="0.25">
      <c r="B22" s="78">
        <v>106.77209999999999</v>
      </c>
      <c r="C22" s="78">
        <v>107.1754</v>
      </c>
    </row>
    <row r="23" spans="1:3" x14ac:dyDescent="0.25">
      <c r="B23" s="78">
        <v>107.8831</v>
      </c>
      <c r="C23" s="78">
        <v>107.1288</v>
      </c>
    </row>
    <row r="24" spans="1:3" x14ac:dyDescent="0.25">
      <c r="B24" s="78">
        <v>106.694</v>
      </c>
      <c r="C24" s="78">
        <v>107.9044</v>
      </c>
    </row>
    <row r="25" spans="1:3" x14ac:dyDescent="0.25">
      <c r="A25" s="59">
        <v>2020</v>
      </c>
      <c r="B25" s="78">
        <v>104.9406</v>
      </c>
      <c r="C25" s="78">
        <v>105.08620000000001</v>
      </c>
    </row>
    <row r="26" spans="1:3" x14ac:dyDescent="0.25">
      <c r="B26" s="78">
        <v>101.8733</v>
      </c>
      <c r="C26" s="78">
        <v>104.3382</v>
      </c>
    </row>
    <row r="27" spans="1:3" x14ac:dyDescent="0.25">
      <c r="B27" s="78">
        <v>104.1581</v>
      </c>
      <c r="C27" s="78">
        <v>104.8073</v>
      </c>
    </row>
    <row r="28" spans="1:3" x14ac:dyDescent="0.25">
      <c r="B28" s="78">
        <v>103.0843</v>
      </c>
      <c r="C28" s="78">
        <v>106.0145</v>
      </c>
    </row>
    <row r="29" spans="1:3" x14ac:dyDescent="0.25">
      <c r="B29" s="78">
        <v>99.982060000000004</v>
      </c>
      <c r="C29" s="78">
        <v>105.9465</v>
      </c>
    </row>
    <row r="30" spans="1:3" x14ac:dyDescent="0.25">
      <c r="A30" s="60">
        <v>2021</v>
      </c>
      <c r="B30" s="78">
        <v>101.703</v>
      </c>
      <c r="C30" s="78">
        <v>107.7983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Z29"/>
  <sheetViews>
    <sheetView tabSelected="1" zoomScale="86" zoomScaleNormal="86" workbookViewId="0">
      <selection activeCell="Q37" sqref="Q37"/>
    </sheetView>
  </sheetViews>
  <sheetFormatPr defaultColWidth="9.140625" defaultRowHeight="12" x14ac:dyDescent="0.2"/>
  <cols>
    <col min="1" max="1" width="9.140625" style="47"/>
    <col min="2" max="2" width="9" style="47" bestFit="1" customWidth="1"/>
    <col min="3" max="5" width="7" style="47" bestFit="1" customWidth="1"/>
    <col min="6" max="6" width="11.85546875" style="47" bestFit="1" customWidth="1"/>
    <col min="7" max="16384" width="9.140625" style="47"/>
  </cols>
  <sheetData>
    <row r="1" spans="2:26" ht="15" x14ac:dyDescent="0.25">
      <c r="B1" s="45" t="s">
        <v>199</v>
      </c>
      <c r="C1" s="45">
        <v>2013</v>
      </c>
      <c r="D1" s="45">
        <v>2019</v>
      </c>
      <c r="E1" s="45">
        <v>2020</v>
      </c>
      <c r="F1" s="46" t="s">
        <v>151</v>
      </c>
      <c r="U1" s="52" t="s">
        <v>158</v>
      </c>
      <c r="V1" s="52" t="s">
        <v>6</v>
      </c>
      <c r="W1" s="52" t="s">
        <v>7</v>
      </c>
      <c r="X1" s="53" t="s">
        <v>200</v>
      </c>
      <c r="Y1" s="52" t="s">
        <v>201</v>
      </c>
      <c r="Z1" s="52" t="s">
        <v>202</v>
      </c>
    </row>
    <row r="2" spans="2:26" ht="15" x14ac:dyDescent="0.25">
      <c r="B2" s="48" t="s">
        <v>176</v>
      </c>
      <c r="C2" s="48"/>
      <c r="D2" s="48"/>
      <c r="E2" s="48"/>
      <c r="F2" s="49" t="s">
        <v>149</v>
      </c>
      <c r="G2" s="47">
        <f>+SUM(G3:G27)</f>
        <v>12</v>
      </c>
      <c r="U2" s="52" t="s">
        <v>159</v>
      </c>
      <c r="V2" s="52">
        <v>8.42</v>
      </c>
      <c r="W2" s="52">
        <v>17.399999999999999</v>
      </c>
      <c r="X2" s="54">
        <v>12.9</v>
      </c>
      <c r="Y2" s="54">
        <v>23.7</v>
      </c>
      <c r="Z2" s="55">
        <v>10.76032</v>
      </c>
    </row>
    <row r="3" spans="2:26" ht="15" x14ac:dyDescent="0.25">
      <c r="B3" s="45" t="s">
        <v>162</v>
      </c>
      <c r="C3" s="45">
        <v>0.24</v>
      </c>
      <c r="D3" s="45">
        <v>2.94</v>
      </c>
      <c r="E3" s="45">
        <v>3.64</v>
      </c>
      <c r="F3" s="50">
        <v>2.0385689735412598</v>
      </c>
      <c r="G3" s="62">
        <f>+IF(F3&gt;D3,1,0)</f>
        <v>0</v>
      </c>
      <c r="H3" s="76">
        <f>+(F3-D3)*G3</f>
        <v>0</v>
      </c>
      <c r="U3" s="52" t="s">
        <v>160</v>
      </c>
      <c r="V3" s="52">
        <v>14.89</v>
      </c>
      <c r="W3" s="52">
        <v>16.989999999999998</v>
      </c>
      <c r="X3" s="52">
        <v>15.9</v>
      </c>
      <c r="Y3" s="52">
        <v>23.3</v>
      </c>
      <c r="Z3" s="55">
        <v>7.3251710000000001</v>
      </c>
    </row>
    <row r="4" spans="2:26" ht="15" x14ac:dyDescent="0.25">
      <c r="B4" s="45" t="s">
        <v>168</v>
      </c>
      <c r="C4" s="45">
        <v>1.45</v>
      </c>
      <c r="D4" s="45">
        <v>6.6</v>
      </c>
      <c r="E4" s="45">
        <v>4.05</v>
      </c>
      <c r="F4" s="50">
        <v>2.9524447917938232</v>
      </c>
      <c r="G4" s="62">
        <f t="shared" ref="G4:G27" si="0">+IF(F4&gt;D4,1,0)</f>
        <v>0</v>
      </c>
      <c r="H4" s="76">
        <f t="shared" ref="H4:H27" si="1">+(F4-D4)*G4</f>
        <v>0</v>
      </c>
      <c r="U4" s="52" t="s">
        <v>161</v>
      </c>
      <c r="V4" s="52">
        <v>11.81</v>
      </c>
      <c r="W4" s="52">
        <v>14.47</v>
      </c>
      <c r="X4" s="52">
        <v>13.1</v>
      </c>
      <c r="Y4" s="52">
        <v>21.3</v>
      </c>
      <c r="Z4" s="55">
        <v>8.1551290000000005</v>
      </c>
    </row>
    <row r="5" spans="2:26" ht="15" x14ac:dyDescent="0.25">
      <c r="B5" s="45" t="s">
        <v>181</v>
      </c>
      <c r="C5" s="45">
        <v>1.18</v>
      </c>
      <c r="D5" s="45">
        <v>5.34</v>
      </c>
      <c r="E5" s="45">
        <v>3.46</v>
      </c>
      <c r="F5" s="50">
        <v>5.6651601791381836</v>
      </c>
      <c r="G5" s="62">
        <f t="shared" si="0"/>
        <v>1</v>
      </c>
      <c r="H5" s="76">
        <f t="shared" si="1"/>
        <v>0.32516017913818374</v>
      </c>
      <c r="U5" s="52" t="s">
        <v>162</v>
      </c>
      <c r="V5" s="52">
        <v>8.08</v>
      </c>
      <c r="W5" s="52">
        <v>0.76</v>
      </c>
      <c r="X5" s="52">
        <v>4.4000000000000004</v>
      </c>
      <c r="Y5" s="52">
        <v>2</v>
      </c>
      <c r="Z5" s="55">
        <v>-2.3817560000000002</v>
      </c>
    </row>
    <row r="6" spans="2:26" ht="15" x14ac:dyDescent="0.25">
      <c r="B6" s="45" t="s">
        <v>174</v>
      </c>
      <c r="C6" s="45">
        <v>0.69</v>
      </c>
      <c r="D6" s="45">
        <v>4.18</v>
      </c>
      <c r="E6" s="45">
        <v>2.29</v>
      </c>
      <c r="F6" s="50">
        <v>7.775658130645752</v>
      </c>
      <c r="G6" s="62">
        <f t="shared" si="0"/>
        <v>1</v>
      </c>
      <c r="H6" s="76">
        <f t="shared" si="1"/>
        <v>3.5956581306457522</v>
      </c>
      <c r="U6" s="52" t="s">
        <v>163</v>
      </c>
      <c r="V6" s="52">
        <v>17.11</v>
      </c>
      <c r="W6" s="52">
        <v>17</v>
      </c>
      <c r="X6" s="52">
        <v>17.100000000000001</v>
      </c>
      <c r="Y6" s="52">
        <v>22.5</v>
      </c>
      <c r="Z6" s="55">
        <v>5.4373459999999998</v>
      </c>
    </row>
    <row r="7" spans="2:26" ht="15" x14ac:dyDescent="0.25">
      <c r="B7" s="45" t="s">
        <v>182</v>
      </c>
      <c r="C7" s="45">
        <v>1.29</v>
      </c>
      <c r="D7" s="45">
        <v>12.88</v>
      </c>
      <c r="E7" s="45">
        <v>8.09</v>
      </c>
      <c r="F7" s="50">
        <v>8.4999790191650391</v>
      </c>
      <c r="G7" s="62">
        <f t="shared" si="0"/>
        <v>0</v>
      </c>
      <c r="H7" s="76">
        <f t="shared" si="1"/>
        <v>0</v>
      </c>
      <c r="U7" s="52" t="s">
        <v>164</v>
      </c>
      <c r="V7" s="52">
        <v>16.36</v>
      </c>
      <c r="W7" s="52">
        <v>20.350000000000001</v>
      </c>
      <c r="X7" s="52">
        <v>18.399999999999999</v>
      </c>
      <c r="Y7" s="52">
        <v>25.9</v>
      </c>
      <c r="Z7" s="55">
        <v>7.5192949999999996</v>
      </c>
    </row>
    <row r="8" spans="2:26" ht="15" x14ac:dyDescent="0.25">
      <c r="B8" s="45" t="s">
        <v>167</v>
      </c>
      <c r="C8" s="45">
        <v>4.2300000000000004</v>
      </c>
      <c r="D8" s="45">
        <v>4.9000000000000004</v>
      </c>
      <c r="E8" s="45">
        <v>5.01</v>
      </c>
      <c r="F8" s="50">
        <v>10.769867897033691</v>
      </c>
      <c r="G8" s="62">
        <f t="shared" si="0"/>
        <v>1</v>
      </c>
      <c r="H8" s="77">
        <f t="shared" si="1"/>
        <v>5.8698678970336911</v>
      </c>
      <c r="U8" s="52" t="s">
        <v>165</v>
      </c>
      <c r="V8" s="52">
        <v>11.57</v>
      </c>
      <c r="W8" s="52">
        <v>15.73</v>
      </c>
      <c r="X8" s="52">
        <v>13.7</v>
      </c>
      <c r="Y8" s="52">
        <v>27</v>
      </c>
      <c r="Z8" s="55">
        <v>13.34976</v>
      </c>
    </row>
    <row r="9" spans="2:26" ht="15" x14ac:dyDescent="0.25">
      <c r="B9" s="45" t="s">
        <v>170</v>
      </c>
      <c r="C9" s="45">
        <v>6.38</v>
      </c>
      <c r="D9" s="45">
        <v>20.78</v>
      </c>
      <c r="E9" s="45">
        <v>11.36</v>
      </c>
      <c r="F9" s="50">
        <v>15.857421875</v>
      </c>
      <c r="G9" s="62">
        <f t="shared" si="0"/>
        <v>0</v>
      </c>
      <c r="H9" s="76">
        <f t="shared" si="1"/>
        <v>0</v>
      </c>
      <c r="U9" s="52" t="s">
        <v>166</v>
      </c>
      <c r="V9" s="52">
        <v>13.64</v>
      </c>
      <c r="W9" s="52">
        <v>20.87</v>
      </c>
      <c r="X9" s="52">
        <v>17.3</v>
      </c>
      <c r="Y9" s="52">
        <v>27.6</v>
      </c>
      <c r="Z9" s="55">
        <v>10.328580000000001</v>
      </c>
    </row>
    <row r="10" spans="2:26" ht="15" x14ac:dyDescent="0.25">
      <c r="B10" s="45" t="s">
        <v>177</v>
      </c>
      <c r="C10" s="45">
        <v>8.1</v>
      </c>
      <c r="D10" s="45">
        <v>18.72</v>
      </c>
      <c r="E10" s="45">
        <v>8.4499999999999993</v>
      </c>
      <c r="F10" s="50">
        <v>16.737367630004883</v>
      </c>
      <c r="G10" s="62">
        <f t="shared" si="0"/>
        <v>0</v>
      </c>
      <c r="H10" s="76">
        <f t="shared" si="1"/>
        <v>0</v>
      </c>
      <c r="U10" s="52" t="s">
        <v>167</v>
      </c>
      <c r="V10" s="52">
        <v>7.39</v>
      </c>
      <c r="W10" s="52">
        <v>7.27</v>
      </c>
      <c r="X10" s="52">
        <v>7.3</v>
      </c>
      <c r="Y10" s="52">
        <v>10.8</v>
      </c>
      <c r="Z10" s="55">
        <v>3.4436559999999998</v>
      </c>
    </row>
    <row r="11" spans="2:26" ht="15" x14ac:dyDescent="0.25">
      <c r="B11" s="45" t="s">
        <v>171</v>
      </c>
      <c r="C11" s="45">
        <v>1.88</v>
      </c>
      <c r="D11" s="45">
        <v>29.25</v>
      </c>
      <c r="E11" s="45">
        <v>12.4</v>
      </c>
      <c r="F11" s="50">
        <v>17.95152473449707</v>
      </c>
      <c r="G11" s="62">
        <f t="shared" si="0"/>
        <v>0</v>
      </c>
      <c r="H11" s="76">
        <f t="shared" si="1"/>
        <v>0</v>
      </c>
      <c r="U11" s="52" t="s">
        <v>168</v>
      </c>
      <c r="V11" s="52">
        <v>5.0199999999999996</v>
      </c>
      <c r="W11" s="52">
        <v>5.16</v>
      </c>
      <c r="X11" s="52">
        <v>5.0999999999999996</v>
      </c>
      <c r="Y11" s="52">
        <v>3</v>
      </c>
      <c r="Z11" s="55">
        <v>-2.1330960000000001</v>
      </c>
    </row>
    <row r="12" spans="2:26" ht="15" x14ac:dyDescent="0.25">
      <c r="B12" s="45" t="s">
        <v>175</v>
      </c>
      <c r="C12" s="45">
        <v>9.15</v>
      </c>
      <c r="D12" s="45">
        <v>17.63</v>
      </c>
      <c r="E12" s="45">
        <v>12.42</v>
      </c>
      <c r="F12" s="50">
        <v>20.029277801513672</v>
      </c>
      <c r="G12" s="62">
        <f t="shared" si="0"/>
        <v>1</v>
      </c>
      <c r="H12" s="76">
        <f t="shared" si="1"/>
        <v>2.3992778015136729</v>
      </c>
      <c r="U12" s="52" t="s">
        <v>169</v>
      </c>
      <c r="V12" s="52">
        <v>16.04</v>
      </c>
      <c r="W12" s="52">
        <v>23.6</v>
      </c>
      <c r="X12" s="52">
        <v>19.8</v>
      </c>
      <c r="Y12" s="52">
        <v>30.1</v>
      </c>
      <c r="Z12" s="55">
        <v>10.25282</v>
      </c>
    </row>
    <row r="13" spans="2:26" ht="15" x14ac:dyDescent="0.25">
      <c r="B13" s="45" t="s">
        <v>161</v>
      </c>
      <c r="C13" s="45">
        <v>4.83</v>
      </c>
      <c r="D13" s="45">
        <v>31.06</v>
      </c>
      <c r="E13" s="45">
        <v>19.53</v>
      </c>
      <c r="F13" s="50">
        <v>21.292272567749023</v>
      </c>
      <c r="G13" s="62">
        <f t="shared" si="0"/>
        <v>0</v>
      </c>
      <c r="H13" s="76">
        <f t="shared" si="1"/>
        <v>0</v>
      </c>
      <c r="U13" s="52" t="s">
        <v>170</v>
      </c>
      <c r="V13" s="52">
        <v>7.96</v>
      </c>
      <c r="W13" s="52">
        <v>11.25</v>
      </c>
      <c r="X13" s="52">
        <v>9.6</v>
      </c>
      <c r="Y13" s="52">
        <v>15.9</v>
      </c>
      <c r="Z13" s="55">
        <v>6.2560279999999997</v>
      </c>
    </row>
    <row r="14" spans="2:26" ht="15" x14ac:dyDescent="0.25">
      <c r="B14" s="45" t="s">
        <v>163</v>
      </c>
      <c r="C14" s="45">
        <v>1.31</v>
      </c>
      <c r="D14" s="45">
        <v>28.43</v>
      </c>
      <c r="E14" s="45">
        <v>18.09</v>
      </c>
      <c r="F14" s="50">
        <v>22.489709854125977</v>
      </c>
      <c r="G14" s="62">
        <f t="shared" si="0"/>
        <v>0</v>
      </c>
      <c r="H14" s="76">
        <f t="shared" si="1"/>
        <v>0</v>
      </c>
      <c r="U14" s="52" t="s">
        <v>171</v>
      </c>
      <c r="V14" s="52">
        <v>9.65</v>
      </c>
      <c r="W14" s="52">
        <v>12.87</v>
      </c>
      <c r="X14" s="52">
        <v>11.3</v>
      </c>
      <c r="Y14" s="52">
        <v>18</v>
      </c>
      <c r="Z14" s="55">
        <v>6.6925600000000003</v>
      </c>
    </row>
    <row r="15" spans="2:26" ht="15" x14ac:dyDescent="0.25">
      <c r="B15" s="45" t="s">
        <v>160</v>
      </c>
      <c r="C15" s="45">
        <v>9.81</v>
      </c>
      <c r="D15" s="45">
        <v>17.18</v>
      </c>
      <c r="E15" s="45">
        <v>12.83</v>
      </c>
      <c r="F15" s="50">
        <v>23.265735626220703</v>
      </c>
      <c r="G15" s="62">
        <f t="shared" si="0"/>
        <v>1</v>
      </c>
      <c r="H15" s="77">
        <f t="shared" si="1"/>
        <v>6.0857356262207034</v>
      </c>
      <c r="U15" s="52" t="s">
        <v>172</v>
      </c>
      <c r="V15" s="52">
        <v>20.14</v>
      </c>
      <c r="W15" s="52">
        <v>24.9</v>
      </c>
      <c r="X15" s="52">
        <v>22.5</v>
      </c>
      <c r="Y15" s="52">
        <v>27</v>
      </c>
      <c r="Z15" s="55">
        <v>4.5126249999999999</v>
      </c>
    </row>
    <row r="16" spans="2:26" ht="15" x14ac:dyDescent="0.25">
      <c r="B16" s="45" t="s">
        <v>183</v>
      </c>
      <c r="C16" s="45">
        <v>7.11</v>
      </c>
      <c r="D16" s="45">
        <v>24.77</v>
      </c>
      <c r="E16" s="45">
        <v>8.2899999999999991</v>
      </c>
      <c r="F16" s="50">
        <v>23.610641479492188</v>
      </c>
      <c r="G16" s="62">
        <f t="shared" si="0"/>
        <v>0</v>
      </c>
      <c r="H16" s="76">
        <f t="shared" si="1"/>
        <v>0</v>
      </c>
      <c r="U16" s="52" t="s">
        <v>173</v>
      </c>
      <c r="V16" s="52">
        <v>8.0299999999999994</v>
      </c>
      <c r="W16" s="52">
        <v>13.16</v>
      </c>
      <c r="X16" s="52">
        <v>10.6</v>
      </c>
      <c r="Y16" s="52">
        <v>35.299999999999997</v>
      </c>
      <c r="Z16" s="55">
        <v>24.741869999999999</v>
      </c>
    </row>
    <row r="17" spans="2:26" ht="15" x14ac:dyDescent="0.25">
      <c r="B17" s="45" t="s">
        <v>159</v>
      </c>
      <c r="C17" s="45">
        <v>5.1100000000000003</v>
      </c>
      <c r="D17" s="45">
        <v>23.26</v>
      </c>
      <c r="E17" s="45">
        <v>11.17</v>
      </c>
      <c r="F17" s="50">
        <v>23.66813850402832</v>
      </c>
      <c r="G17" s="62">
        <f t="shared" si="0"/>
        <v>1</v>
      </c>
      <c r="H17" s="76">
        <f t="shared" si="1"/>
        <v>0.40813850402831875</v>
      </c>
      <c r="U17" s="52" t="s">
        <v>174</v>
      </c>
      <c r="V17" s="52">
        <v>1.73</v>
      </c>
      <c r="W17" s="52">
        <v>2.8</v>
      </c>
      <c r="X17" s="52">
        <v>2.2999999999999998</v>
      </c>
      <c r="Y17" s="52">
        <v>7.8</v>
      </c>
      <c r="Z17" s="55">
        <v>5.5112560000000004</v>
      </c>
    </row>
    <row r="18" spans="2:26" ht="15" x14ac:dyDescent="0.25">
      <c r="B18" s="45" t="s">
        <v>185</v>
      </c>
      <c r="C18" s="45">
        <v>2.97</v>
      </c>
      <c r="D18" s="45">
        <v>23.44</v>
      </c>
      <c r="E18" s="45">
        <v>15.31</v>
      </c>
      <c r="F18" s="50">
        <v>24.042421340942383</v>
      </c>
      <c r="G18" s="62">
        <f t="shared" si="0"/>
        <v>1</v>
      </c>
      <c r="H18" s="76">
        <f t="shared" si="1"/>
        <v>0.60242134094238153</v>
      </c>
      <c r="U18" s="52" t="s">
        <v>175</v>
      </c>
      <c r="V18" s="52">
        <v>12.25</v>
      </c>
      <c r="W18" s="52">
        <v>14.28</v>
      </c>
      <c r="X18" s="52">
        <v>13.3</v>
      </c>
      <c r="Y18" s="52">
        <v>20</v>
      </c>
      <c r="Z18" s="55">
        <v>6.763935</v>
      </c>
    </row>
    <row r="19" spans="2:26" ht="15" x14ac:dyDescent="0.25">
      <c r="B19" s="45" t="s">
        <v>164</v>
      </c>
      <c r="C19" s="45">
        <v>13.3</v>
      </c>
      <c r="D19" s="45">
        <v>22.77</v>
      </c>
      <c r="E19" s="45">
        <v>15.63</v>
      </c>
      <c r="F19" s="50">
        <v>25.875652313232422</v>
      </c>
      <c r="G19" s="62">
        <f t="shared" si="0"/>
        <v>1</v>
      </c>
      <c r="H19" s="76">
        <f t="shared" si="1"/>
        <v>3.1056523132324223</v>
      </c>
      <c r="U19" s="52" t="s">
        <v>176</v>
      </c>
      <c r="V19" s="52"/>
      <c r="W19" s="52"/>
      <c r="X19" s="52"/>
      <c r="Y19" s="52"/>
      <c r="Z19" s="55"/>
    </row>
    <row r="20" spans="2:26" ht="15" x14ac:dyDescent="0.25">
      <c r="B20" s="45" t="s">
        <v>165</v>
      </c>
      <c r="C20" s="45">
        <v>5.0199999999999996</v>
      </c>
      <c r="D20" s="45">
        <v>16.25</v>
      </c>
      <c r="E20" s="45">
        <v>10.63</v>
      </c>
      <c r="F20" s="50">
        <v>27.001613616943359</v>
      </c>
      <c r="G20" s="62">
        <f t="shared" si="0"/>
        <v>1</v>
      </c>
      <c r="H20" s="77">
        <f t="shared" si="1"/>
        <v>10.751613616943359</v>
      </c>
      <c r="U20" s="52" t="s">
        <v>177</v>
      </c>
      <c r="V20" s="52">
        <v>7.29</v>
      </c>
      <c r="W20" s="52">
        <v>11.63</v>
      </c>
      <c r="X20" s="52">
        <v>9.5</v>
      </c>
      <c r="Y20" s="52">
        <v>16.7</v>
      </c>
      <c r="Z20" s="55">
        <v>7.279007</v>
      </c>
    </row>
    <row r="21" spans="2:26" ht="15" x14ac:dyDescent="0.25">
      <c r="B21" s="45" t="s">
        <v>172</v>
      </c>
      <c r="C21" s="45">
        <v>8.64</v>
      </c>
      <c r="D21" s="45">
        <v>40.840000000000003</v>
      </c>
      <c r="E21" s="45">
        <v>20.43</v>
      </c>
      <c r="F21" s="50">
        <v>27.031869888305664</v>
      </c>
      <c r="G21" s="62">
        <f t="shared" si="0"/>
        <v>0</v>
      </c>
      <c r="H21" s="76">
        <f t="shared" si="1"/>
        <v>0</v>
      </c>
      <c r="U21" s="52" t="s">
        <v>178</v>
      </c>
      <c r="V21" s="52">
        <v>5.75</v>
      </c>
      <c r="W21" s="52">
        <v>27.31</v>
      </c>
      <c r="X21" s="52">
        <v>16.5</v>
      </c>
      <c r="Y21" s="52">
        <v>51.8</v>
      </c>
      <c r="Z21" s="55">
        <v>35.255740000000003</v>
      </c>
    </row>
    <row r="22" spans="2:26" ht="15" x14ac:dyDescent="0.25">
      <c r="B22" s="45" t="s">
        <v>166</v>
      </c>
      <c r="C22" s="45">
        <v>11.59</v>
      </c>
      <c r="D22" s="45">
        <v>26.87</v>
      </c>
      <c r="E22" s="45">
        <v>10.58</v>
      </c>
      <c r="F22" s="50">
        <v>27.58464241027832</v>
      </c>
      <c r="G22" s="62">
        <f t="shared" si="0"/>
        <v>1</v>
      </c>
      <c r="H22" s="76">
        <f t="shared" si="1"/>
        <v>0.71464241027831932</v>
      </c>
      <c r="U22" s="52" t="s">
        <v>179</v>
      </c>
      <c r="V22" s="52">
        <v>12.95</v>
      </c>
      <c r="W22" s="52">
        <v>18.75</v>
      </c>
      <c r="X22" s="52">
        <v>15.8</v>
      </c>
      <c r="Y22" s="52">
        <v>31.1</v>
      </c>
      <c r="Z22" s="55">
        <v>15.27073</v>
      </c>
    </row>
    <row r="23" spans="2:26" ht="15" x14ac:dyDescent="0.25">
      <c r="B23" s="45" t="s">
        <v>180</v>
      </c>
      <c r="C23" s="45">
        <v>8.18</v>
      </c>
      <c r="D23" s="45">
        <v>36.82</v>
      </c>
      <c r="E23" s="45">
        <v>25.74</v>
      </c>
      <c r="F23" s="50">
        <v>28.219490051269531</v>
      </c>
      <c r="G23" s="62">
        <f t="shared" si="0"/>
        <v>0</v>
      </c>
      <c r="H23" s="76">
        <f t="shared" si="1"/>
        <v>0</v>
      </c>
      <c r="U23" s="52" t="s">
        <v>180</v>
      </c>
      <c r="V23" s="52">
        <v>21.81</v>
      </c>
      <c r="W23" s="52">
        <v>25.46</v>
      </c>
      <c r="X23" s="52">
        <v>23.6</v>
      </c>
      <c r="Y23" s="52">
        <v>28.2</v>
      </c>
      <c r="Z23" s="55">
        <v>4.5821149999999999</v>
      </c>
    </row>
    <row r="24" spans="2:26" ht="15" x14ac:dyDescent="0.25">
      <c r="B24" s="45" t="s">
        <v>169</v>
      </c>
      <c r="C24" s="45">
        <v>10.8</v>
      </c>
      <c r="D24" s="45">
        <v>30.19</v>
      </c>
      <c r="E24" s="45">
        <v>18.27</v>
      </c>
      <c r="F24" s="50">
        <v>30.073406219482422</v>
      </c>
      <c r="G24" s="62">
        <f t="shared" si="0"/>
        <v>0</v>
      </c>
      <c r="H24" s="76">
        <f t="shared" si="1"/>
        <v>0</v>
      </c>
      <c r="U24" s="52" t="s">
        <v>181</v>
      </c>
      <c r="V24" s="52">
        <v>2.98</v>
      </c>
      <c r="W24" s="52">
        <v>4.29</v>
      </c>
      <c r="X24" s="52">
        <v>3.6</v>
      </c>
      <c r="Y24" s="52">
        <v>5.7</v>
      </c>
      <c r="Z24" s="55">
        <v>2.030211</v>
      </c>
    </row>
    <row r="25" spans="2:26" ht="15" x14ac:dyDescent="0.25">
      <c r="B25" s="45" t="s">
        <v>184</v>
      </c>
      <c r="C25" s="45">
        <v>4.8899999999999997</v>
      </c>
      <c r="D25" s="45">
        <v>28.42</v>
      </c>
      <c r="E25" s="45">
        <v>15.37</v>
      </c>
      <c r="F25" s="50">
        <v>30.893409729003906</v>
      </c>
      <c r="G25" s="62">
        <f t="shared" si="0"/>
        <v>1</v>
      </c>
      <c r="H25" s="76">
        <f t="shared" si="1"/>
        <v>2.4734097290039045</v>
      </c>
      <c r="U25" s="52" t="s">
        <v>182</v>
      </c>
      <c r="V25" s="52">
        <v>6.75</v>
      </c>
      <c r="W25" s="52">
        <v>7.23</v>
      </c>
      <c r="X25" s="52">
        <v>7</v>
      </c>
      <c r="Y25" s="52">
        <v>8.5</v>
      </c>
      <c r="Z25" s="55">
        <v>1.5081089999999999</v>
      </c>
    </row>
    <row r="26" spans="2:26" ht="15" x14ac:dyDescent="0.25">
      <c r="B26" s="45" t="s">
        <v>179</v>
      </c>
      <c r="C26" s="45">
        <v>3.99</v>
      </c>
      <c r="D26" s="45">
        <v>32.909999999999997</v>
      </c>
      <c r="E26" s="45">
        <v>17.829999999999998</v>
      </c>
      <c r="F26" s="50">
        <v>31.120695114135742</v>
      </c>
      <c r="G26" s="62">
        <f t="shared" si="0"/>
        <v>0</v>
      </c>
      <c r="H26" s="76">
        <f t="shared" si="1"/>
        <v>0</v>
      </c>
      <c r="U26" s="52" t="s">
        <v>183</v>
      </c>
      <c r="V26" s="52">
        <v>9.16</v>
      </c>
      <c r="W26" s="52">
        <v>16.2</v>
      </c>
      <c r="X26" s="52">
        <v>12.7</v>
      </c>
      <c r="Y26" s="52">
        <v>23.6</v>
      </c>
      <c r="Z26" s="55">
        <v>10.92868</v>
      </c>
    </row>
    <row r="27" spans="2:26" ht="15" x14ac:dyDescent="0.25">
      <c r="B27" s="45" t="s">
        <v>173</v>
      </c>
      <c r="C27" s="45"/>
      <c r="D27" s="45">
        <v>22.02</v>
      </c>
      <c r="E27" s="45">
        <v>10.47</v>
      </c>
      <c r="F27" s="50">
        <v>35.336071014404297</v>
      </c>
      <c r="G27" s="62">
        <f t="shared" si="0"/>
        <v>1</v>
      </c>
      <c r="H27" s="76">
        <f t="shared" si="1"/>
        <v>13.316071014404297</v>
      </c>
      <c r="U27" s="52" t="s">
        <v>184</v>
      </c>
      <c r="V27" s="52">
        <v>15.3</v>
      </c>
      <c r="W27" s="52">
        <v>21.33</v>
      </c>
      <c r="X27" s="52">
        <v>18.3</v>
      </c>
      <c r="Y27" s="52">
        <v>30.9</v>
      </c>
      <c r="Z27" s="55">
        <v>12.57784</v>
      </c>
    </row>
    <row r="28" spans="2:26" ht="15" x14ac:dyDescent="0.25">
      <c r="B28" s="45" t="s">
        <v>178</v>
      </c>
      <c r="C28" s="45">
        <v>4.6500000000000004</v>
      </c>
      <c r="D28" s="45">
        <v>40.18</v>
      </c>
      <c r="E28" s="45">
        <v>11.21</v>
      </c>
      <c r="F28" s="50">
        <v>51.782295227050781</v>
      </c>
      <c r="G28" s="51"/>
      <c r="U28" s="52" t="s">
        <v>185</v>
      </c>
      <c r="V28" s="52">
        <v>13.9</v>
      </c>
      <c r="W28" s="52">
        <v>17.86</v>
      </c>
      <c r="X28" s="52">
        <v>15.9</v>
      </c>
      <c r="Y28" s="52">
        <v>24</v>
      </c>
      <c r="Z28" s="52">
        <v>8.1625730000000001</v>
      </c>
    </row>
    <row r="29" spans="2:26" ht="15" x14ac:dyDescent="0.25">
      <c r="F29" s="50"/>
    </row>
  </sheetData>
  <sortState ref="B3:F28">
    <sortCondition ref="F3:F28"/>
  </sortState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777"/>
  <sheetViews>
    <sheetView workbookViewId="0">
      <pane xSplit="1" ySplit="1" topLeftCell="B2" activePane="bottomRight" state="frozen"/>
      <selection activeCell="J4370" sqref="J4370"/>
      <selection pane="topRight" activeCell="J4370" sqref="J4370"/>
      <selection pane="bottomLeft" activeCell="J4370" sqref="J4370"/>
      <selection pane="bottomRight" activeCell="E17" sqref="E17"/>
    </sheetView>
  </sheetViews>
  <sheetFormatPr defaultRowHeight="15" x14ac:dyDescent="0.25"/>
  <sheetData>
    <row r="1" spans="1:4" x14ac:dyDescent="0.25">
      <c r="B1" t="s">
        <v>209</v>
      </c>
      <c r="C1" t="s">
        <v>225</v>
      </c>
      <c r="D1" t="s">
        <v>226</v>
      </c>
    </row>
    <row r="2" spans="1:4" x14ac:dyDescent="0.25">
      <c r="A2" t="s">
        <v>141</v>
      </c>
      <c r="B2" s="4">
        <v>2.4111374940000001</v>
      </c>
      <c r="C2" s="4">
        <v>2.907699665</v>
      </c>
      <c r="D2" s="4">
        <v>2.830852846</v>
      </c>
    </row>
    <row r="3" spans="1:4" x14ac:dyDescent="0.25">
      <c r="A3" t="s">
        <v>142</v>
      </c>
      <c r="B3" s="4">
        <v>1.880520682</v>
      </c>
      <c r="C3" s="4">
        <v>2.4371740160000002</v>
      </c>
      <c r="D3" s="4">
        <v>3.1583986240000002</v>
      </c>
    </row>
    <row r="4" spans="1:4" x14ac:dyDescent="0.25">
      <c r="A4" t="s">
        <v>145</v>
      </c>
      <c r="B4" s="4">
        <v>1.6667978480000001</v>
      </c>
      <c r="C4" s="4">
        <v>3.4167059929999999</v>
      </c>
      <c r="D4" s="4">
        <v>2.6148417660000001</v>
      </c>
    </row>
    <row r="5" spans="1:4" x14ac:dyDescent="0.25">
      <c r="A5" t="s">
        <v>133</v>
      </c>
      <c r="B5" s="4">
        <v>0.94322336299999998</v>
      </c>
      <c r="C5" s="4">
        <v>2.2130532629999999</v>
      </c>
      <c r="D5" s="4">
        <v>2.0932247859999999</v>
      </c>
    </row>
    <row r="6" spans="1:4" x14ac:dyDescent="0.25">
      <c r="A6" t="s">
        <v>146</v>
      </c>
      <c r="B6" s="4">
        <v>-1.572790871</v>
      </c>
      <c r="C6" s="4">
        <v>0.62273445500000002</v>
      </c>
      <c r="D6" s="4">
        <v>1.0010158090000001</v>
      </c>
    </row>
    <row r="7" spans="1:4" x14ac:dyDescent="0.25">
      <c r="A7" t="s">
        <v>147</v>
      </c>
      <c r="B7" s="4">
        <v>-7.1239387570000003</v>
      </c>
      <c r="C7" s="4">
        <v>-7.0542492130000003</v>
      </c>
      <c r="D7" s="4">
        <v>-3.025919961</v>
      </c>
    </row>
    <row r="8" spans="1:4" x14ac:dyDescent="0.25">
      <c r="A8" t="s">
        <v>148</v>
      </c>
      <c r="B8" s="4">
        <v>1.511988391</v>
      </c>
      <c r="C8" s="4">
        <v>-0.812266131</v>
      </c>
      <c r="D8" s="4">
        <v>1.266466941</v>
      </c>
    </row>
    <row r="9" spans="1:4" x14ac:dyDescent="0.25">
      <c r="A9" t="s">
        <v>137</v>
      </c>
      <c r="B9" s="4">
        <v>2.034613765</v>
      </c>
      <c r="C9" s="4">
        <v>0.46788990800000002</v>
      </c>
      <c r="D9" s="4">
        <v>1.336803422</v>
      </c>
    </row>
    <row r="10" spans="1:4" x14ac:dyDescent="0.25">
      <c r="A10" t="s">
        <v>150</v>
      </c>
      <c r="B10" s="4">
        <v>3.7969868990000002</v>
      </c>
      <c r="C10" s="4">
        <v>2.4939959360000001</v>
      </c>
      <c r="D10" s="4">
        <v>2.7811194000000001</v>
      </c>
    </row>
    <row r="11" spans="1:4" x14ac:dyDescent="0.25">
      <c r="A11" t="s">
        <v>140</v>
      </c>
      <c r="B11" s="4">
        <v>10.9841236</v>
      </c>
      <c r="C11" s="4">
        <v>10.069721120000001</v>
      </c>
      <c r="D11" s="4">
        <v>7.1554777820000002</v>
      </c>
    </row>
    <row r="766" spans="2:5" x14ac:dyDescent="0.25">
      <c r="D766" t="s">
        <v>224</v>
      </c>
    </row>
    <row r="767" spans="2:5" x14ac:dyDescent="0.25">
      <c r="B767" t="s">
        <v>226</v>
      </c>
      <c r="C767" t="s">
        <v>209</v>
      </c>
      <c r="D767" t="s">
        <v>225</v>
      </c>
      <c r="E767" t="s">
        <v>226</v>
      </c>
    </row>
    <row r="768" spans="2:5" x14ac:dyDescent="0.25">
      <c r="B768">
        <v>18.600000000000001</v>
      </c>
      <c r="C768" s="2">
        <v>2.4111374940000001</v>
      </c>
      <c r="D768" s="2">
        <v>2.907699665</v>
      </c>
      <c r="E768" s="2">
        <v>2.830852846</v>
      </c>
    </row>
    <row r="769" spans="2:5" x14ac:dyDescent="0.25">
      <c r="B769">
        <v>18</v>
      </c>
      <c r="C769" s="2">
        <v>1.880520682</v>
      </c>
      <c r="D769" s="2">
        <v>2.4371740160000002</v>
      </c>
      <c r="E769" s="2">
        <v>3.1583986240000002</v>
      </c>
    </row>
    <row r="770" spans="2:5" x14ac:dyDescent="0.25">
      <c r="B770">
        <v>20.3</v>
      </c>
      <c r="C770" s="2">
        <v>1.6667978480000001</v>
      </c>
      <c r="D770" s="2">
        <v>3.4167059929999999</v>
      </c>
      <c r="E770" s="2">
        <v>2.6148417660000001</v>
      </c>
    </row>
    <row r="771" spans="2:5" x14ac:dyDescent="0.25">
      <c r="B771">
        <v>18.600000000000001</v>
      </c>
      <c r="C771" s="2">
        <v>0.94322336299999998</v>
      </c>
      <c r="D771" s="2">
        <v>2.2130532629999999</v>
      </c>
      <c r="E771" s="2">
        <v>2.0932247859999999</v>
      </c>
    </row>
    <row r="772" spans="2:5" x14ac:dyDescent="0.25">
      <c r="B772">
        <v>20.100000000000001</v>
      </c>
      <c r="C772" s="2">
        <v>-1.572790871</v>
      </c>
      <c r="D772" s="2">
        <v>0.62273445500000002</v>
      </c>
      <c r="E772" s="2">
        <v>1.0010158090000001</v>
      </c>
    </row>
    <row r="773" spans="2:5" x14ac:dyDescent="0.25">
      <c r="B773">
        <v>8.4</v>
      </c>
      <c r="C773" s="2">
        <v>-7.1239387570000003</v>
      </c>
      <c r="D773" s="2">
        <v>-7.0542492130000003</v>
      </c>
      <c r="E773" s="2">
        <v>-3.025919961</v>
      </c>
    </row>
    <row r="774" spans="2:5" x14ac:dyDescent="0.25">
      <c r="B774">
        <v>7.1</v>
      </c>
      <c r="C774" s="2">
        <v>1.511988391</v>
      </c>
      <c r="D774" s="2">
        <v>-0.812266131</v>
      </c>
      <c r="E774" s="2">
        <v>1.266466941</v>
      </c>
    </row>
    <row r="775" spans="2:5" x14ac:dyDescent="0.25">
      <c r="B775">
        <v>8.4</v>
      </c>
      <c r="C775" s="2">
        <v>2.034613765</v>
      </c>
      <c r="D775" s="2">
        <v>0.46788990800000002</v>
      </c>
      <c r="E775" s="2">
        <v>1.336803422</v>
      </c>
    </row>
    <row r="776" spans="2:5" x14ac:dyDescent="0.25">
      <c r="B776">
        <v>9.6999999999999904</v>
      </c>
      <c r="C776" s="2">
        <v>3.7969868990000002</v>
      </c>
      <c r="D776" s="2">
        <v>2.4939959360000001</v>
      </c>
      <c r="E776" s="2">
        <v>2.7811194000000001</v>
      </c>
    </row>
    <row r="777" spans="2:5" x14ac:dyDescent="0.25">
      <c r="B777">
        <v>13</v>
      </c>
      <c r="C777" s="2">
        <v>10.9841236</v>
      </c>
      <c r="D777" s="2">
        <v>10.069721120000001</v>
      </c>
      <c r="E777" s="2">
        <v>7.1554777820000002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28:AC91"/>
  <sheetViews>
    <sheetView topLeftCell="A30" zoomScale="80" zoomScaleNormal="80" workbookViewId="0">
      <selection activeCell="V63" sqref="V63"/>
    </sheetView>
  </sheetViews>
  <sheetFormatPr defaultRowHeight="15" x14ac:dyDescent="0.25"/>
  <cols>
    <col min="2" max="8" width="9.5703125" bestFit="1" customWidth="1"/>
    <col min="9" max="9" width="14.140625" bestFit="1" customWidth="1"/>
    <col min="13" max="19" width="9.5703125" bestFit="1" customWidth="1"/>
    <col min="27" max="27" width="19.28515625" bestFit="1" customWidth="1"/>
  </cols>
  <sheetData>
    <row r="28" spans="1:29" x14ac:dyDescent="0.25">
      <c r="B28" s="89" t="s">
        <v>186</v>
      </c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</row>
    <row r="29" spans="1:29" ht="90" x14ac:dyDescent="0.25">
      <c r="B29" s="41" t="s">
        <v>187</v>
      </c>
      <c r="K29" s="41" t="s">
        <v>188</v>
      </c>
      <c r="V29" s="41"/>
      <c r="W29" s="44" t="s">
        <v>187</v>
      </c>
      <c r="X29" s="44" t="s">
        <v>188</v>
      </c>
    </row>
    <row r="30" spans="1:29" ht="30" x14ac:dyDescent="0.25">
      <c r="B30" s="2" t="s">
        <v>133</v>
      </c>
      <c r="C30" s="2" t="s">
        <v>146</v>
      </c>
      <c r="D30" s="2" t="s">
        <v>147</v>
      </c>
      <c r="E30" s="2" t="s">
        <v>148</v>
      </c>
      <c r="F30" s="2" t="s">
        <v>137</v>
      </c>
      <c r="G30" s="2" t="s">
        <v>150</v>
      </c>
      <c r="H30" s="2" t="s">
        <v>140</v>
      </c>
      <c r="I30" s="42" t="s">
        <v>189</v>
      </c>
      <c r="M30" s="2" t="s">
        <v>133</v>
      </c>
      <c r="N30" s="2" t="s">
        <v>146</v>
      </c>
      <c r="O30" s="2" t="s">
        <v>147</v>
      </c>
      <c r="P30" s="2" t="s">
        <v>148</v>
      </c>
      <c r="Q30" s="2" t="s">
        <v>137</v>
      </c>
      <c r="R30" s="2" t="s">
        <v>150</v>
      </c>
      <c r="S30" s="2" t="s">
        <v>140</v>
      </c>
      <c r="T30" s="42" t="s">
        <v>189</v>
      </c>
      <c r="W30" t="s">
        <v>213</v>
      </c>
      <c r="X30" t="s">
        <v>213</v>
      </c>
      <c r="Z30" s="64" t="s">
        <v>211</v>
      </c>
      <c r="AA30" s="65" t="s">
        <v>210</v>
      </c>
      <c r="AC30" s="63" t="s">
        <v>212</v>
      </c>
    </row>
    <row r="31" spans="1:29" x14ac:dyDescent="0.25">
      <c r="A31" t="s">
        <v>159</v>
      </c>
      <c r="B31" s="40">
        <v>31.866969999999998</v>
      </c>
      <c r="C31" s="40">
        <v>33.753149999999998</v>
      </c>
      <c r="D31" s="40">
        <v>36.457630000000002</v>
      </c>
      <c r="E31" s="40">
        <v>33.387979999999999</v>
      </c>
      <c r="F31" s="40">
        <v>35.836649999999999</v>
      </c>
      <c r="G31" s="40">
        <v>34.153950000000002</v>
      </c>
      <c r="H31" s="40">
        <v>34.330030000000001</v>
      </c>
      <c r="I31" s="40">
        <f>+(H31/F31-1)*100</f>
        <v>-4.2041318036144526</v>
      </c>
      <c r="J31" s="40"/>
      <c r="L31" t="s">
        <v>159</v>
      </c>
      <c r="M31" s="40">
        <v>12.199809999999999</v>
      </c>
      <c r="N31" s="40">
        <v>12.312889999999999</v>
      </c>
      <c r="O31" s="40">
        <v>11.96138</v>
      </c>
      <c r="P31" s="40">
        <v>12.33164</v>
      </c>
      <c r="Q31" s="40">
        <v>12.51154</v>
      </c>
      <c r="R31" s="40">
        <v>12.515169999999999</v>
      </c>
      <c r="S31" s="40">
        <v>12.63965</v>
      </c>
      <c r="T31" s="40">
        <f>+(S31/Q31-1)*100</f>
        <v>1.0239347034817436</v>
      </c>
      <c r="U31" s="40"/>
      <c r="V31" t="str">
        <f>+A31</f>
        <v>AT</v>
      </c>
      <c r="W31" s="40">
        <f t="shared" ref="W31:W57" si="0">+(G31/F31-1)*100</f>
        <v>-4.6954723725571412</v>
      </c>
      <c r="X31" s="40">
        <f t="shared" ref="X31:X57" si="1">+(R31/Q31-1)*100</f>
        <v>2.9013214999906722E-2</v>
      </c>
      <c r="Z31">
        <f>+(O31/M31-1)*100/2</f>
        <v>-0.97718734963904708</v>
      </c>
      <c r="AA31">
        <f>+(S31/O31-1)*100/4</f>
        <v>1.4176248894358312</v>
      </c>
      <c r="AB31" s="42" t="s">
        <v>175</v>
      </c>
      <c r="AC31" s="43">
        <v>2.8639868450871959</v>
      </c>
    </row>
    <row r="32" spans="1:29" x14ac:dyDescent="0.25">
      <c r="A32" t="s">
        <v>160</v>
      </c>
      <c r="B32" s="40">
        <v>40.247199999999999</v>
      </c>
      <c r="C32" s="40">
        <v>40.456049999999998</v>
      </c>
      <c r="D32" s="40">
        <v>43.563679999999998</v>
      </c>
      <c r="E32" s="40">
        <v>41.46651</v>
      </c>
      <c r="F32" s="40">
        <v>42.297370000000001</v>
      </c>
      <c r="G32" s="40">
        <v>41.285269999999997</v>
      </c>
      <c r="H32" s="40">
        <v>41.90437</v>
      </c>
      <c r="I32" s="40">
        <f t="shared" ref="I32:I57" si="2">+(H32/F32-1)*100</f>
        <v>-0.92913578314680612</v>
      </c>
      <c r="J32" s="40"/>
      <c r="L32" t="s">
        <v>160</v>
      </c>
      <c r="M32" s="40">
        <v>14.48542</v>
      </c>
      <c r="N32" s="40">
        <v>14.20797</v>
      </c>
      <c r="O32" s="40">
        <v>13.476000000000001</v>
      </c>
      <c r="P32" s="40">
        <v>14.51492</v>
      </c>
      <c r="Q32" s="40">
        <v>14.49057</v>
      </c>
      <c r="R32" s="40">
        <v>14.32062</v>
      </c>
      <c r="S32" s="40">
        <v>14.549759999999999</v>
      </c>
      <c r="T32" s="40">
        <f t="shared" ref="T32:T57" si="3">+(S32/Q32-1)*100</f>
        <v>0.40847254455829152</v>
      </c>
      <c r="U32" s="40"/>
      <c r="V32" t="str">
        <f t="shared" ref="V32:V57" si="4">+A32</f>
        <v>BE</v>
      </c>
      <c r="W32" s="40">
        <f t="shared" si="0"/>
        <v>-2.3928201682516081</v>
      </c>
      <c r="X32" s="40">
        <f t="shared" si="1"/>
        <v>-1.1728317105538344</v>
      </c>
      <c r="Z32">
        <f t="shared" ref="Z32:Z57" si="5">+(O32/M32-1)*100/2</f>
        <v>-3.4842621063110313</v>
      </c>
      <c r="AA32">
        <f t="shared" ref="AA32:AA57" si="6">+(S32/O32-1)*100/4</f>
        <v>1.9919857524487938</v>
      </c>
      <c r="AB32" s="42" t="s">
        <v>166</v>
      </c>
      <c r="AC32" s="43">
        <v>2.0638524313220148</v>
      </c>
    </row>
    <row r="33" spans="1:29" x14ac:dyDescent="0.25">
      <c r="A33" t="s">
        <v>161</v>
      </c>
      <c r="B33" s="40">
        <v>12.349919999999999</v>
      </c>
      <c r="C33" s="40">
        <v>12.468959999999999</v>
      </c>
      <c r="D33" s="40">
        <v>13.391360000000001</v>
      </c>
      <c r="E33" s="40">
        <v>13.139989999999999</v>
      </c>
      <c r="F33" s="40">
        <v>13.30025</v>
      </c>
      <c r="G33" s="40">
        <v>13.56596</v>
      </c>
      <c r="H33" s="40">
        <v>13.857699999999999</v>
      </c>
      <c r="I33" s="40">
        <f t="shared" si="2"/>
        <v>4.1912746001014911</v>
      </c>
      <c r="J33" s="40"/>
      <c r="L33" t="s">
        <v>161</v>
      </c>
      <c r="M33" s="40">
        <v>5.1431550000000001</v>
      </c>
      <c r="N33" s="40">
        <v>5.2171260000000004</v>
      </c>
      <c r="O33" s="40">
        <v>5.2240909999999996</v>
      </c>
      <c r="P33" s="40">
        <v>5.5106799999999998</v>
      </c>
      <c r="Q33" s="40">
        <v>5.4616889999999998</v>
      </c>
      <c r="R33" s="40">
        <v>5.5303319999999996</v>
      </c>
      <c r="S33" s="40">
        <v>5.5730490000000001</v>
      </c>
      <c r="T33" s="40">
        <f t="shared" si="3"/>
        <v>2.0389297156978348</v>
      </c>
      <c r="U33" s="40"/>
      <c r="V33" t="str">
        <f t="shared" si="4"/>
        <v>BG</v>
      </c>
      <c r="W33" s="40">
        <f t="shared" si="0"/>
        <v>1.9977819965790067</v>
      </c>
      <c r="X33" s="40">
        <f t="shared" si="1"/>
        <v>1.2568090200668625</v>
      </c>
      <c r="Z33">
        <f t="shared" si="5"/>
        <v>0.78683220707911339</v>
      </c>
      <c r="AA33">
        <f t="shared" si="6"/>
        <v>1.6699460250596709</v>
      </c>
      <c r="AB33" s="42" t="s">
        <v>161</v>
      </c>
      <c r="AC33" s="43">
        <v>1.7840485298230051</v>
      </c>
    </row>
    <row r="34" spans="1:29" x14ac:dyDescent="0.25">
      <c r="A34" t="s">
        <v>162</v>
      </c>
      <c r="B34" s="40">
        <v>15.028460000000001</v>
      </c>
      <c r="C34" s="40">
        <v>15.26399</v>
      </c>
      <c r="D34" s="40">
        <v>15.66473</v>
      </c>
      <c r="E34" s="40">
        <v>14.749510000000001</v>
      </c>
      <c r="F34" s="40">
        <v>15.24971</v>
      </c>
      <c r="G34" s="40">
        <v>15.253920000000001</v>
      </c>
      <c r="H34" s="40">
        <v>15.879720000000001</v>
      </c>
      <c r="I34" s="40">
        <f t="shared" si="2"/>
        <v>4.1312916770220642</v>
      </c>
      <c r="J34" s="40"/>
      <c r="L34" t="s">
        <v>162</v>
      </c>
      <c r="M34" s="40">
        <v>6.5474699999999997</v>
      </c>
      <c r="N34" s="40">
        <v>6.5620599999999998</v>
      </c>
      <c r="O34" s="40">
        <v>5.9074790000000004</v>
      </c>
      <c r="P34" s="40">
        <v>6.2409039999999996</v>
      </c>
      <c r="Q34" s="40">
        <v>6.3463640000000003</v>
      </c>
      <c r="R34" s="40">
        <v>6.3005240000000002</v>
      </c>
      <c r="S34" s="40">
        <v>6.5173350000000001</v>
      </c>
      <c r="T34" s="40">
        <f t="shared" si="3"/>
        <v>2.6939992726543904</v>
      </c>
      <c r="U34" s="40"/>
      <c r="V34" t="str">
        <f t="shared" si="4"/>
        <v>CY</v>
      </c>
      <c r="W34" s="40">
        <f t="shared" si="0"/>
        <v>2.7607082364200508E-2</v>
      </c>
      <c r="X34" s="40">
        <f t="shared" si="1"/>
        <v>-0.72230335354228625</v>
      </c>
      <c r="Z34">
        <f t="shared" si="5"/>
        <v>-4.887315253067209</v>
      </c>
      <c r="AA34">
        <f t="shared" si="6"/>
        <v>2.5808640199990518</v>
      </c>
      <c r="AB34" s="42" t="s">
        <v>184</v>
      </c>
      <c r="AC34" s="43">
        <v>1.5800586628231621</v>
      </c>
    </row>
    <row r="35" spans="1:29" x14ac:dyDescent="0.25">
      <c r="A35" t="s">
        <v>163</v>
      </c>
      <c r="B35" s="40">
        <v>322.89060000000001</v>
      </c>
      <c r="C35" s="40">
        <v>335.2681</v>
      </c>
      <c r="D35" s="40">
        <v>340.20569999999998</v>
      </c>
      <c r="E35" s="40">
        <v>326.02800000000002</v>
      </c>
      <c r="F35" s="40">
        <v>359.29649999999998</v>
      </c>
      <c r="G35" s="40">
        <v>344.00290000000001</v>
      </c>
      <c r="H35" s="40">
        <v>353.96570000000003</v>
      </c>
      <c r="I35" s="40">
        <f t="shared" si="2"/>
        <v>-1.4836771301696361</v>
      </c>
      <c r="J35" s="40"/>
      <c r="L35" t="s">
        <v>190</v>
      </c>
      <c r="M35" s="40">
        <v>140.80600000000001</v>
      </c>
      <c r="N35" s="40">
        <v>141.67410000000001</v>
      </c>
      <c r="O35" s="40">
        <v>136.98589999999999</v>
      </c>
      <c r="P35" s="40">
        <v>142.3741</v>
      </c>
      <c r="Q35" s="40">
        <v>149.251</v>
      </c>
      <c r="R35" s="40">
        <v>145.1336</v>
      </c>
      <c r="S35" s="40">
        <v>151.11439999999999</v>
      </c>
      <c r="T35" s="40">
        <f t="shared" si="3"/>
        <v>1.2485008475654924</v>
      </c>
      <c r="U35" s="40"/>
      <c r="V35" t="str">
        <f t="shared" si="4"/>
        <v>CZ</v>
      </c>
      <c r="W35" s="40">
        <f t="shared" si="0"/>
        <v>-4.2565402112183071</v>
      </c>
      <c r="X35" s="40">
        <f t="shared" si="1"/>
        <v>-2.7587084843652687</v>
      </c>
      <c r="Z35">
        <f t="shared" si="5"/>
        <v>-1.3565117963723228</v>
      </c>
      <c r="AA35">
        <f t="shared" si="6"/>
        <v>2.5784588048842982</v>
      </c>
      <c r="AB35" s="42" t="s">
        <v>182</v>
      </c>
      <c r="AC35" s="43">
        <v>1.5424918927370006</v>
      </c>
    </row>
    <row r="36" spans="1:29" x14ac:dyDescent="0.25">
      <c r="A36" t="s">
        <v>164</v>
      </c>
      <c r="B36" s="40">
        <v>34.15005</v>
      </c>
      <c r="C36" s="40">
        <v>34.857289999999999</v>
      </c>
      <c r="D36" s="40">
        <v>35.68336</v>
      </c>
      <c r="E36" s="40">
        <v>34.864249999999998</v>
      </c>
      <c r="F36" s="40">
        <v>35.91724</v>
      </c>
      <c r="G36" s="40">
        <v>36.012169999999998</v>
      </c>
      <c r="H36" s="40">
        <v>35.40522</v>
      </c>
      <c r="I36" s="40">
        <f t="shared" si="2"/>
        <v>-1.4255549702594017</v>
      </c>
      <c r="J36" s="40"/>
      <c r="L36" t="s">
        <v>164</v>
      </c>
      <c r="M36" s="40">
        <v>11.34633</v>
      </c>
      <c r="N36" s="40">
        <v>11.362439999999999</v>
      </c>
      <c r="O36" s="40">
        <v>10.957649999999999</v>
      </c>
      <c r="P36" s="40">
        <v>11.380269999999999</v>
      </c>
      <c r="Q36" s="40">
        <v>11.52135</v>
      </c>
      <c r="R36" s="40">
        <v>11.461349999999999</v>
      </c>
      <c r="S36" s="40">
        <v>11.46602</v>
      </c>
      <c r="T36" s="40">
        <f t="shared" si="3"/>
        <v>-0.48023886089737511</v>
      </c>
      <c r="U36" s="40"/>
      <c r="V36" t="str">
        <f t="shared" si="4"/>
        <v>DE</v>
      </c>
      <c r="W36" s="40">
        <f t="shared" si="0"/>
        <v>0.26430204548011371</v>
      </c>
      <c r="X36" s="40">
        <f t="shared" si="1"/>
        <v>-0.52077230532880936</v>
      </c>
      <c r="Z36">
        <f t="shared" si="5"/>
        <v>-1.7128005266901336</v>
      </c>
      <c r="AA36">
        <f t="shared" si="6"/>
        <v>1.159851793039568</v>
      </c>
      <c r="AB36" s="42" t="s">
        <v>177</v>
      </c>
      <c r="AC36" s="43">
        <v>1.3786296108284042</v>
      </c>
    </row>
    <row r="37" spans="1:29" x14ac:dyDescent="0.25">
      <c r="A37" t="s">
        <v>165</v>
      </c>
      <c r="B37" s="40">
        <v>312.78199999999998</v>
      </c>
      <c r="C37" s="40">
        <v>318.791</v>
      </c>
      <c r="D37" s="40">
        <v>338.21319999999997</v>
      </c>
      <c r="E37" s="40">
        <v>322.8218</v>
      </c>
      <c r="F37" s="40">
        <v>325.73880000000003</v>
      </c>
      <c r="G37" s="40">
        <v>324.4092</v>
      </c>
      <c r="H37" s="40">
        <v>327.47669999999999</v>
      </c>
      <c r="I37" s="40">
        <f t="shared" si="2"/>
        <v>0.5335256346495898</v>
      </c>
      <c r="J37" s="40"/>
      <c r="L37" t="s">
        <v>165</v>
      </c>
      <c r="M37" s="40">
        <v>106.4645</v>
      </c>
      <c r="N37" s="40">
        <v>106.886</v>
      </c>
      <c r="O37" s="40">
        <v>107.8586</v>
      </c>
      <c r="P37" s="40">
        <v>108.5616</v>
      </c>
      <c r="Q37" s="40">
        <v>109.7567</v>
      </c>
      <c r="R37" s="40">
        <v>111.163</v>
      </c>
      <c r="S37" s="40">
        <v>112.3724</v>
      </c>
      <c r="T37" s="40">
        <f t="shared" si="3"/>
        <v>2.3831802523217371</v>
      </c>
      <c r="U37" s="40"/>
      <c r="V37" t="str">
        <f t="shared" si="4"/>
        <v>DK</v>
      </c>
      <c r="W37" s="40">
        <f t="shared" si="0"/>
        <v>-0.4081798054146546</v>
      </c>
      <c r="X37" s="40">
        <f t="shared" si="1"/>
        <v>1.2812885227052151</v>
      </c>
      <c r="Z37">
        <f t="shared" si="5"/>
        <v>0.65472528401485652</v>
      </c>
      <c r="AA37">
        <f t="shared" si="6"/>
        <v>1.0462308986024293</v>
      </c>
      <c r="AB37" s="42" t="s">
        <v>163</v>
      </c>
      <c r="AC37" s="43">
        <v>1.2201658073282846</v>
      </c>
    </row>
    <row r="38" spans="1:29" x14ac:dyDescent="0.25">
      <c r="A38" t="s">
        <v>166</v>
      </c>
      <c r="B38" s="40">
        <v>13.15645</v>
      </c>
      <c r="C38" s="40">
        <v>14.109069999999999</v>
      </c>
      <c r="D38" s="40">
        <v>14.56034</v>
      </c>
      <c r="E38" s="40">
        <v>14.10098</v>
      </c>
      <c r="F38" s="40">
        <v>14.15812</v>
      </c>
      <c r="G38" s="40">
        <v>13.71683</v>
      </c>
      <c r="H38" s="40">
        <v>14.125159999999999</v>
      </c>
      <c r="I38" s="40">
        <f t="shared" si="2"/>
        <v>-0.23279926995958267</v>
      </c>
      <c r="J38" s="40"/>
      <c r="L38" t="s">
        <v>166</v>
      </c>
      <c r="M38" s="40">
        <v>5.816808</v>
      </c>
      <c r="N38" s="40">
        <v>6.0762179999999999</v>
      </c>
      <c r="O38" s="40">
        <v>6.0859509999999997</v>
      </c>
      <c r="P38" s="40">
        <v>6.3283139999999998</v>
      </c>
      <c r="Q38" s="40">
        <v>6.2488630000000001</v>
      </c>
      <c r="R38" s="40">
        <v>6.232259</v>
      </c>
      <c r="S38" s="40">
        <v>6.5371100000000002</v>
      </c>
      <c r="T38" s="40">
        <f t="shared" si="3"/>
        <v>4.612791158967644</v>
      </c>
      <c r="U38" s="40"/>
      <c r="V38" t="str">
        <f t="shared" si="4"/>
        <v>EE</v>
      </c>
      <c r="W38" s="40">
        <f t="shared" si="0"/>
        <v>-3.1168686238003396</v>
      </c>
      <c r="X38" s="40">
        <f t="shared" si="1"/>
        <v>-0.26571233838860175</v>
      </c>
      <c r="Z38">
        <f t="shared" si="5"/>
        <v>2.3134939300042179</v>
      </c>
      <c r="AA38">
        <f t="shared" si="6"/>
        <v>1.8532806130052648</v>
      </c>
      <c r="AB38" s="42" t="s">
        <v>172</v>
      </c>
      <c r="AC38" s="43">
        <v>0.94387306515846625</v>
      </c>
    </row>
    <row r="39" spans="1:29" x14ac:dyDescent="0.25">
      <c r="A39" t="s">
        <v>167</v>
      </c>
      <c r="B39" s="40">
        <v>10.96513</v>
      </c>
      <c r="C39" s="40">
        <v>11.440160000000001</v>
      </c>
      <c r="D39" s="40">
        <v>14.18867</v>
      </c>
      <c r="E39" s="40">
        <v>11.29921</v>
      </c>
      <c r="F39" s="40">
        <v>11.719799999999999</v>
      </c>
      <c r="G39" s="40">
        <v>11.7797</v>
      </c>
      <c r="H39" s="40">
        <v>11.5794</v>
      </c>
      <c r="I39" s="40">
        <f t="shared" si="2"/>
        <v>-1.1979726616495157</v>
      </c>
      <c r="J39" s="40"/>
      <c r="L39" t="s">
        <v>167</v>
      </c>
      <c r="M39" s="40">
        <v>5.2315339999999999</v>
      </c>
      <c r="N39" s="40">
        <v>5.1843959999999996</v>
      </c>
      <c r="O39" s="40">
        <v>5.0969579999999999</v>
      </c>
      <c r="P39" s="40">
        <v>5.2617719999999997</v>
      </c>
      <c r="Q39" s="40">
        <v>5.262003</v>
      </c>
      <c r="R39" s="40">
        <v>5.3167619999999998</v>
      </c>
      <c r="S39" s="40">
        <v>5.1694110000000002</v>
      </c>
      <c r="T39" s="40">
        <f t="shared" si="3"/>
        <v>-1.759634116514186</v>
      </c>
      <c r="U39" s="40"/>
      <c r="V39" t="str">
        <f t="shared" si="4"/>
        <v>EL</v>
      </c>
      <c r="W39" s="40">
        <f t="shared" si="0"/>
        <v>0.51110087202854704</v>
      </c>
      <c r="X39" s="40">
        <f t="shared" si="1"/>
        <v>1.0406493496867952</v>
      </c>
      <c r="Z39">
        <f t="shared" si="5"/>
        <v>-1.2862001852611493</v>
      </c>
      <c r="AA39">
        <f t="shared" si="6"/>
        <v>0.35537373468645383</v>
      </c>
      <c r="AB39" s="42" t="s">
        <v>185</v>
      </c>
      <c r="AC39" s="43">
        <v>0.92654013481764752</v>
      </c>
    </row>
    <row r="40" spans="1:29" x14ac:dyDescent="0.25">
      <c r="A40" t="s">
        <v>168</v>
      </c>
      <c r="B40" s="40">
        <v>20.623059999999999</v>
      </c>
      <c r="C40" s="40">
        <v>21.225739999999998</v>
      </c>
      <c r="D40" s="40">
        <v>22.799320000000002</v>
      </c>
      <c r="E40" s="40">
        <v>20.89913</v>
      </c>
      <c r="F40" s="40">
        <v>20.7774</v>
      </c>
      <c r="G40" s="40">
        <v>21.773150000000001</v>
      </c>
      <c r="H40" s="40">
        <v>20.424969999999998</v>
      </c>
      <c r="I40" s="40">
        <f t="shared" si="2"/>
        <v>-1.6962180061027898</v>
      </c>
      <c r="J40" s="40"/>
      <c r="L40" t="s">
        <v>168</v>
      </c>
      <c r="M40" s="40">
        <v>8.2442510000000002</v>
      </c>
      <c r="N40" s="40">
        <v>8.1921149999999994</v>
      </c>
      <c r="O40" s="40">
        <v>7.6643420000000004</v>
      </c>
      <c r="P40" s="40">
        <v>8.2768289999999993</v>
      </c>
      <c r="Q40" s="40">
        <v>8.2338760000000004</v>
      </c>
      <c r="R40" s="40">
        <v>8.3254059999999992</v>
      </c>
      <c r="S40" s="40">
        <v>8.1769560000000006</v>
      </c>
      <c r="T40" s="40">
        <f t="shared" si="3"/>
        <v>-0.6912904687901511</v>
      </c>
      <c r="U40" s="40"/>
      <c r="V40" t="str">
        <f t="shared" si="4"/>
        <v>ES</v>
      </c>
      <c r="W40" s="40">
        <f t="shared" si="0"/>
        <v>4.7924668149046612</v>
      </c>
      <c r="X40" s="40">
        <f t="shared" si="1"/>
        <v>1.1116271364786101</v>
      </c>
      <c r="Z40">
        <f t="shared" si="5"/>
        <v>-3.5170508515570411</v>
      </c>
      <c r="AA40">
        <f t="shared" si="6"/>
        <v>1.6720743933399618</v>
      </c>
      <c r="AB40" s="42" t="s">
        <v>165</v>
      </c>
      <c r="AC40" s="43">
        <v>0.91789217642332943</v>
      </c>
    </row>
    <row r="41" spans="1:29" x14ac:dyDescent="0.25">
      <c r="A41" t="s">
        <v>169</v>
      </c>
      <c r="B41" s="40">
        <v>30.926030000000001</v>
      </c>
      <c r="C41" s="40">
        <v>31.110869999999998</v>
      </c>
      <c r="D41" s="40">
        <v>31.067599999999999</v>
      </c>
      <c r="E41" s="40">
        <v>30.84366</v>
      </c>
      <c r="F41" s="40">
        <v>31.394380000000002</v>
      </c>
      <c r="G41" s="40">
        <v>32.050530000000002</v>
      </c>
      <c r="H41" s="40">
        <v>32.249940000000002</v>
      </c>
      <c r="I41" s="40">
        <f t="shared" si="2"/>
        <v>2.7252011347253857</v>
      </c>
      <c r="J41" s="40"/>
      <c r="L41" t="s">
        <v>169</v>
      </c>
      <c r="M41" s="40">
        <v>11.90316</v>
      </c>
      <c r="N41" s="40">
        <v>11.990019999999999</v>
      </c>
      <c r="O41" s="40">
        <v>11.669729999999999</v>
      </c>
      <c r="P41" s="40">
        <v>11.94116</v>
      </c>
      <c r="Q41" s="40">
        <v>11.97193</v>
      </c>
      <c r="R41" s="40">
        <v>12.13425</v>
      </c>
      <c r="S41" s="40">
        <v>12.22251</v>
      </c>
      <c r="T41" s="40">
        <f t="shared" si="3"/>
        <v>2.0930626891403348</v>
      </c>
      <c r="U41" s="40"/>
      <c r="V41" t="str">
        <f t="shared" si="4"/>
        <v>FI</v>
      </c>
      <c r="W41" s="40">
        <f t="shared" si="0"/>
        <v>2.0900237558441948</v>
      </c>
      <c r="X41" s="40">
        <f t="shared" si="1"/>
        <v>1.3558381981852552</v>
      </c>
      <c r="Z41">
        <f t="shared" si="5"/>
        <v>-0.98053794118536652</v>
      </c>
      <c r="AA41">
        <f t="shared" si="6"/>
        <v>1.1842176297137963</v>
      </c>
      <c r="AB41" s="42" t="s">
        <v>180</v>
      </c>
      <c r="AC41" s="43">
        <v>0.89472677952497914</v>
      </c>
    </row>
    <row r="42" spans="1:29" x14ac:dyDescent="0.25">
      <c r="A42" t="s">
        <v>170</v>
      </c>
      <c r="B42" s="40">
        <v>34.263379999999998</v>
      </c>
      <c r="C42" s="40">
        <v>34.761330000000001</v>
      </c>
      <c r="D42" s="40">
        <v>38.368679999999998</v>
      </c>
      <c r="E42" s="40">
        <v>35.45626</v>
      </c>
      <c r="F42" s="40">
        <v>36.135620000000003</v>
      </c>
      <c r="G42" s="40">
        <v>36.164879999999997</v>
      </c>
      <c r="H42" s="40">
        <v>36.067520000000002</v>
      </c>
      <c r="I42" s="40">
        <f t="shared" si="2"/>
        <v>-0.1884567083669797</v>
      </c>
      <c r="J42" s="40"/>
      <c r="L42" t="s">
        <v>170</v>
      </c>
      <c r="M42" s="40">
        <v>12.22701</v>
      </c>
      <c r="N42" s="40">
        <v>11.90499</v>
      </c>
      <c r="O42" s="40">
        <v>10.97274</v>
      </c>
      <c r="P42" s="40">
        <v>12.30128</v>
      </c>
      <c r="Q42" s="40">
        <v>12.17756</v>
      </c>
      <c r="R42" s="40">
        <v>12.22645</v>
      </c>
      <c r="S42" s="40">
        <v>12.28401</v>
      </c>
      <c r="T42" s="40">
        <f t="shared" si="3"/>
        <v>0.8741488442676637</v>
      </c>
      <c r="U42" s="40"/>
      <c r="V42" t="str">
        <f t="shared" si="4"/>
        <v>FR</v>
      </c>
      <c r="W42" s="40">
        <f t="shared" si="0"/>
        <v>8.0972735489237557E-2</v>
      </c>
      <c r="X42" s="40">
        <f t="shared" si="1"/>
        <v>0.40147615778529655</v>
      </c>
      <c r="Z42">
        <f t="shared" si="5"/>
        <v>-5.1290953389258709</v>
      </c>
      <c r="AA42">
        <f t="shared" si="6"/>
        <v>2.9875628147572995</v>
      </c>
      <c r="AB42" s="42" t="s">
        <v>183</v>
      </c>
      <c r="AC42" s="43">
        <v>0.87962104358439985</v>
      </c>
    </row>
    <row r="43" spans="1:29" x14ac:dyDescent="0.25">
      <c r="A43" t="s">
        <v>171</v>
      </c>
      <c r="B43" s="40">
        <v>70.060839999999999</v>
      </c>
      <c r="C43" s="40">
        <v>69.951419999999999</v>
      </c>
      <c r="D43" s="40">
        <v>70.166839999999993</v>
      </c>
      <c r="E43" s="40">
        <v>72.282399999999996</v>
      </c>
      <c r="F43" s="40">
        <v>74.052760000000006</v>
      </c>
      <c r="G43" s="40">
        <v>74.381330000000005</v>
      </c>
      <c r="H43" s="40">
        <v>73.856610000000003</v>
      </c>
      <c r="I43" s="40">
        <f t="shared" si="2"/>
        <v>-0.26487871620179959</v>
      </c>
      <c r="J43" s="40"/>
      <c r="L43" t="s">
        <v>171</v>
      </c>
      <c r="M43" s="40">
        <v>31.981809999999999</v>
      </c>
      <c r="N43" s="40">
        <v>32.139940000000003</v>
      </c>
      <c r="O43" s="40">
        <v>31.563300000000002</v>
      </c>
      <c r="P43" s="40">
        <v>32.950420000000001</v>
      </c>
      <c r="Q43" s="40">
        <v>33.893430000000002</v>
      </c>
      <c r="R43" s="40">
        <v>34.35474</v>
      </c>
      <c r="S43" s="40">
        <v>33.212380000000003</v>
      </c>
      <c r="T43" s="40">
        <f t="shared" si="3"/>
        <v>-2.0093864799166083</v>
      </c>
      <c r="U43" s="40"/>
      <c r="V43" t="str">
        <f t="shared" si="4"/>
        <v>HR</v>
      </c>
      <c r="W43" s="40">
        <f t="shared" si="0"/>
        <v>0.44369716942351811</v>
      </c>
      <c r="X43" s="40">
        <f t="shared" si="1"/>
        <v>1.3610602408785422</v>
      </c>
      <c r="Z43">
        <f t="shared" si="5"/>
        <v>-0.65429380013201088</v>
      </c>
      <c r="AA43">
        <f t="shared" si="6"/>
        <v>1.3061688733434107</v>
      </c>
      <c r="AB43" s="42" t="s">
        <v>181</v>
      </c>
      <c r="AC43" s="43">
        <v>0.8762280068013828</v>
      </c>
    </row>
    <row r="44" spans="1:29" x14ac:dyDescent="0.25">
      <c r="A44" t="s">
        <v>172</v>
      </c>
      <c r="B44" s="40">
        <v>2742.567</v>
      </c>
      <c r="C44" s="40">
        <v>2800.3939999999998</v>
      </c>
      <c r="D44" s="40">
        <v>3088.8429999999998</v>
      </c>
      <c r="E44" s="40">
        <v>2959.105</v>
      </c>
      <c r="F44" s="40">
        <v>2972.39</v>
      </c>
      <c r="G44" s="40">
        <v>2949.2890000000002</v>
      </c>
      <c r="H44" s="40">
        <v>2966.433</v>
      </c>
      <c r="I44" s="40">
        <f t="shared" si="2"/>
        <v>-0.20041111697993719</v>
      </c>
      <c r="J44" s="40"/>
      <c r="L44" t="s">
        <v>172</v>
      </c>
      <c r="M44" s="40">
        <v>1159.104</v>
      </c>
      <c r="N44" s="40">
        <v>1135.556</v>
      </c>
      <c r="O44" s="40">
        <v>1134.106</v>
      </c>
      <c r="P44" s="40">
        <v>1165.336</v>
      </c>
      <c r="Q44" s="40">
        <v>1184.489</v>
      </c>
      <c r="R44" s="40">
        <v>1220.835</v>
      </c>
      <c r="S44" s="40">
        <v>1227.81</v>
      </c>
      <c r="T44" s="40">
        <f t="shared" si="3"/>
        <v>3.6573577297889459</v>
      </c>
      <c r="U44" s="40"/>
      <c r="V44" t="str">
        <f t="shared" si="4"/>
        <v>HU</v>
      </c>
      <c r="W44" s="40">
        <f t="shared" si="0"/>
        <v>-0.77718603547985987</v>
      </c>
      <c r="X44" s="40">
        <f t="shared" si="1"/>
        <v>3.0684962038482366</v>
      </c>
      <c r="Z44">
        <f t="shared" si="5"/>
        <v>-1.078332919220365</v>
      </c>
      <c r="AA44">
        <f t="shared" si="6"/>
        <v>2.065591752446422</v>
      </c>
      <c r="AB44" s="42" t="s">
        <v>179</v>
      </c>
      <c r="AC44" s="43">
        <v>0.83746307643483009</v>
      </c>
    </row>
    <row r="45" spans="1:29" x14ac:dyDescent="0.25">
      <c r="A45" t="s">
        <v>173</v>
      </c>
      <c r="B45" s="40">
        <v>31.278659999999999</v>
      </c>
      <c r="C45" s="40">
        <v>30.825320000000001</v>
      </c>
      <c r="D45" s="40">
        <v>31.24606</v>
      </c>
      <c r="E45" s="40">
        <v>31.360309999999998</v>
      </c>
      <c r="F45" s="40">
        <v>32.951709999999999</v>
      </c>
      <c r="G45" s="40">
        <v>31.40757</v>
      </c>
      <c r="H45" s="40">
        <v>31.70862</v>
      </c>
      <c r="I45" s="40">
        <f t="shared" si="2"/>
        <v>-3.7724597600549359</v>
      </c>
      <c r="J45" s="40"/>
      <c r="L45" t="s">
        <v>173</v>
      </c>
      <c r="M45" s="40">
        <v>13.066269999999999</v>
      </c>
      <c r="N45" s="40">
        <v>13.345459999999999</v>
      </c>
      <c r="O45" s="40">
        <v>12.670870000000001</v>
      </c>
      <c r="P45" s="40">
        <v>13.049200000000001</v>
      </c>
      <c r="Q45" s="40">
        <v>13.83849</v>
      </c>
      <c r="R45" s="40">
        <v>13.43737</v>
      </c>
      <c r="S45" s="40">
        <v>13.34783</v>
      </c>
      <c r="T45" s="40">
        <f t="shared" si="3"/>
        <v>-3.5456180551490801</v>
      </c>
      <c r="U45" s="40"/>
      <c r="V45" t="str">
        <f t="shared" si="4"/>
        <v>IE</v>
      </c>
      <c r="W45" s="40">
        <f t="shared" si="0"/>
        <v>-4.6860694027715084</v>
      </c>
      <c r="X45" s="40">
        <f t="shared" si="1"/>
        <v>-2.8985821429939329</v>
      </c>
      <c r="Z45">
        <f t="shared" si="5"/>
        <v>-1.513056136142904</v>
      </c>
      <c r="AA45">
        <f t="shared" si="6"/>
        <v>1.335662034256524</v>
      </c>
      <c r="AB45" s="42" t="s">
        <v>176</v>
      </c>
      <c r="AC45" s="43">
        <v>0.68233636156802924</v>
      </c>
    </row>
    <row r="46" spans="1:29" x14ac:dyDescent="0.25">
      <c r="A46" t="s">
        <v>174</v>
      </c>
      <c r="B46" s="4">
        <v>23.652159999999999</v>
      </c>
      <c r="C46" s="4">
        <v>24.274840000000001</v>
      </c>
      <c r="D46" s="4">
        <v>24.898980000000002</v>
      </c>
      <c r="E46" s="4">
        <v>23.994700000000002</v>
      </c>
      <c r="F46" s="4">
        <v>24.093769999999999</v>
      </c>
      <c r="G46" s="4">
        <v>24.43075</v>
      </c>
      <c r="H46" s="4">
        <v>24.53546</v>
      </c>
      <c r="I46" s="40">
        <f t="shared" si="2"/>
        <v>1.8332124860493071</v>
      </c>
      <c r="J46" s="40"/>
      <c r="L46" t="s">
        <v>174</v>
      </c>
      <c r="M46" s="4">
        <v>9.2560690000000001</v>
      </c>
      <c r="N46" s="4">
        <v>8.9210039999999999</v>
      </c>
      <c r="O46" s="4">
        <v>8.2048480000000001</v>
      </c>
      <c r="P46" s="4">
        <v>9.0216759999999994</v>
      </c>
      <c r="Q46" s="4">
        <v>8.9535260000000001</v>
      </c>
      <c r="R46" s="4">
        <v>9.1015840000000008</v>
      </c>
      <c r="S46" s="4">
        <v>9.2282139999999995</v>
      </c>
      <c r="T46" s="40">
        <f t="shared" si="3"/>
        <v>3.0679310028250306</v>
      </c>
      <c r="U46" s="40"/>
      <c r="V46" t="str">
        <f t="shared" si="4"/>
        <v>IT</v>
      </c>
      <c r="W46" s="40">
        <f t="shared" si="0"/>
        <v>1.3986188130790778</v>
      </c>
      <c r="X46" s="40">
        <f t="shared" si="1"/>
        <v>1.653627855662676</v>
      </c>
      <c r="Z46">
        <f t="shared" si="5"/>
        <v>-5.6785499330223255</v>
      </c>
      <c r="AA46">
        <f t="shared" si="6"/>
        <v>3.118174766918286</v>
      </c>
      <c r="AB46" s="42" t="s">
        <v>171</v>
      </c>
      <c r="AC46" s="43">
        <v>0.64128640624155164</v>
      </c>
    </row>
    <row r="47" spans="1:29" x14ac:dyDescent="0.25">
      <c r="A47" t="s">
        <v>175</v>
      </c>
      <c r="B47" s="40">
        <v>10.20293</v>
      </c>
      <c r="C47" s="40">
        <v>10.59796</v>
      </c>
      <c r="D47" s="40">
        <v>10.93755</v>
      </c>
      <c r="E47" s="40">
        <v>10.88002</v>
      </c>
      <c r="F47" s="40">
        <v>11.45833</v>
      </c>
      <c r="G47" s="40">
        <v>11.600949999999999</v>
      </c>
      <c r="H47" s="40">
        <v>11.897309999999999</v>
      </c>
      <c r="I47" s="40">
        <f t="shared" si="2"/>
        <v>3.8310992963197954</v>
      </c>
      <c r="J47" s="40"/>
      <c r="L47" t="s">
        <v>175</v>
      </c>
      <c r="M47" s="40">
        <v>4.7659330000000004</v>
      </c>
      <c r="N47" s="40">
        <v>4.8168769999999999</v>
      </c>
      <c r="O47" s="40">
        <v>4.7814269999999999</v>
      </c>
      <c r="P47" s="40">
        <v>5.0196379999999996</v>
      </c>
      <c r="Q47" s="40">
        <v>5.1963850000000003</v>
      </c>
      <c r="R47" s="40">
        <v>5.3733750000000002</v>
      </c>
      <c r="S47" s="40">
        <v>5.5585899999999997</v>
      </c>
      <c r="T47" s="40">
        <f t="shared" si="3"/>
        <v>6.9703264865863312</v>
      </c>
      <c r="U47" s="40"/>
      <c r="V47" t="str">
        <f t="shared" si="4"/>
        <v>LT</v>
      </c>
      <c r="W47" s="40">
        <f t="shared" si="0"/>
        <v>1.2446839984535218</v>
      </c>
      <c r="X47" s="40">
        <f t="shared" si="1"/>
        <v>3.4060216862299431</v>
      </c>
      <c r="Z47">
        <f t="shared" si="5"/>
        <v>0.16254949450610345</v>
      </c>
      <c r="AA47">
        <f t="shared" si="6"/>
        <v>4.0634469584080239</v>
      </c>
      <c r="AB47" s="42" t="s">
        <v>159</v>
      </c>
      <c r="AC47" s="43">
        <v>0.62336106106804323</v>
      </c>
    </row>
    <row r="48" spans="1:29" x14ac:dyDescent="0.25">
      <c r="A48" t="s">
        <v>176</v>
      </c>
      <c r="B48" s="40">
        <v>47.707410000000003</v>
      </c>
      <c r="C48" s="40">
        <v>50.436979999999998</v>
      </c>
      <c r="D48" s="40">
        <v>49.385199999999998</v>
      </c>
      <c r="E48" s="40">
        <v>50.075560000000003</v>
      </c>
      <c r="F48" s="40">
        <v>50.719029999999997</v>
      </c>
      <c r="G48" s="40">
        <v>54.129449999999999</v>
      </c>
      <c r="H48" s="40">
        <v>53.661270000000002</v>
      </c>
      <c r="I48" s="40">
        <f t="shared" si="2"/>
        <v>5.801057315173419</v>
      </c>
      <c r="J48" s="40"/>
      <c r="L48" t="s">
        <v>176</v>
      </c>
      <c r="M48" s="40">
        <v>17.9194</v>
      </c>
      <c r="N48" s="40">
        <v>18.089700000000001</v>
      </c>
      <c r="O48" s="40">
        <v>16.8293</v>
      </c>
      <c r="P48" s="40">
        <v>18.357589999999998</v>
      </c>
      <c r="Q48" s="40">
        <v>18.502659999999999</v>
      </c>
      <c r="R48" s="40">
        <v>18.43693</v>
      </c>
      <c r="S48" s="40">
        <v>18.697430000000001</v>
      </c>
      <c r="T48" s="40">
        <f t="shared" si="3"/>
        <v>1.0526594554512769</v>
      </c>
      <c r="U48" s="40"/>
      <c r="V48" t="str">
        <f t="shared" si="4"/>
        <v>LU</v>
      </c>
      <c r="W48" s="40">
        <f t="shared" si="0"/>
        <v>6.7241427921630237</v>
      </c>
      <c r="X48" s="40">
        <f t="shared" si="1"/>
        <v>-0.35524621865179462</v>
      </c>
      <c r="Z48">
        <f t="shared" si="5"/>
        <v>-3.0416755025279851</v>
      </c>
      <c r="AA48">
        <f t="shared" si="6"/>
        <v>2.7751154236955786</v>
      </c>
      <c r="AB48" s="42" t="s">
        <v>169</v>
      </c>
      <c r="AC48" s="43">
        <v>0.44654633311995334</v>
      </c>
    </row>
    <row r="49" spans="1:29" x14ac:dyDescent="0.25">
      <c r="A49" t="s">
        <v>177</v>
      </c>
      <c r="B49" s="40">
        <v>10.431929999999999</v>
      </c>
      <c r="C49" s="40">
        <v>10.787649999999999</v>
      </c>
      <c r="D49" s="40">
        <v>11.11769</v>
      </c>
      <c r="E49" s="40">
        <v>10.93318</v>
      </c>
      <c r="F49" s="40">
        <v>11.20046</v>
      </c>
      <c r="G49" s="40">
        <v>12.017519999999999</v>
      </c>
      <c r="H49" s="40">
        <v>11.50925</v>
      </c>
      <c r="I49" s="40">
        <f t="shared" si="2"/>
        <v>2.7569403399503312</v>
      </c>
      <c r="J49" s="40"/>
      <c r="L49" t="s">
        <v>177</v>
      </c>
      <c r="M49" s="40">
        <v>4.800656</v>
      </c>
      <c r="N49" s="40">
        <v>4.9776889999999998</v>
      </c>
      <c r="O49" s="40">
        <v>4.7875180000000004</v>
      </c>
      <c r="P49" s="40">
        <v>5.0146309999999996</v>
      </c>
      <c r="Q49" s="40">
        <v>5.1476110000000004</v>
      </c>
      <c r="R49" s="40">
        <v>5.4104539999999997</v>
      </c>
      <c r="S49" s="40">
        <v>5.2468719999999998</v>
      </c>
      <c r="T49" s="40">
        <f t="shared" si="3"/>
        <v>1.9282925613454349</v>
      </c>
      <c r="U49" s="40"/>
      <c r="V49" t="str">
        <f t="shared" si="4"/>
        <v>LV</v>
      </c>
      <c r="W49" s="40">
        <f t="shared" si="0"/>
        <v>7.2948789603284103</v>
      </c>
      <c r="X49" s="40">
        <f t="shared" si="1"/>
        <v>5.1061162158523521</v>
      </c>
      <c r="Z49">
        <f t="shared" si="5"/>
        <v>-0.13683546581966799</v>
      </c>
      <c r="AA49">
        <f t="shared" si="6"/>
        <v>2.3987063860647586</v>
      </c>
      <c r="AB49" s="42" t="s">
        <v>173</v>
      </c>
      <c r="AC49" s="43">
        <v>0.35707198169147025</v>
      </c>
    </row>
    <row r="50" spans="1:29" x14ac:dyDescent="0.25">
      <c r="A50" t="s">
        <v>178</v>
      </c>
      <c r="B50" s="40">
        <v>14.1273</v>
      </c>
      <c r="C50" s="40">
        <v>14.91159</v>
      </c>
      <c r="D50" s="40">
        <v>15.51192</v>
      </c>
      <c r="E50" s="40">
        <v>15.675739999999999</v>
      </c>
      <c r="F50" s="40">
        <v>15.731339999999999</v>
      </c>
      <c r="G50" s="40">
        <v>15.524139999999999</v>
      </c>
      <c r="H50" s="40">
        <v>15.46998</v>
      </c>
      <c r="I50" s="40">
        <f t="shared" si="2"/>
        <v>-1.6613969312213706</v>
      </c>
      <c r="J50" s="40"/>
      <c r="L50" t="s">
        <v>178</v>
      </c>
      <c r="M50" s="40">
        <v>6.8610410000000002</v>
      </c>
      <c r="N50" s="40">
        <v>6.808351</v>
      </c>
      <c r="O50" s="40">
        <v>6.4695410000000004</v>
      </c>
      <c r="P50" s="40">
        <v>6.8507400000000001</v>
      </c>
      <c r="Q50" s="40">
        <v>6.962459</v>
      </c>
      <c r="R50" s="40">
        <v>7.0177699999999996</v>
      </c>
      <c r="S50" s="40">
        <v>6.9555249999999997</v>
      </c>
      <c r="T50" s="40">
        <f t="shared" si="3"/>
        <v>-9.9591250734831771E-2</v>
      </c>
      <c r="U50" s="40"/>
      <c r="V50" t="str">
        <f t="shared" si="4"/>
        <v>MT</v>
      </c>
      <c r="W50" s="40">
        <f t="shared" si="0"/>
        <v>-1.3171160244454749</v>
      </c>
      <c r="X50" s="40">
        <f t="shared" si="1"/>
        <v>0.79441760446989917</v>
      </c>
      <c r="Z50">
        <f t="shared" si="5"/>
        <v>-2.8530655916500116</v>
      </c>
      <c r="AA50">
        <f t="shared" si="6"/>
        <v>1.8779693953558663</v>
      </c>
      <c r="AB50" s="42" t="s">
        <v>162</v>
      </c>
      <c r="AC50" s="43">
        <v>0.35333024027699445</v>
      </c>
    </row>
    <row r="51" spans="1:29" x14ac:dyDescent="0.25">
      <c r="A51" t="s">
        <v>179</v>
      </c>
      <c r="B51" s="40">
        <v>35.817070000000001</v>
      </c>
      <c r="C51" s="40">
        <v>36.67183</v>
      </c>
      <c r="D51" s="40">
        <v>38.10172</v>
      </c>
      <c r="E51" s="40">
        <v>37.325020000000002</v>
      </c>
      <c r="F51" s="40">
        <v>39.12247</v>
      </c>
      <c r="G51" s="40">
        <v>37.811970000000002</v>
      </c>
      <c r="H51" s="40">
        <v>37.878909999999998</v>
      </c>
      <c r="I51" s="40">
        <f t="shared" si="2"/>
        <v>-3.178633659889063</v>
      </c>
      <c r="J51" s="40"/>
      <c r="L51" t="s">
        <v>179</v>
      </c>
      <c r="M51" s="40">
        <v>12.28993</v>
      </c>
      <c r="N51" s="40">
        <v>12.46565</v>
      </c>
      <c r="O51" s="40">
        <v>12.647650000000001</v>
      </c>
      <c r="P51" s="40">
        <v>12.678470000000001</v>
      </c>
      <c r="Q51" s="40">
        <v>13.0771</v>
      </c>
      <c r="R51" s="40">
        <v>12.91344</v>
      </c>
      <c r="S51" s="40">
        <v>12.90639</v>
      </c>
      <c r="T51" s="40">
        <f t="shared" si="3"/>
        <v>-1.3054117503116136</v>
      </c>
      <c r="U51" s="40"/>
      <c r="V51" t="str">
        <f t="shared" si="4"/>
        <v>NL</v>
      </c>
      <c r="W51" s="40">
        <f t="shared" si="0"/>
        <v>-3.3497373759887816</v>
      </c>
      <c r="X51" s="40">
        <f t="shared" si="1"/>
        <v>-1.2515007149903279</v>
      </c>
      <c r="Z51">
        <f t="shared" si="5"/>
        <v>1.4553378253578386</v>
      </c>
      <c r="AA51">
        <f t="shared" si="6"/>
        <v>0.51143888390333125</v>
      </c>
      <c r="AB51" s="42" t="s">
        <v>160</v>
      </c>
      <c r="AC51" s="43">
        <v>0.23005599445751942</v>
      </c>
    </row>
    <row r="52" spans="1:29" x14ac:dyDescent="0.25">
      <c r="A52" t="s">
        <v>180</v>
      </c>
      <c r="B52" s="40">
        <v>35.82441</v>
      </c>
      <c r="C52" s="40">
        <v>36.491129999999998</v>
      </c>
      <c r="D52" s="40">
        <v>36.011200000000002</v>
      </c>
      <c r="E52" s="40">
        <v>36.73997</v>
      </c>
      <c r="F52" s="40">
        <v>37.588050000000003</v>
      </c>
      <c r="G52" s="40">
        <v>37.017690000000002</v>
      </c>
      <c r="H52" s="40">
        <v>36.602049999999998</v>
      </c>
      <c r="I52" s="40">
        <f t="shared" si="2"/>
        <v>-2.6231741204984171</v>
      </c>
      <c r="J52" s="40"/>
      <c r="L52" t="s">
        <v>180</v>
      </c>
      <c r="M52" s="40">
        <v>17.609100000000002</v>
      </c>
      <c r="N52" s="40">
        <v>17.81851</v>
      </c>
      <c r="O52" s="40">
        <v>17.554079999999999</v>
      </c>
      <c r="P52" s="40">
        <v>18.17605</v>
      </c>
      <c r="Q52" s="40">
        <v>18.525880000000001</v>
      </c>
      <c r="R52" s="40">
        <v>18.626259999999998</v>
      </c>
      <c r="S52" s="40">
        <v>18.607209999999998</v>
      </c>
      <c r="T52" s="40">
        <f t="shared" si="3"/>
        <v>0.4390074857442583</v>
      </c>
      <c r="U52" s="40"/>
      <c r="V52" t="str">
        <f t="shared" si="4"/>
        <v>PL</v>
      </c>
      <c r="W52" s="40">
        <f t="shared" si="0"/>
        <v>-1.5173971514883089</v>
      </c>
      <c r="X52" s="40">
        <f t="shared" si="1"/>
        <v>0.54183660911113485</v>
      </c>
      <c r="Z52">
        <f t="shared" si="5"/>
        <v>-0.15622604221681713</v>
      </c>
      <c r="AA52">
        <f t="shared" si="6"/>
        <v>1.4998365052455054</v>
      </c>
      <c r="AB52" s="42" t="s">
        <v>178</v>
      </c>
      <c r="AC52" s="43">
        <v>0.22951813483308436</v>
      </c>
    </row>
    <row r="53" spans="1:29" x14ac:dyDescent="0.25">
      <c r="A53" t="s">
        <v>181</v>
      </c>
      <c r="B53" s="40">
        <v>12.22738</v>
      </c>
      <c r="C53" s="40">
        <v>12.707610000000001</v>
      </c>
      <c r="D53" s="40">
        <v>15.31235</v>
      </c>
      <c r="E53" s="40">
        <v>12.843249999999999</v>
      </c>
      <c r="F53" s="40">
        <v>12.960990000000001</v>
      </c>
      <c r="G53" s="40">
        <v>13.53837</v>
      </c>
      <c r="H53" s="40">
        <v>13.155250000000001</v>
      </c>
      <c r="I53" s="40">
        <f t="shared" si="2"/>
        <v>1.4988052610178659</v>
      </c>
      <c r="J53" s="40"/>
      <c r="L53" t="s">
        <v>181</v>
      </c>
      <c r="M53" s="40">
        <v>5.7707940000000004</v>
      </c>
      <c r="N53" s="40">
        <v>5.8163150000000003</v>
      </c>
      <c r="O53" s="40">
        <v>5.6909070000000002</v>
      </c>
      <c r="P53" s="40">
        <v>5.8539750000000002</v>
      </c>
      <c r="Q53" s="40">
        <v>5.8794300000000002</v>
      </c>
      <c r="R53" s="40">
        <v>5.9748190000000001</v>
      </c>
      <c r="S53" s="40">
        <v>6.0098010000000004</v>
      </c>
      <c r="T53" s="40">
        <f t="shared" si="3"/>
        <v>2.2174088304478534</v>
      </c>
      <c r="U53" s="40"/>
      <c r="V53" t="str">
        <f t="shared" si="4"/>
        <v>PT</v>
      </c>
      <c r="W53" s="40">
        <f t="shared" si="0"/>
        <v>4.4547522990141974</v>
      </c>
      <c r="X53" s="40">
        <f t="shared" si="1"/>
        <v>1.6224191800905841</v>
      </c>
      <c r="Z53">
        <f t="shared" si="5"/>
        <v>-0.69216645057855186</v>
      </c>
      <c r="AA53">
        <f t="shared" si="6"/>
        <v>1.400892687228944</v>
      </c>
      <c r="AB53" s="42" t="s">
        <v>164</v>
      </c>
      <c r="AC53" s="43">
        <v>0.17581308963632672</v>
      </c>
    </row>
    <row r="54" spans="1:29" x14ac:dyDescent="0.25">
      <c r="A54" t="s">
        <v>182</v>
      </c>
      <c r="B54" s="40">
        <v>33.853000000000002</v>
      </c>
      <c r="C54" s="40">
        <v>34.48556</v>
      </c>
      <c r="D54" s="40">
        <v>34.44312</v>
      </c>
      <c r="E54" s="40">
        <v>35.502600000000001</v>
      </c>
      <c r="F54" s="40">
        <v>35.96848</v>
      </c>
      <c r="G54" s="40">
        <v>36.226779999999998</v>
      </c>
      <c r="H54" s="40">
        <v>37.1387</v>
      </c>
      <c r="I54" s="40">
        <f t="shared" si="2"/>
        <v>3.2534596958225581</v>
      </c>
      <c r="J54" s="40"/>
      <c r="L54" t="s">
        <v>182</v>
      </c>
      <c r="M54" s="40">
        <v>15.865030000000001</v>
      </c>
      <c r="N54" s="40">
        <v>16.181999999999999</v>
      </c>
      <c r="O54" s="40">
        <v>16.079650000000001</v>
      </c>
      <c r="P54" s="40">
        <v>16.70955</v>
      </c>
      <c r="Q54" s="40">
        <v>16.846509999999999</v>
      </c>
      <c r="R54" s="40">
        <v>16.986840000000001</v>
      </c>
      <c r="S54" s="40">
        <v>17.330369999999998</v>
      </c>
      <c r="T54" s="40">
        <f t="shared" si="3"/>
        <v>2.8721675884203934</v>
      </c>
      <c r="U54" s="40"/>
      <c r="V54" t="str">
        <f t="shared" si="4"/>
        <v>RO</v>
      </c>
      <c r="W54" s="40">
        <f t="shared" si="0"/>
        <v>0.71812876162684613</v>
      </c>
      <c r="X54" s="40">
        <f t="shared" si="1"/>
        <v>0.83299152168609947</v>
      </c>
      <c r="Z54">
        <f t="shared" si="5"/>
        <v>0.67639330023328004</v>
      </c>
      <c r="AA54">
        <f t="shared" si="6"/>
        <v>1.9445696890168618</v>
      </c>
      <c r="AB54" s="42" t="s">
        <v>170</v>
      </c>
      <c r="AC54" s="43">
        <v>7.7696836757309054E-2</v>
      </c>
    </row>
    <row r="55" spans="1:29" x14ac:dyDescent="0.25">
      <c r="A55" t="s">
        <v>183</v>
      </c>
      <c r="B55" s="40">
        <v>306.45249999999999</v>
      </c>
      <c r="C55" s="40">
        <v>311.08339999999998</v>
      </c>
      <c r="D55" s="40">
        <v>321.12270000000001</v>
      </c>
      <c r="E55" s="40">
        <v>319.65159999999997</v>
      </c>
      <c r="F55" s="40">
        <v>321.2534</v>
      </c>
      <c r="G55" s="40">
        <v>323.27749999999997</v>
      </c>
      <c r="H55" s="40">
        <v>327.35539999999997</v>
      </c>
      <c r="I55" s="40">
        <f t="shared" si="2"/>
        <v>1.8994351499470374</v>
      </c>
      <c r="J55" s="40"/>
      <c r="L55" t="s">
        <v>183</v>
      </c>
      <c r="M55" s="40">
        <v>122.3993</v>
      </c>
      <c r="N55" s="40">
        <v>124.0061</v>
      </c>
      <c r="O55" s="40">
        <v>123.7633</v>
      </c>
      <c r="P55" s="40">
        <v>124.50149999999999</v>
      </c>
      <c r="Q55" s="40">
        <v>125.75230000000001</v>
      </c>
      <c r="R55" s="40">
        <v>127.7976</v>
      </c>
      <c r="S55" s="40">
        <v>128.85919999999999</v>
      </c>
      <c r="T55" s="40">
        <f t="shared" si="3"/>
        <v>2.4706506362110137</v>
      </c>
      <c r="U55" s="40"/>
      <c r="V55" t="str">
        <f t="shared" si="4"/>
        <v>SE</v>
      </c>
      <c r="W55" s="40">
        <f t="shared" si="0"/>
        <v>0.63006337053552741</v>
      </c>
      <c r="X55" s="40">
        <f t="shared" si="1"/>
        <v>1.6264513651042645</v>
      </c>
      <c r="Z55">
        <f t="shared" si="5"/>
        <v>0.55719272904338757</v>
      </c>
      <c r="AA55">
        <f t="shared" si="6"/>
        <v>1.0293641168262313</v>
      </c>
      <c r="AB55" s="42" t="s">
        <v>174</v>
      </c>
      <c r="AC55" s="43">
        <v>9.5052698589485427E-3</v>
      </c>
    </row>
    <row r="56" spans="1:29" x14ac:dyDescent="0.25">
      <c r="A56" t="s">
        <v>184</v>
      </c>
      <c r="B56" s="40">
        <v>18.720089999999999</v>
      </c>
      <c r="C56" s="40">
        <v>19.205390000000001</v>
      </c>
      <c r="D56" s="40">
        <v>21.64583</v>
      </c>
      <c r="E56" s="40">
        <v>19.171209999999999</v>
      </c>
      <c r="F56" s="40">
        <v>21.252179999999999</v>
      </c>
      <c r="G56" s="40">
        <v>21.03895</v>
      </c>
      <c r="H56" s="40">
        <v>21.148099999999999</v>
      </c>
      <c r="I56" s="40">
        <f t="shared" si="2"/>
        <v>-0.48973799393756678</v>
      </c>
      <c r="J56" s="40"/>
      <c r="L56" t="s">
        <v>184</v>
      </c>
      <c r="M56" s="40">
        <v>7.2919549999999997</v>
      </c>
      <c r="N56" s="40">
        <v>7.3363959999999997</v>
      </c>
      <c r="O56" s="40">
        <v>7.3848200000000004</v>
      </c>
      <c r="P56" s="40">
        <v>7.5160559999999998</v>
      </c>
      <c r="Q56" s="40">
        <v>7.7013959999999999</v>
      </c>
      <c r="R56" s="40">
        <v>7.8283630000000004</v>
      </c>
      <c r="S56" s="40">
        <v>7.9832580000000002</v>
      </c>
      <c r="T56" s="40">
        <f t="shared" si="3"/>
        <v>3.6598819227059654</v>
      </c>
      <c r="U56" s="40"/>
      <c r="V56" t="str">
        <f t="shared" si="4"/>
        <v>SI</v>
      </c>
      <c r="W56" s="40">
        <f t="shared" si="0"/>
        <v>-1.0033323640210035</v>
      </c>
      <c r="X56" s="40">
        <f t="shared" si="1"/>
        <v>1.6486231846797761</v>
      </c>
      <c r="Z56">
        <f t="shared" si="5"/>
        <v>0.63676339198472931</v>
      </c>
      <c r="AA56">
        <f t="shared" si="6"/>
        <v>2.0259058446922218</v>
      </c>
      <c r="AB56" s="42" t="s">
        <v>168</v>
      </c>
      <c r="AC56" s="43">
        <v>-7.4629061362866775E-2</v>
      </c>
    </row>
    <row r="57" spans="1:29" x14ac:dyDescent="0.25">
      <c r="A57" t="s">
        <v>185</v>
      </c>
      <c r="B57" s="40">
        <v>12.01244</v>
      </c>
      <c r="C57" s="40">
        <v>12.81893</v>
      </c>
      <c r="D57" s="40">
        <v>13.61805</v>
      </c>
      <c r="E57" s="40">
        <v>12.80866</v>
      </c>
      <c r="F57" s="40">
        <v>13.47471</v>
      </c>
      <c r="G57" s="40">
        <v>13.773709999999999</v>
      </c>
      <c r="H57" s="40">
        <v>13.49038</v>
      </c>
      <c r="I57" s="40">
        <f t="shared" si="2"/>
        <v>0.11629192761848373</v>
      </c>
      <c r="J57" s="40"/>
      <c r="L57" t="s">
        <v>185</v>
      </c>
      <c r="M57" s="40">
        <v>4.8476330000000001</v>
      </c>
      <c r="N57" s="40">
        <v>4.9341229999999996</v>
      </c>
      <c r="O57" s="40">
        <v>4.7134400000000003</v>
      </c>
      <c r="P57" s="40">
        <v>4.9259500000000003</v>
      </c>
      <c r="Q57" s="40">
        <v>5.1240119999999996</v>
      </c>
      <c r="R57" s="40">
        <v>5.1285049999999996</v>
      </c>
      <c r="S57" s="40">
        <v>5.1353949999999999</v>
      </c>
      <c r="T57" s="40">
        <f t="shared" si="3"/>
        <v>0.22215014328617055</v>
      </c>
      <c r="U57" s="40"/>
      <c r="V57" t="str">
        <f t="shared" si="4"/>
        <v>SK</v>
      </c>
      <c r="W57" s="40">
        <f t="shared" si="0"/>
        <v>2.2189716884444932</v>
      </c>
      <c r="X57" s="40">
        <f t="shared" si="1"/>
        <v>8.7685196677922406E-2</v>
      </c>
      <c r="Z57">
        <f t="shared" si="5"/>
        <v>-1.3841084917113111</v>
      </c>
      <c r="AA57">
        <f t="shared" si="6"/>
        <v>2.2380416426219463</v>
      </c>
      <c r="AB57" s="42" t="s">
        <v>167</v>
      </c>
      <c r="AC57" s="43">
        <v>-0.19791199547462188</v>
      </c>
    </row>
    <row r="63" spans="1:29" x14ac:dyDescent="0.25">
      <c r="A63" t="s">
        <v>158</v>
      </c>
      <c r="B63" t="s">
        <v>191</v>
      </c>
      <c r="C63" t="s">
        <v>192</v>
      </c>
      <c r="D63" t="s">
        <v>193</v>
      </c>
      <c r="E63" t="s">
        <v>194</v>
      </c>
      <c r="F63" t="s">
        <v>195</v>
      </c>
      <c r="G63" t="s">
        <v>196</v>
      </c>
      <c r="H63" t="s">
        <v>197</v>
      </c>
    </row>
    <row r="64" spans="1:29" x14ac:dyDescent="0.25">
      <c r="A64" t="s">
        <v>159</v>
      </c>
      <c r="B64">
        <v>31.91084</v>
      </c>
      <c r="C64">
        <v>33.636859999999999</v>
      </c>
      <c r="D64">
        <v>35.77402</v>
      </c>
      <c r="E64">
        <v>32.813760000000002</v>
      </c>
      <c r="F64">
        <v>34.947150000000001</v>
      </c>
      <c r="G64">
        <v>33.730139999999999</v>
      </c>
      <c r="H64">
        <v>33.378410000000002</v>
      </c>
    </row>
    <row r="65" spans="1:8" x14ac:dyDescent="0.25">
      <c r="A65" t="s">
        <v>160</v>
      </c>
      <c r="B65">
        <v>40.313459999999999</v>
      </c>
      <c r="C65">
        <v>40.544690000000003</v>
      </c>
      <c r="D65">
        <v>42.877180000000003</v>
      </c>
      <c r="E65">
        <v>41.101660000000003</v>
      </c>
      <c r="F65">
        <v>41.796210000000002</v>
      </c>
      <c r="G65">
        <v>41.148040000000002</v>
      </c>
    </row>
    <row r="66" spans="1:8" x14ac:dyDescent="0.25">
      <c r="A66" t="s">
        <v>161</v>
      </c>
      <c r="B66">
        <v>12.10455</v>
      </c>
      <c r="C66">
        <v>12.13092</v>
      </c>
      <c r="D66">
        <v>13.40793</v>
      </c>
      <c r="E66">
        <v>12.517300000000001</v>
      </c>
      <c r="F66">
        <v>12.842370000000001</v>
      </c>
      <c r="G66">
        <v>13.41095</v>
      </c>
      <c r="H66">
        <v>13.87641</v>
      </c>
    </row>
    <row r="67" spans="1:8" x14ac:dyDescent="0.25">
      <c r="A67" t="s">
        <v>162</v>
      </c>
      <c r="B67">
        <v>14.69791</v>
      </c>
      <c r="C67">
        <v>14.929169999999999</v>
      </c>
      <c r="D67">
        <v>15.53809</v>
      </c>
      <c r="E67">
        <v>14.41643</v>
      </c>
      <c r="F67">
        <v>14.693289999999999</v>
      </c>
      <c r="G67">
        <v>15.007569999999999</v>
      </c>
      <c r="H67">
        <v>15.61388</v>
      </c>
    </row>
    <row r="68" spans="1:8" x14ac:dyDescent="0.25">
      <c r="A68" t="s">
        <v>163</v>
      </c>
      <c r="B68">
        <v>322.89060000000001</v>
      </c>
      <c r="C68">
        <v>339.3954</v>
      </c>
      <c r="D68">
        <v>334.50959999999998</v>
      </c>
      <c r="E68">
        <v>328.18279999999999</v>
      </c>
      <c r="F68">
        <v>358.29899999999998</v>
      </c>
      <c r="G68">
        <v>347.00360000000001</v>
      </c>
      <c r="H68">
        <v>357.38400000000001</v>
      </c>
    </row>
    <row r="69" spans="1:8" x14ac:dyDescent="0.25">
      <c r="A69" t="s">
        <v>164</v>
      </c>
      <c r="B69">
        <v>34.15005</v>
      </c>
      <c r="C69">
        <v>34.857289999999999</v>
      </c>
      <c r="D69">
        <v>35.68336</v>
      </c>
      <c r="E69">
        <v>34.864249999999998</v>
      </c>
      <c r="F69">
        <v>35.91724</v>
      </c>
      <c r="G69">
        <v>36.012169999999998</v>
      </c>
      <c r="H69">
        <v>35.40522</v>
      </c>
    </row>
    <row r="70" spans="1:8" x14ac:dyDescent="0.25">
      <c r="A70" t="s">
        <v>165</v>
      </c>
      <c r="B70">
        <v>313.35509999999999</v>
      </c>
      <c r="C70">
        <v>320.25009999999997</v>
      </c>
      <c r="D70">
        <v>336.77390000000003</v>
      </c>
      <c r="E70">
        <v>321.79199999999997</v>
      </c>
      <c r="F70">
        <v>326.58699999999999</v>
      </c>
      <c r="G70">
        <v>327.20650000000001</v>
      </c>
      <c r="H70">
        <v>327.59469999999999</v>
      </c>
    </row>
    <row r="71" spans="1:8" x14ac:dyDescent="0.25">
      <c r="A71" t="s">
        <v>166</v>
      </c>
      <c r="B71">
        <v>13.15645</v>
      </c>
      <c r="C71">
        <v>14.109069999999999</v>
      </c>
      <c r="D71">
        <v>14.56034</v>
      </c>
      <c r="E71">
        <v>14.10098</v>
      </c>
      <c r="F71">
        <v>14.15812</v>
      </c>
      <c r="G71">
        <v>13.71683</v>
      </c>
      <c r="H71">
        <v>14.125159999999999</v>
      </c>
    </row>
    <row r="72" spans="1:8" x14ac:dyDescent="0.25">
      <c r="A72" t="s">
        <v>167</v>
      </c>
      <c r="B72">
        <v>10.96513</v>
      </c>
      <c r="C72">
        <v>11.440160000000001</v>
      </c>
      <c r="D72">
        <v>14.18867</v>
      </c>
      <c r="E72">
        <v>11.29921</v>
      </c>
      <c r="F72">
        <v>11.719799999999999</v>
      </c>
      <c r="G72">
        <v>11.7797</v>
      </c>
      <c r="H72">
        <v>11.5794</v>
      </c>
    </row>
    <row r="73" spans="1:8" x14ac:dyDescent="0.25">
      <c r="A73" t="s">
        <v>168</v>
      </c>
      <c r="B73">
        <v>20.35999</v>
      </c>
      <c r="C73">
        <v>21.023849999999999</v>
      </c>
      <c r="D73">
        <v>22.51952</v>
      </c>
      <c r="E73">
        <v>20.656669999999998</v>
      </c>
      <c r="F73">
        <v>20.55416</v>
      </c>
      <c r="G73">
        <v>21.406469999999999</v>
      </c>
      <c r="H73">
        <v>21.285550000000001</v>
      </c>
    </row>
    <row r="74" spans="1:8" x14ac:dyDescent="0.25">
      <c r="A74" t="s">
        <v>169</v>
      </c>
      <c r="B74">
        <v>30.927119999999999</v>
      </c>
      <c r="C74">
        <v>31.100989999999999</v>
      </c>
      <c r="D74">
        <v>31.057110000000002</v>
      </c>
      <c r="E74">
        <v>30.855930000000001</v>
      </c>
      <c r="F74">
        <v>31.402280000000001</v>
      </c>
      <c r="G74">
        <v>32.034669999999998</v>
      </c>
      <c r="H74">
        <v>32.234209999999997</v>
      </c>
    </row>
    <row r="75" spans="1:8" x14ac:dyDescent="0.25">
      <c r="A75" t="s">
        <v>170</v>
      </c>
      <c r="B75">
        <v>34.263379999999998</v>
      </c>
      <c r="C75">
        <v>34.761330000000001</v>
      </c>
      <c r="D75">
        <v>38.368679999999998</v>
      </c>
      <c r="E75">
        <v>35.45626</v>
      </c>
      <c r="F75">
        <v>36.135620000000003</v>
      </c>
      <c r="G75">
        <v>36.164879999999997</v>
      </c>
      <c r="H75">
        <v>36.067520000000002</v>
      </c>
    </row>
    <row r="76" spans="1:8" x14ac:dyDescent="0.25">
      <c r="A76" t="s">
        <v>171</v>
      </c>
      <c r="B76">
        <v>70.060839999999999</v>
      </c>
      <c r="C76">
        <v>69.951419999999999</v>
      </c>
      <c r="D76">
        <v>70.166839999999993</v>
      </c>
      <c r="E76">
        <v>72.282399999999996</v>
      </c>
      <c r="F76">
        <v>74.052760000000006</v>
      </c>
      <c r="G76">
        <v>74.381330000000005</v>
      </c>
      <c r="H76">
        <v>73.856610000000003</v>
      </c>
    </row>
    <row r="77" spans="1:8" x14ac:dyDescent="0.25">
      <c r="A77" t="s">
        <v>172</v>
      </c>
      <c r="B77">
        <v>2752.8130000000001</v>
      </c>
      <c r="C77">
        <v>2812.4470000000001</v>
      </c>
      <c r="D77">
        <v>3072.4209999999998</v>
      </c>
      <c r="E77">
        <v>2886.134</v>
      </c>
      <c r="F77">
        <v>2958.1170000000002</v>
      </c>
      <c r="G77">
        <v>3028.1480000000001</v>
      </c>
      <c r="H77">
        <v>3066.1880000000001</v>
      </c>
    </row>
    <row r="78" spans="1:8" x14ac:dyDescent="0.25">
      <c r="A78" t="s">
        <v>173</v>
      </c>
      <c r="B78">
        <v>31.338080000000001</v>
      </c>
      <c r="C78">
        <v>30.867069999999998</v>
      </c>
      <c r="D78">
        <v>31.154250000000001</v>
      </c>
      <c r="E78">
        <v>31.331880000000002</v>
      </c>
      <c r="F78">
        <v>33.029649999999997</v>
      </c>
      <c r="G78">
        <v>31.73329</v>
      </c>
    </row>
    <row r="79" spans="1:8" x14ac:dyDescent="0.25">
      <c r="A79" t="s">
        <v>174</v>
      </c>
      <c r="B79">
        <v>23.525780000000001</v>
      </c>
      <c r="C79">
        <v>24.249680000000001</v>
      </c>
      <c r="D79">
        <v>24.770949999999999</v>
      </c>
      <c r="E79">
        <v>23.815819999999999</v>
      </c>
      <c r="F79">
        <v>23.862310000000001</v>
      </c>
      <c r="G79">
        <v>24.39021</v>
      </c>
      <c r="H79">
        <v>24.180219999999998</v>
      </c>
    </row>
    <row r="80" spans="1:8" x14ac:dyDescent="0.25">
      <c r="A80" t="s">
        <v>175</v>
      </c>
      <c r="B80">
        <v>10.131489999999999</v>
      </c>
      <c r="C80">
        <v>10.3582</v>
      </c>
      <c r="D80">
        <v>10.98386</v>
      </c>
      <c r="E80">
        <v>11.078569999999999</v>
      </c>
      <c r="F80">
        <v>11.68824</v>
      </c>
      <c r="G80">
        <v>11.56565</v>
      </c>
      <c r="H80">
        <v>11.850020000000001</v>
      </c>
    </row>
    <row r="81" spans="1:8" x14ac:dyDescent="0.25">
      <c r="A81" t="s">
        <v>176</v>
      </c>
      <c r="B81">
        <v>47.796880000000002</v>
      </c>
      <c r="C81">
        <v>49.794980000000002</v>
      </c>
      <c r="D81">
        <v>49.558309999999999</v>
      </c>
      <c r="E81">
        <v>50.026699999999998</v>
      </c>
      <c r="F81">
        <v>50.592489999999998</v>
      </c>
      <c r="G81">
        <v>52.884860000000003</v>
      </c>
    </row>
    <row r="82" spans="1:8" x14ac:dyDescent="0.25">
      <c r="A82" t="s">
        <v>177</v>
      </c>
      <c r="B82">
        <v>10.592460000000001</v>
      </c>
      <c r="C82">
        <v>10.869770000000001</v>
      </c>
      <c r="D82">
        <v>11.09545</v>
      </c>
      <c r="E82">
        <v>10.94374</v>
      </c>
      <c r="F82">
        <v>11.46847</v>
      </c>
      <c r="G82">
        <v>12.05636</v>
      </c>
      <c r="H82">
        <v>11.33508</v>
      </c>
    </row>
    <row r="83" spans="1:8" x14ac:dyDescent="0.25">
      <c r="A83" t="s">
        <v>178</v>
      </c>
      <c r="B83">
        <v>14.1273</v>
      </c>
      <c r="C83">
        <v>14.91159</v>
      </c>
      <c r="D83">
        <v>15.51192</v>
      </c>
      <c r="E83">
        <v>15.675739999999999</v>
      </c>
      <c r="F83">
        <v>15.731339999999999</v>
      </c>
      <c r="G83">
        <v>15.524139999999999</v>
      </c>
      <c r="H83">
        <v>15.46998</v>
      </c>
    </row>
    <row r="84" spans="1:8" x14ac:dyDescent="0.25">
      <c r="A84" t="s">
        <v>179</v>
      </c>
      <c r="B84">
        <v>35.814990000000002</v>
      </c>
      <c r="C84">
        <v>36.656089999999999</v>
      </c>
      <c r="D84">
        <v>38.116109999999999</v>
      </c>
      <c r="E84">
        <v>37.327739999999999</v>
      </c>
      <c r="F84">
        <v>39.119750000000003</v>
      </c>
      <c r="G84">
        <v>37.788290000000003</v>
      </c>
    </row>
    <row r="85" spans="1:8" x14ac:dyDescent="0.25">
      <c r="A85" t="s">
        <v>180</v>
      </c>
      <c r="B85">
        <v>35.82441</v>
      </c>
      <c r="C85">
        <v>36.491129999999998</v>
      </c>
      <c r="D85">
        <v>36.011200000000002</v>
      </c>
      <c r="E85">
        <v>36.73997</v>
      </c>
      <c r="F85">
        <v>37.588050000000003</v>
      </c>
      <c r="G85">
        <v>37.017690000000002</v>
      </c>
      <c r="H85">
        <v>36.602049999999998</v>
      </c>
    </row>
    <row r="86" spans="1:8" x14ac:dyDescent="0.25">
      <c r="A86" t="s">
        <v>181</v>
      </c>
      <c r="B86">
        <v>12.03628</v>
      </c>
      <c r="C86">
        <v>12.559699999999999</v>
      </c>
      <c r="D86">
        <v>15.31306</v>
      </c>
      <c r="E86">
        <v>12.829050000000001</v>
      </c>
      <c r="F86">
        <v>12.862030000000001</v>
      </c>
      <c r="G86">
        <v>13.417949999999999</v>
      </c>
      <c r="H86">
        <v>13.128579999999999</v>
      </c>
    </row>
    <row r="87" spans="1:8" x14ac:dyDescent="0.25">
      <c r="A87" t="s">
        <v>182</v>
      </c>
      <c r="B87">
        <v>33.920369999999998</v>
      </c>
      <c r="C87">
        <v>34.774920000000002</v>
      </c>
      <c r="D87">
        <v>34.666919999999998</v>
      </c>
      <c r="E87">
        <v>35.771790000000003</v>
      </c>
      <c r="F87">
        <v>36.161819999999999</v>
      </c>
      <c r="G87">
        <v>36.505459999999999</v>
      </c>
      <c r="H87">
        <v>37.292029999999997</v>
      </c>
    </row>
    <row r="88" spans="1:8" x14ac:dyDescent="0.25">
      <c r="A88" t="s">
        <v>183</v>
      </c>
      <c r="B88">
        <v>306.45249999999999</v>
      </c>
      <c r="C88">
        <v>311.08339999999998</v>
      </c>
      <c r="D88">
        <v>321.12270000000001</v>
      </c>
      <c r="E88">
        <v>319.65159999999997</v>
      </c>
      <c r="F88">
        <v>321.2534</v>
      </c>
      <c r="G88">
        <v>323.27749999999997</v>
      </c>
      <c r="H88">
        <v>327.35539999999997</v>
      </c>
    </row>
    <row r="89" spans="1:8" x14ac:dyDescent="0.25">
      <c r="A89" t="s">
        <v>184</v>
      </c>
      <c r="B89">
        <v>18.720089999999999</v>
      </c>
      <c r="C89">
        <v>19.205390000000001</v>
      </c>
      <c r="D89">
        <v>21.64583</v>
      </c>
      <c r="E89">
        <v>19.171209999999999</v>
      </c>
      <c r="F89">
        <v>21.252179999999999</v>
      </c>
      <c r="G89">
        <v>21.03895</v>
      </c>
      <c r="H89">
        <v>21.148099999999999</v>
      </c>
    </row>
    <row r="90" spans="1:8" x14ac:dyDescent="0.25">
      <c r="A90" t="s">
        <v>185</v>
      </c>
      <c r="B90">
        <v>12.005750000000001</v>
      </c>
      <c r="C90">
        <v>12.77955</v>
      </c>
      <c r="D90">
        <v>13.574490000000001</v>
      </c>
      <c r="E90">
        <v>12.766730000000001</v>
      </c>
      <c r="F90">
        <v>13.42506</v>
      </c>
      <c r="G90">
        <v>13.72029</v>
      </c>
      <c r="H90">
        <v>13.429740000000001</v>
      </c>
    </row>
    <row r="91" spans="1:8" x14ac:dyDescent="0.25">
      <c r="A91" t="s">
        <v>198</v>
      </c>
      <c r="B91">
        <v>24.326830000000001</v>
      </c>
      <c r="C91">
        <v>24.723179999999999</v>
      </c>
      <c r="D91">
        <v>28.769159999999999</v>
      </c>
      <c r="E91">
        <v>27.30463</v>
      </c>
    </row>
  </sheetData>
  <mergeCells count="1">
    <mergeCell ref="B28:T28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17"/>
  <sheetViews>
    <sheetView zoomScale="115" zoomScaleNormal="115" workbookViewId="0">
      <pane xSplit="1" ySplit="3" topLeftCell="B4" activePane="bottomRight" state="frozen"/>
      <selection pane="topRight"/>
      <selection pane="bottomLeft"/>
      <selection pane="bottomRight" activeCell="H24" sqref="H24"/>
    </sheetView>
  </sheetViews>
  <sheetFormatPr defaultColWidth="9.140625" defaultRowHeight="11.45" customHeight="1" x14ac:dyDescent="0.25"/>
  <cols>
    <col min="1" max="1" width="9.140625" style="73"/>
    <col min="2" max="7" width="9.28515625" style="73" bestFit="1" customWidth="1"/>
    <col min="8" max="8" width="9.28515625" style="73" customWidth="1"/>
    <col min="9" max="16384" width="9.140625" style="73"/>
  </cols>
  <sheetData>
    <row r="2" spans="1:8" ht="11.45" customHeight="1" x14ac:dyDescent="0.25">
      <c r="B2" s="74" t="s">
        <v>217</v>
      </c>
      <c r="C2" s="74" t="s">
        <v>218</v>
      </c>
      <c r="D2" s="74" t="s">
        <v>219</v>
      </c>
      <c r="E2" s="74" t="s">
        <v>220</v>
      </c>
      <c r="F2" s="74" t="s">
        <v>221</v>
      </c>
      <c r="G2" s="74" t="s">
        <v>222</v>
      </c>
      <c r="H2" s="74" t="s">
        <v>223</v>
      </c>
    </row>
    <row r="4" spans="1:8" ht="11.45" customHeight="1" x14ac:dyDescent="0.25">
      <c r="A4" s="73" t="s">
        <v>160</v>
      </c>
      <c r="B4" s="75">
        <v>0.9765625</v>
      </c>
      <c r="C4" s="75">
        <v>-51.855468750000007</v>
      </c>
      <c r="D4" s="75">
        <v>-28.3203125</v>
      </c>
      <c r="E4" s="75">
        <v>-40.52734375</v>
      </c>
      <c r="F4" s="75">
        <v>-44.3359375</v>
      </c>
      <c r="G4" s="75">
        <v>-42.48046875</v>
      </c>
      <c r="H4" s="75">
        <v>-38.671875000000014</v>
      </c>
    </row>
    <row r="5" spans="1:8" ht="11.45" customHeight="1" x14ac:dyDescent="0.25">
      <c r="A5" s="73" t="s">
        <v>161</v>
      </c>
      <c r="B5" s="75">
        <v>-12.903225806451601</v>
      </c>
      <c r="C5" s="75">
        <v>-29.109062980030714</v>
      </c>
      <c r="D5" s="75">
        <v>-10.752688172043008</v>
      </c>
      <c r="E5" s="75">
        <v>-15.514592933947768</v>
      </c>
      <c r="F5" s="75">
        <v>-17.818740399385561</v>
      </c>
      <c r="G5" s="75">
        <v>-4.2242703533026003</v>
      </c>
      <c r="H5" s="75">
        <v>-13.901689708141319</v>
      </c>
    </row>
    <row r="6" spans="1:8" ht="11.45" customHeight="1" x14ac:dyDescent="0.25">
      <c r="A6" s="73" t="s">
        <v>165</v>
      </c>
      <c r="B6" s="75">
        <v>-31.400742115027825</v>
      </c>
      <c r="C6" s="75">
        <v>-24.814471243042675</v>
      </c>
      <c r="D6" s="75">
        <v>-21.938775510204081</v>
      </c>
      <c r="E6" s="75">
        <v>-36.781076066790341</v>
      </c>
      <c r="F6" s="75">
        <v>77.133580705009251</v>
      </c>
      <c r="G6" s="75">
        <v>-20.640074211502778</v>
      </c>
      <c r="H6" s="75">
        <v>-29.267161410018545</v>
      </c>
    </row>
    <row r="7" spans="1:8" ht="11.45" customHeight="1" x14ac:dyDescent="0.25">
      <c r="A7" s="73" t="s">
        <v>164</v>
      </c>
      <c r="B7" s="75">
        <v>0.25445292620864279</v>
      </c>
      <c r="C7" s="75">
        <v>-5.3435114503816692</v>
      </c>
      <c r="D7" s="75">
        <v>-22.010178117048341</v>
      </c>
      <c r="E7" s="75">
        <v>-23.02798982188294</v>
      </c>
      <c r="F7" s="75">
        <v>-21.119592875318062</v>
      </c>
      <c r="G7" s="75">
        <v>-21.246819338422384</v>
      </c>
      <c r="H7" s="75">
        <v>-27.099236641221367</v>
      </c>
    </row>
    <row r="8" spans="1:8" ht="11.45" customHeight="1" x14ac:dyDescent="0.25">
      <c r="A8" s="73" t="s">
        <v>166</v>
      </c>
      <c r="B8" s="75">
        <v>-38.737446197991389</v>
      </c>
      <c r="C8" s="75">
        <v>-19.799139167862265</v>
      </c>
      <c r="D8" s="75">
        <v>-10.043041606886661</v>
      </c>
      <c r="E8" s="75">
        <v>-24.103299856527983</v>
      </c>
      <c r="F8" s="75">
        <v>-42.754662840746057</v>
      </c>
      <c r="G8" s="75">
        <v>-32.137733142037305</v>
      </c>
      <c r="H8" s="75">
        <v>-53.586800573888091</v>
      </c>
    </row>
    <row r="9" spans="1:8" ht="11.45" customHeight="1" x14ac:dyDescent="0.25">
      <c r="A9" s="73" t="s">
        <v>168</v>
      </c>
      <c r="B9" s="75">
        <v>-24.338085539714868</v>
      </c>
      <c r="C9" s="75">
        <v>-42.36252545824847</v>
      </c>
      <c r="D9" s="75">
        <v>4.378818737270862</v>
      </c>
      <c r="E9" s="75">
        <v>10.285132382892058</v>
      </c>
      <c r="F9" s="75">
        <v>52.749490835030542</v>
      </c>
      <c r="G9" s="75">
        <v>38.594704684317719</v>
      </c>
      <c r="H9" s="75">
        <v>36.150712830957218</v>
      </c>
    </row>
    <row r="10" spans="1:8" ht="11.45" customHeight="1" x14ac:dyDescent="0.25">
      <c r="A10" s="73" t="s">
        <v>170</v>
      </c>
      <c r="B10" s="75">
        <v>-24.246231155778901</v>
      </c>
      <c r="C10" s="75">
        <v>-53.517587939698494</v>
      </c>
      <c r="D10" s="75">
        <v>-35.427135678391949</v>
      </c>
      <c r="E10" s="75">
        <v>-40.075376884422099</v>
      </c>
      <c r="F10" s="75">
        <v>-47.48743718592965</v>
      </c>
      <c r="G10" s="75">
        <v>-47.613065326633162</v>
      </c>
      <c r="H10" s="75">
        <v>-49.371859296482413</v>
      </c>
    </row>
    <row r="11" spans="1:8" ht="11.45" customHeight="1" x14ac:dyDescent="0.25">
      <c r="A11" s="73" t="s">
        <v>174</v>
      </c>
      <c r="B11" s="75">
        <v>-17.694369973190348</v>
      </c>
      <c r="C11" s="75">
        <v>-72.117962466487938</v>
      </c>
      <c r="D11" s="75">
        <v>-27.613941018766752</v>
      </c>
      <c r="E11" s="75">
        <v>-7.2386058981233248</v>
      </c>
      <c r="F11" s="75">
        <v>-8.7131367292225264</v>
      </c>
      <c r="G11" s="75">
        <v>-17.158176943699729</v>
      </c>
      <c r="H11" s="75">
        <v>-19.034852546916881</v>
      </c>
    </row>
    <row r="12" spans="1:8" ht="11.45" customHeight="1" x14ac:dyDescent="0.25">
      <c r="A12" s="73" t="s">
        <v>175</v>
      </c>
      <c r="B12" s="75">
        <v>-17.379679144385022</v>
      </c>
      <c r="C12" s="75">
        <v>-46.791443850267378</v>
      </c>
      <c r="D12" s="75">
        <v>-61.898395721925134</v>
      </c>
      <c r="E12" s="75">
        <v>-58.155080213903744</v>
      </c>
      <c r="F12" s="75">
        <v>-59.358288770053477</v>
      </c>
      <c r="G12" s="75">
        <v>-50.133689839572192</v>
      </c>
      <c r="H12" s="75">
        <v>-41.978609625668447</v>
      </c>
    </row>
    <row r="13" spans="1:8" ht="11.45" customHeight="1" x14ac:dyDescent="0.25">
      <c r="A13" s="73" t="s">
        <v>179</v>
      </c>
      <c r="B13" s="75">
        <v>-3.7209302325581461</v>
      </c>
      <c r="C13" s="75">
        <v>0.46511627906976116</v>
      </c>
      <c r="D13" s="75">
        <v>-28.83720930232559</v>
      </c>
      <c r="E13" s="75">
        <v>-38.914728682170541</v>
      </c>
      <c r="F13" s="75">
        <v>-50.542635658914733</v>
      </c>
      <c r="G13" s="75">
        <v>-53.488372093023258</v>
      </c>
      <c r="H13" s="75">
        <v>-59.379844961240316</v>
      </c>
    </row>
    <row r="14" spans="1:8" ht="11.45" customHeight="1" x14ac:dyDescent="0.25">
      <c r="A14" s="73" t="s">
        <v>180</v>
      </c>
      <c r="B14" s="75">
        <v>-13.853317811408616</v>
      </c>
      <c r="C14" s="75">
        <v>-2.793946449359737</v>
      </c>
      <c r="D14" s="75">
        <v>-16.181606519208387</v>
      </c>
      <c r="E14" s="75">
        <v>-32.94528521536671</v>
      </c>
      <c r="F14" s="75">
        <v>-24.447031431897557</v>
      </c>
      <c r="G14" s="75">
        <v>-47.613504074505244</v>
      </c>
      <c r="H14" s="75">
        <v>-46.216530849825375</v>
      </c>
    </row>
    <row r="15" spans="1:8" ht="11.45" customHeight="1" x14ac:dyDescent="0.25">
      <c r="A15" s="73" t="s">
        <v>181</v>
      </c>
      <c r="B15" s="75">
        <v>-3.3492822966507134</v>
      </c>
      <c r="C15" s="75">
        <v>-24.162679425837325</v>
      </c>
      <c r="D15" s="75">
        <v>16.746411483253596</v>
      </c>
      <c r="E15" s="75">
        <v>-13.636363636363626</v>
      </c>
      <c r="F15" s="75">
        <v>-21.05263157894737</v>
      </c>
      <c r="G15" s="75">
        <v>-12.679425837320565</v>
      </c>
      <c r="H15" s="75">
        <v>-23.923444976076553</v>
      </c>
    </row>
    <row r="16" spans="1:8" ht="11.45" customHeight="1" x14ac:dyDescent="0.25">
      <c r="A16" s="73" t="s">
        <v>182</v>
      </c>
      <c r="B16" s="75">
        <v>-18.926553672316388</v>
      </c>
      <c r="C16" s="75">
        <v>4.3785310734463394</v>
      </c>
      <c r="D16" s="75">
        <v>4.0960451977401107</v>
      </c>
      <c r="E16" s="75">
        <v>9.4632768361582009</v>
      </c>
      <c r="F16" s="75">
        <v>61.86440677966101</v>
      </c>
      <c r="G16" s="75">
        <v>4.2372881355932321</v>
      </c>
      <c r="H16" s="75">
        <v>30.508474576271198</v>
      </c>
    </row>
    <row r="17" spans="1:8" ht="11.45" customHeight="1" x14ac:dyDescent="0.25">
      <c r="A17" s="73" t="s">
        <v>185</v>
      </c>
      <c r="B17" s="75">
        <v>5.9231590181429965</v>
      </c>
      <c r="C17" s="75">
        <v>-28.833155460690151</v>
      </c>
      <c r="D17" s="75">
        <v>-48.505869797225188</v>
      </c>
      <c r="E17" s="75">
        <v>-33.706865884027053</v>
      </c>
      <c r="F17" s="75">
        <v>-48.416933475631453</v>
      </c>
      <c r="G17" s="75">
        <v>-37.673425827107799</v>
      </c>
      <c r="H17" s="75">
        <v>-30.024902170046246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01_gdp_emp_hw</vt:lpstr>
      <vt:lpstr>2_okun</vt:lpstr>
      <vt:lpstr>03_twk</vt:lpstr>
      <vt:lpstr>04_edu</vt:lpstr>
      <vt:lpstr>05_rti_index</vt:lpstr>
      <vt:lpstr>06_shortages_index</vt:lpstr>
      <vt:lpstr>07_wage sectors</vt:lpstr>
      <vt:lpstr>08_wages</vt:lpstr>
      <vt:lpstr>09_bankrupcty</vt:lpstr>
      <vt:lpstr>10_easi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CANTALUPI Marco (EMPL)</dc:creator>
  <cp:lastModifiedBy>DUIELLA Matteo (EMPL)</cp:lastModifiedBy>
  <dcterms:created xsi:type="dcterms:W3CDTF">2021-11-23T10:04:36Z</dcterms:created>
  <dcterms:modified xsi:type="dcterms:W3CDTF">2021-12-07T16:13:59Z</dcterms:modified>
</cp:coreProperties>
</file>