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540" windowWidth="19320" windowHeight="11205" activeTab="0"/>
  </bookViews>
  <sheets>
    <sheet name="Business Surveys" sheetId="1" r:id="rId1"/>
  </sheets>
  <definedNames>
    <definedName name="_xlnm.Print_Area" localSheetId="0">'Business Surveys'!$A$2:$B$9,'Business Surveys'!$A$11:$B$33,'Business Surveys'!$A$35:$B$50,'Business Surveys'!$A$52:$B$62,'Business Surveys'!$A$64:$B$80,'Business Surveys'!$A$82:$B$91,'Business Surveys'!$A$93:$B$113,'Business Surveys'!$A$115:$B$121,'Business Surveys'!$A$123:$B$127,'Business Surveys'!$A$129:$B$131</definedName>
  </definedNames>
  <calcPr fullCalcOnLoad="1"/>
</workbook>
</file>

<file path=xl/sharedStrings.xml><?xml version="1.0" encoding="utf-8"?>
<sst xmlns="http://schemas.openxmlformats.org/spreadsheetml/2006/main" count="82" uniqueCount="82">
  <si>
    <t>type of organisation</t>
  </si>
  <si>
    <t>type of frame:</t>
  </si>
  <si>
    <t>What kind of sampling method will be applied?</t>
  </si>
  <si>
    <t>Will firms' answers be weighted?</t>
  </si>
  <si>
    <t>Which survey mode will be applied?</t>
  </si>
  <si>
    <r>
      <t xml:space="preserve">Will any particular measures be applied to increase response rates </t>
    </r>
    <r>
      <rPr>
        <b/>
        <i/>
        <sz val="11"/>
        <color indexed="8"/>
        <rFont val="Calibri"/>
        <family val="2"/>
      </rPr>
      <t xml:space="preserve">prior </t>
    </r>
    <r>
      <rPr>
        <sz val="11"/>
        <color theme="1"/>
        <rFont val="Calibri"/>
        <family val="2"/>
      </rPr>
      <t>to actual interview / the sending of the questionnaire?</t>
    </r>
  </si>
  <si>
    <r>
      <t xml:space="preserve">Will any particular measures be applied to increase response rates </t>
    </r>
    <r>
      <rPr>
        <b/>
        <i/>
        <sz val="11"/>
        <color indexed="8"/>
        <rFont val="Calibri"/>
        <family val="2"/>
      </rPr>
      <t>after</t>
    </r>
    <r>
      <rPr>
        <sz val="11"/>
        <color theme="1"/>
        <rFont val="Calibri"/>
        <family val="2"/>
      </rPr>
      <t xml:space="preserve"> firms have been contacted to fill out a questionnaire / answer to an interview?</t>
    </r>
  </si>
  <si>
    <t xml:space="preserve">Will particular incentives be provided to potential respondents, conditional on their participation in the survey? </t>
  </si>
  <si>
    <t>Which measures will you take to deal with item-non-response?</t>
  </si>
  <si>
    <t>Information on the applicant</t>
  </si>
  <si>
    <t>x</t>
  </si>
  <si>
    <t>V. Item / unit non-response</t>
  </si>
  <si>
    <t>Is the frame limited (e.g. to firms with minimum number of employees / to certain branches of the economy / ...)?</t>
  </si>
  <si>
    <t xml:space="preserve">Explanation:
&gt;&gt; a kind-of-activity unit (KAU) is an enterprise, or a part of an enterprise, in which the principal productive activity accounts for most of the value added. 
&gt;&gt; a local unit is an enterprise, or part of an enterprise, which engages in productive activity at one location. A local unit may have one or more than one kind of economic activity.
&gt;&gt; an establishment is an enterprise, or part of an enterprise, that is situated in a single location, and in which only a single (non-ancillary) productive activity is carried out or in which the principal productive activity accounts for most of the value added. </t>
  </si>
  <si>
    <t>Will you use a panel?</t>
  </si>
  <si>
    <t>Will you apply stratification?</t>
  </si>
  <si>
    <t>Do you have further comments about the sampling method you apply (use cell below)?</t>
  </si>
  <si>
    <t>Do you have further comments about the sampling frame you use (use cell below)?</t>
  </si>
  <si>
    <t>Do you have further comments about the survey mode you apply (use cell below)?</t>
  </si>
  <si>
    <t>Do you have further comments about the response rate (use cell below)?</t>
  </si>
  <si>
    <t>Do you have further comments about the issue of item / unit non-response in your survey (use cell below)?</t>
  </si>
  <si>
    <t>Which entities do you approach to complete your survey (survey units)?</t>
  </si>
  <si>
    <t>Do you use quota sampling?</t>
  </si>
  <si>
    <t>Will you include questions in the questionnaire which are not part of the harmonised EU BCS questionnaire?</t>
  </si>
  <si>
    <t>VII. Data quality control system</t>
  </si>
  <si>
    <t>Countries: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</si>
  <si>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</si>
  <si>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</si>
  <si>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</si>
  <si>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</si>
  <si>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</si>
  <si>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</si>
  <si>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</si>
  <si>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</si>
  <si>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</si>
  <si>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 xml:space="preserve">France </t>
  </si>
  <si>
    <t>Croatia</t>
  </si>
  <si>
    <t>Italy</t>
  </si>
  <si>
    <t>Cyprus</t>
  </si>
  <si>
    <t>Latvia</t>
  </si>
  <si>
    <t>Lithuania</t>
  </si>
  <si>
    <t>Luxembourg</t>
  </si>
  <si>
    <t xml:space="preserve">Hungary </t>
  </si>
  <si>
    <t>Malta</t>
  </si>
  <si>
    <t>Netherlands</t>
  </si>
  <si>
    <t>Austria</t>
  </si>
  <si>
    <t>Poland</t>
  </si>
  <si>
    <t xml:space="preserve">Portugal </t>
  </si>
  <si>
    <t>Romania</t>
  </si>
  <si>
    <t>Slovenia</t>
  </si>
  <si>
    <t>Slovakia</t>
  </si>
  <si>
    <t>Finland</t>
  </si>
  <si>
    <t xml:space="preserve">Sweden </t>
  </si>
  <si>
    <t>United Kingdom</t>
  </si>
  <si>
    <t>Montenegro</t>
  </si>
  <si>
    <t xml:space="preserve">The former Yugoslav Republic of Macedonia </t>
  </si>
  <si>
    <t>Serbia</t>
  </si>
  <si>
    <t>Turkey</t>
  </si>
  <si>
    <t>Which measures will you take to deal with unit-non-response?</t>
  </si>
  <si>
    <t>I. Sampling frame</t>
  </si>
  <si>
    <t>II. Sampling method:</t>
  </si>
  <si>
    <t>a) Stratification</t>
  </si>
  <si>
    <t>b) Weighting</t>
  </si>
  <si>
    <t>III. Survey mode:</t>
  </si>
  <si>
    <t>IV. Measures to increase response rates:</t>
  </si>
  <si>
    <t>VI. Information on the questionnaire</t>
  </si>
  <si>
    <t xml:space="preserve">country </t>
  </si>
  <si>
    <t xml:space="preserve">survey </t>
  </si>
  <si>
    <t xml:space="preserve">name of organisation </t>
  </si>
  <si>
    <r>
      <t xml:space="preserve">The frame is updated every ...… </t>
    </r>
    <r>
      <rPr>
        <b/>
        <u val="single"/>
        <sz val="11"/>
        <color indexed="8"/>
        <rFont val="Calibri"/>
        <family val="2"/>
      </rPr>
      <t>month(s)</t>
    </r>
  </si>
  <si>
    <t>Which measures will you take prior to submission of the survey data to ensure the correctness / consistency of the data (use cell below)?</t>
  </si>
  <si>
    <t>Please fill out all cells with grey filling in this form.</t>
  </si>
  <si>
    <t>c) Panel sampling and response rates</t>
  </si>
  <si>
    <t>What will be the field-work period of the survey?</t>
  </si>
  <si>
    <t>Do you envisage publishing the survey results yourself (in addition to the publication by the Commission)?</t>
  </si>
  <si>
    <t>answering categories row 17:</t>
  </si>
  <si>
    <t>ii) Respondent specifies activity he considered, when filling out questionnaire.</t>
  </si>
  <si>
    <t>i) Questionnaires specifies activity to be considered by respondent.</t>
  </si>
  <si>
    <t>iv) other</t>
  </si>
  <si>
    <t>iii) Activity considered by respondent is unknown (allocation of response to all activities pursued by respondent).</t>
  </si>
  <si>
    <t xml:space="preserve">Description of the Survey Methodology (Business Surveys) </t>
  </si>
  <si>
    <t>Albania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</si>
</sst>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%"/>
    <numFmt numFmtId="171" formatCode="0.0%"/>
    <numFmt numFmtId="172" formatCode="0.000%"/>
    <numFmt numFmtId="173" formatCode="0.0000%"/>
    <numFmt numFmtId="174" formatCode="0.00000%"/>
    <numFmt numFmtId="175" formatCode="0.0"/>
    <numFmt numFmtId="17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 vertical="center" wrapText="1"/>
      <protection/>
    </xf>
    <xf numFmtId="176" fontId="0" fillId="0" borderId="0" xfId="0" applyNumberFormat="1" applyAlignment="1" applyProtection="1">
      <alignment/>
      <protection hidden="1"/>
    </xf>
    <xf numFmtId="171" fontId="0" fillId="0" borderId="12" xfId="0" applyNumberFormat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wrapText="1"/>
      <protection/>
    </xf>
    <xf numFmtId="3" fontId="0" fillId="0" borderId="12" xfId="0" applyNumberFormat="1" applyFill="1" applyBorder="1" applyAlignment="1" applyProtection="1">
      <alignment horizontal="left" wrapText="1"/>
      <protection locked="0"/>
    </xf>
    <xf numFmtId="3" fontId="0" fillId="0" borderId="12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left"/>
      <protection locked="0"/>
    </xf>
    <xf numFmtId="3" fontId="0" fillId="0" borderId="12" xfId="0" applyNumberForma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 wrapText="1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3" fontId="0" fillId="0" borderId="12" xfId="0" applyNumberForma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 hidden="1"/>
    </xf>
    <xf numFmtId="0" fontId="47" fillId="34" borderId="12" xfId="0" applyFont="1" applyFill="1" applyBorder="1" applyAlignment="1" applyProtection="1">
      <alignment vertical="center" wrapText="1"/>
      <protection/>
    </xf>
    <xf numFmtId="0" fontId="48" fillId="0" borderId="11" xfId="0" applyFont="1" applyBorder="1" applyAlignment="1">
      <alignment vertical="center"/>
    </xf>
    <xf numFmtId="0" fontId="0" fillId="0" borderId="12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12" xfId="0" applyFont="1" applyFill="1" applyBorder="1" applyAlignment="1" applyProtection="1">
      <alignment horizontal="left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wrapText="1"/>
      <protection/>
    </xf>
    <xf numFmtId="3" fontId="0" fillId="0" borderId="12" xfId="0" applyNumberForma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47" fillId="34" borderId="12" xfId="0" applyFont="1" applyFill="1" applyBorder="1" applyAlignment="1" applyProtection="1">
      <alignment horizontal="left" vertical="center" wrapText="1"/>
      <protection/>
    </xf>
    <xf numFmtId="0" fontId="48" fillId="0" borderId="11" xfId="0" applyFont="1" applyBorder="1" applyAlignment="1">
      <alignment horizontal="left" vertical="center" wrapText="1"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right" wrapText="1"/>
      <protection/>
    </xf>
    <xf numFmtId="0" fontId="45" fillId="34" borderId="13" xfId="0" applyFont="1" applyFill="1" applyBorder="1" applyAlignment="1">
      <alignment horizontal="center" vertical="center"/>
    </xf>
    <xf numFmtId="3" fontId="0" fillId="0" borderId="12" xfId="0" applyNumberForma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45" fillId="0" borderId="12" xfId="0" applyFont="1" applyFill="1" applyBorder="1" applyAlignment="1" applyProtection="1">
      <alignment horizontal="left" vertical="center"/>
      <protection/>
    </xf>
    <xf numFmtId="3" fontId="4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47" fillId="35" borderId="12" xfId="0" applyFont="1" applyFill="1" applyBorder="1" applyAlignment="1" applyProtection="1">
      <alignment horizontal="center" vertical="center" wrapText="1"/>
      <protection/>
    </xf>
    <xf numFmtId="0" fontId="47" fillId="35" borderId="13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0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ont>
        <color theme="0"/>
      </font>
    </dxf>
    <dxf/>
    <dxf>
      <font>
        <color theme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ont>
        <color theme="0"/>
      </font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solid">
          <bgColor theme="0" tint="-0.24993999302387238"/>
        </patternFill>
      </fill>
    </dxf>
    <dxf>
      <fill>
        <patternFill patternType="solid">
          <bgColor theme="0" tint="-0.24993999302387238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182"/>
  <sheetViews>
    <sheetView tabSelected="1" zoomScaleSheetLayoutView="55" workbookViewId="0" topLeftCell="A1">
      <selection activeCell="B5" sqref="B5"/>
    </sheetView>
  </sheetViews>
  <sheetFormatPr defaultColWidth="0" defaultRowHeight="30" customHeight="1"/>
  <cols>
    <col min="1" max="1" width="40.7109375" style="17" bestFit="1" customWidth="1"/>
    <col min="2" max="2" width="78.140625" style="18" customWidth="1"/>
    <col min="3" max="3" width="6.57421875" style="3" hidden="1" customWidth="1"/>
    <col min="4" max="16384" width="20.7109375" style="3" hidden="1" customWidth="1"/>
  </cols>
  <sheetData>
    <row r="1" spans="1:2" ht="15" customHeight="1">
      <c r="A1" s="69"/>
      <c r="B1" s="70"/>
    </row>
    <row r="2" spans="1:2" ht="60" customHeight="1">
      <c r="A2" s="55" t="s">
        <v>80</v>
      </c>
      <c r="B2" s="56"/>
    </row>
    <row r="3" spans="1:2" ht="60" customHeight="1">
      <c r="A3" s="71" t="s">
        <v>71</v>
      </c>
      <c r="B3" s="72"/>
    </row>
    <row r="4" spans="1:3" ht="30" customHeight="1">
      <c r="A4" s="53" t="s">
        <v>9</v>
      </c>
      <c r="B4" s="54"/>
      <c r="C4" s="6"/>
    </row>
    <row r="5" spans="1:2" ht="15" customHeight="1">
      <c r="A5" s="1" t="s">
        <v>66</v>
      </c>
      <c r="B5" s="11"/>
    </row>
    <row r="6" spans="1:2" ht="15" customHeight="1">
      <c r="A6" s="1" t="s">
        <v>67</v>
      </c>
      <c r="B6" s="11"/>
    </row>
    <row r="7" spans="1:2" ht="15" customHeight="1">
      <c r="A7" s="1" t="s">
        <v>68</v>
      </c>
      <c r="B7" s="11"/>
    </row>
    <row r="8" spans="1:2" ht="15" customHeight="1">
      <c r="A8" s="1" t="s">
        <v>0</v>
      </c>
      <c r="B8" s="11"/>
    </row>
    <row r="9" spans="1:2" ht="120" customHeight="1">
      <c r="A9" s="1">
        <f>IF(B8="other","Explain what type of institute.","")</f>
      </c>
      <c r="B9" s="11"/>
    </row>
    <row r="10" spans="1:2" ht="15" customHeight="1">
      <c r="A10" s="35"/>
      <c r="B10" s="36"/>
    </row>
    <row r="11" spans="1:2" ht="30" customHeight="1">
      <c r="A11" s="53" t="s">
        <v>59</v>
      </c>
      <c r="B11" s="54"/>
    </row>
    <row r="12" spans="1:3" ht="30" customHeight="1">
      <c r="A12" s="1" t="s">
        <v>1</v>
      </c>
      <c r="B12" s="9"/>
      <c r="C12" s="4" t="s">
        <v>10</v>
      </c>
    </row>
    <row r="13" spans="1:2" ht="120" customHeight="1">
      <c r="A13" s="10">
        <f>IF(B12="other","Explain what type of frame is used  (use cell on the right).","")</f>
      </c>
      <c r="B13" s="11"/>
    </row>
    <row r="14" spans="1:2" ht="30" customHeight="1">
      <c r="A14" s="1" t="s">
        <v>21</v>
      </c>
      <c r="B14" s="9"/>
    </row>
    <row r="15" spans="1:2" ht="120" customHeight="1">
      <c r="A15" s="33" t="s">
        <v>13</v>
      </c>
      <c r="B15" s="34"/>
    </row>
    <row r="16" spans="1:2" ht="90" customHeight="1">
      <c r="A16" s="1">
        <f>IF(B14="enterprise","If an enterprise operates in more than one branch, do you ask it to fill out separate questionnaires for the different branches?",IF(B14="local unit","If a local unit operates in more than one branch, do you ask it to fill out separate questionnaires?",""))</f>
      </c>
      <c r="B16" s="27"/>
    </row>
    <row r="17" spans="1:2" ht="60" customHeight="1">
      <c r="A17" s="1">
        <f>IF(AND(B14="enterprise",B16="no"),"In the above case, how do you ensure the correct allocation of the survey response to the activity considered by the enterprise?",IF(AND(B14="local unit",B16="no"),"In the above case, how do you ensure the correct allocation of the survey response to the activity considered by the local unit?",""))</f>
      </c>
      <c r="B17" s="27"/>
    </row>
    <row r="18" spans="1:2" ht="120" customHeight="1">
      <c r="A18" s="1">
        <f>IF(AND(B14="enterprise",B16="no",B17&lt;&gt;"",B17="iv) other"),"Please explain your approach.",IF(AND(B14="local unit",B16="no",B17&lt;&gt;"",B17="iv) other"),"Please explain your approach.",""))</f>
      </c>
      <c r="B18" s="27"/>
    </row>
    <row r="19" spans="1:2" ht="45" customHeight="1">
      <c r="A19" s="1" t="s">
        <v>12</v>
      </c>
      <c r="B19" s="9"/>
    </row>
    <row r="20" spans="1:2" ht="30" customHeight="1">
      <c r="A20" s="48">
        <f>IF(B19="yes","Select from the below options which limitations are applied to the frame:","")</f>
      </c>
      <c r="B20" s="47"/>
    </row>
    <row r="21" spans="1:2" ht="30" customHeight="1">
      <c r="A21" s="10">
        <f>IF(B19="yes","&gt;&gt; The frame is limited to firms above a certain amount of employees","")</f>
      </c>
      <c r="B21" s="11"/>
    </row>
    <row r="22" spans="1:2" ht="45" customHeight="1">
      <c r="A22" s="23">
        <f>IF(AND(B19="yes",B21="yes"),"What is the minimum number of 
employees a firm must have to be 
included in the frame?","")</f>
      </c>
      <c r="B22" s="11"/>
    </row>
    <row r="23" spans="1:2" ht="30" customHeight="1">
      <c r="A23" s="10">
        <f>IF(B19="yes","&gt;&gt; The frame is limited to firms with a minimum amount of annual turnover","")</f>
      </c>
      <c r="B23" s="11"/>
    </row>
    <row r="24" spans="1:2" ht="45" customHeight="1">
      <c r="A24" s="23">
        <f>IF(AND(B19="yes",B23="yes"),"What is the minimum annual 
turnover a firm must have to 
be included in the frame (in EUR)?","")</f>
      </c>
      <c r="B24" s="11"/>
    </row>
    <row r="25" spans="1:2" ht="30" customHeight="1">
      <c r="A25" s="10">
        <f>IF(B19="yes","&gt;&gt; The frame is limited based on other criteria","")</f>
      </c>
      <c r="B25" s="15"/>
    </row>
    <row r="26" spans="1:2" ht="120" customHeight="1">
      <c r="A26" s="10">
        <f>IF(AND(B19="yes",B25="yes"),"Explain by what other criteria the frame is limited.","")</f>
      </c>
      <c r="B26" s="11"/>
    </row>
    <row r="27" spans="1:2" ht="30" customHeight="1">
      <c r="A27" s="1" t="str">
        <f>IF(B14="enterprise","What is the size of the frame (in terms of the number of enterprises)?",IF(B14="kind of activity unit (KAU)","What is the size of the frame (in terms of the number of kind-of-activity units [KAU])?",IF(B14="local unit","What is the size of the frame (in terms of the number of local units)?",IF(B14="establishment","What is the size of the frame (in terms of establishments)?","What is the size of the frame in terms of survey units?"))))</f>
        <v>What is the size of the frame in terms of survey units?</v>
      </c>
      <c r="B27" s="12"/>
    </row>
    <row r="28" spans="1:2" ht="45" customHeight="1">
      <c r="A28" s="1" t="str">
        <f>IF(B14="enterprise","The frame represents ......% of the total number of enterprises in the surveyed sector (use cell on the right)",IF(B14="kind of activity unit (KAU)","The frame represents ......% of the total number of kind-of-activity units [KAU] in the surveyed sector (use cell on the right)",IF(B14="local unit","The frame represents ......% of the total number of local units in the surveyed sector (use cell on the right)",IF(B14="establishment","The frame represents ......% of the total number of establishments in the surveyed sector (use cell on the right)","The frame represents ......% of the total number of firms in the surveyed sector (use cell on the right)"))))</f>
        <v>The frame represents ......% of the total number of firms in the surveyed sector (use cell on the right)</v>
      </c>
      <c r="B28" s="12"/>
    </row>
    <row r="29" spans="1:2" ht="75" customHeight="1">
      <c r="A29" s="1" t="str">
        <f>IF(B14="enterprise","IF AVAILABLE: 
The frame represents ......% of the total turnover of all enterprises in the surveyed sector (use cell on the right)",IF(B14="kind of activity unit (KAU)","IF AVAILABLE: 
The frame represents ......% of the total turnover of all kind-of-activity units [KAU] in the surveyed sector (use cell on the right)",IF(B14="local unit","IF AVAILABLE: 
The frame represents ......% of the total turnover of all local units in the surveyed sector (use cell on the right)",IF(B14="establishment","IF AVAILABLE: 
The frame represents ......% of the total turnover of all establishments in the surveyed sector (use cell on the right)","IF AVAILABLE: 
The frame represents ......% of the total turnover of all firms in the surveyed sector (use cell on the right)"))))</f>
        <v>IF AVAILABLE: 
The frame represents ......% of the total turnover of all firms in the surveyed sector (use cell on the right)</v>
      </c>
      <c r="B29" s="12"/>
    </row>
    <row r="30" spans="1:2" ht="75" customHeight="1">
      <c r="A30" s="1" t="str">
        <f>IF(B14="enterprise","IF AVAILABLE: 
The frame represents ......% of the total employment of all enterprises in the surveyed sector (use cell on the right)",IF(B14="kind of activity unit (KAU)","IF AVAILABLE: 
The frame represents ......% of the total employment of all kind-of-activity units [KAU] in the surveyed sector (use cell on the right)",IF(B14="local unit","IF AVAILABLE: 
The frame represents ......% of the total employment of all local units in the surveyed sector (use cell on the right)",IF(B14="establishment","IF AVAILABLE: 
The frame represents ......% of the total employment of all establishments in the surveyed sector (use cell on the right)","IF AVAILABLE: 
The frame represents ......% of the total employment of all firms in the surveyed sector (use cell on the right)"))))</f>
        <v>IF AVAILABLE: 
The frame represents ......% of the total employment of all firms in the surveyed sector (use cell on the right)</v>
      </c>
      <c r="B30" s="12"/>
    </row>
    <row r="31" spans="1:3" ht="30" customHeight="1">
      <c r="A31" s="1" t="s">
        <v>69</v>
      </c>
      <c r="B31" s="12"/>
      <c r="C31" s="5"/>
    </row>
    <row r="32" spans="1:3" ht="30" customHeight="1">
      <c r="A32" s="33" t="s">
        <v>17</v>
      </c>
      <c r="B32" s="43"/>
      <c r="C32" s="5"/>
    </row>
    <row r="33" spans="1:3" ht="120" customHeight="1">
      <c r="A33" s="64"/>
      <c r="B33" s="65"/>
      <c r="C33" s="5"/>
    </row>
    <row r="34" spans="1:3" ht="15" customHeight="1">
      <c r="A34" s="73"/>
      <c r="B34" s="36"/>
      <c r="C34" s="5"/>
    </row>
    <row r="35" spans="1:2" ht="30" customHeight="1">
      <c r="A35" s="31" t="s">
        <v>60</v>
      </c>
      <c r="B35" s="57"/>
    </row>
    <row r="36" spans="1:2" ht="30" customHeight="1">
      <c r="A36" s="13" t="s">
        <v>2</v>
      </c>
      <c r="B36" s="9"/>
    </row>
    <row r="37" spans="1:2" ht="30" customHeight="1">
      <c r="A37" s="13" t="s">
        <v>22</v>
      </c>
      <c r="B37" s="25"/>
    </row>
    <row r="38" spans="1:2" ht="30" customHeight="1">
      <c r="A38" s="37"/>
      <c r="B38" s="36"/>
    </row>
    <row r="39" spans="1:2" ht="19.5" customHeight="1">
      <c r="A39" s="58" t="s">
        <v>61</v>
      </c>
      <c r="B39" s="59"/>
    </row>
    <row r="40" spans="1:2" ht="30" customHeight="1">
      <c r="A40" s="37"/>
      <c r="B40" s="36"/>
    </row>
    <row r="41" spans="1:2" ht="30" customHeight="1">
      <c r="A41" s="13" t="s">
        <v>15</v>
      </c>
      <c r="B41" s="14"/>
    </row>
    <row r="42" spans="1:2" ht="30" customHeight="1">
      <c r="A42" s="38">
        <f>IF(B41="yes","Select from the below options the criteria that are used for the stratification:","")</f>
      </c>
      <c r="B42" s="39"/>
    </row>
    <row r="43" spans="1:2" ht="30" customHeight="1">
      <c r="A43" s="13">
        <f>IF(B41="yes","&gt;&gt; number of employees","")</f>
      </c>
      <c r="B43" s="11"/>
    </row>
    <row r="44" spans="1:2" ht="30" customHeight="1">
      <c r="A44" s="13">
        <f>IF(B41="yes","&gt;&gt; firm's turnover / value added","")</f>
      </c>
      <c r="B44" s="11"/>
    </row>
    <row r="45" spans="1:2" ht="30" customHeight="1">
      <c r="A45" s="13">
        <f>IF(B41="yes","&gt;&gt; firm's activity (e.g. NACE code)","")</f>
      </c>
      <c r="B45" s="11"/>
    </row>
    <row r="46" spans="1:2" ht="30" customHeight="1">
      <c r="A46" s="13">
        <f>IF(B41="yes","&gt;&gt; geographic location of the firm","")</f>
      </c>
      <c r="B46" s="11"/>
    </row>
    <row r="47" spans="1:2" ht="120" customHeight="1">
      <c r="A47" s="13">
        <f>IF(B41="yes","If applicable, please fill in other criteria of stratification that are applied.","")</f>
      </c>
      <c r="B47" s="11"/>
    </row>
    <row r="48" spans="1:2" ht="30" customHeight="1">
      <c r="A48" s="13">
        <f>IF(B41="yes","How many strata will the survey have in total?","")</f>
      </c>
      <c r="B48" s="22"/>
    </row>
    <row r="49" spans="1:2" ht="30" customHeight="1">
      <c r="A49" s="33">
        <f>IF(B41="yes","Do you have further comments about the stratification procedure (use cell below)?","")</f>
      </c>
      <c r="B49" s="43"/>
    </row>
    <row r="50" spans="1:2" ht="120" customHeight="1">
      <c r="A50" s="50"/>
      <c r="B50" s="51"/>
    </row>
    <row r="51" spans="1:2" ht="30" customHeight="1">
      <c r="A51" s="50"/>
      <c r="B51" s="52"/>
    </row>
    <row r="52" spans="1:2" s="16" customFormat="1" ht="19.5" customHeight="1">
      <c r="A52" s="67" t="s">
        <v>62</v>
      </c>
      <c r="B52" s="68"/>
    </row>
    <row r="53" spans="1:2" ht="30" customHeight="1">
      <c r="A53" s="50"/>
      <c r="B53" s="52"/>
    </row>
    <row r="54" spans="1:2" ht="30" customHeight="1">
      <c r="A54" s="13" t="s">
        <v>3</v>
      </c>
      <c r="B54" s="9"/>
    </row>
    <row r="55" spans="1:2" ht="30" customHeight="1">
      <c r="A55" s="66">
        <f>IF(B54="yes","Select from the below options the criteria by which firms' replies will be weighted:","")</f>
      </c>
      <c r="B55" s="39"/>
    </row>
    <row r="56" spans="1:2" ht="30" customHeight="1">
      <c r="A56" s="13">
        <f>IF(B54="yes","&gt;&gt; number of employees","")</f>
      </c>
      <c r="B56" s="11"/>
    </row>
    <row r="57" spans="1:2" s="4" customFormat="1" ht="30" customHeight="1">
      <c r="A57" s="24">
        <f>IF(AND(A56&lt;&gt;"",AND(B56&lt;&gt;"",B56&lt;&gt;"no")),"The weight will be updated 
every ...… months.","")</f>
      </c>
      <c r="B57" s="11"/>
    </row>
    <row r="58" spans="1:2" ht="30" customHeight="1">
      <c r="A58" s="13">
        <f>IF(B54="yes","&gt;&gt; firm's turnover / value added","")</f>
      </c>
      <c r="B58" s="11"/>
    </row>
    <row r="59" spans="1:2" s="4" customFormat="1" ht="30" customHeight="1">
      <c r="A59" s="24">
        <f>IF(AND(A58&lt;&gt;"",AND(B58&lt;&gt;"",B58&lt;&gt;"no")),"The weight will be updated 
every ...… months.","")</f>
      </c>
      <c r="B59" s="11"/>
    </row>
    <row r="60" spans="1:2" ht="120" customHeight="1">
      <c r="A60" s="13">
        <f>IF(B54="yes","If applicable, please fill in other criteria by which firms' replies will be weighted.","")</f>
      </c>
      <c r="B60" s="11"/>
    </row>
    <row r="61" spans="1:2" ht="30" customHeight="1">
      <c r="A61" s="33">
        <f>IF(B54="yes","Do you have further comments about the weighting procedure (use cell below)?","")</f>
      </c>
      <c r="B61" s="43"/>
    </row>
    <row r="62" spans="1:2" ht="120" customHeight="1">
      <c r="A62" s="50"/>
      <c r="B62" s="51"/>
    </row>
    <row r="63" spans="1:2" ht="30" customHeight="1">
      <c r="A63" s="37"/>
      <c r="B63" s="36"/>
    </row>
    <row r="64" spans="1:2" ht="19.5" customHeight="1">
      <c r="A64" s="58" t="s">
        <v>72</v>
      </c>
      <c r="B64" s="61"/>
    </row>
    <row r="65" spans="1:2" ht="30" customHeight="1">
      <c r="A65" s="37"/>
      <c r="B65" s="36"/>
    </row>
    <row r="66" spans="1:2" ht="30" customHeight="1">
      <c r="A66" s="13" t="s">
        <v>14</v>
      </c>
      <c r="B66" s="9"/>
    </row>
    <row r="67" spans="1:2" ht="30" customHeight="1">
      <c r="A67" s="13">
        <f>IF(B66="yes","Do you intend to regularly replace all or part of the panel members?","")</f>
      </c>
      <c r="B67" s="11"/>
    </row>
    <row r="68" spans="1:2" ht="30" customHeight="1">
      <c r="A68" s="13">
        <f>IF(AND(B66="yes",B67="yes"),"What part of the panel will you regularly replace?","")</f>
      </c>
      <c r="B68" s="11"/>
    </row>
    <row r="69" spans="1:2" ht="45" customHeight="1">
      <c r="A69" s="13">
        <f>IF(AND(B66="yes",B67="yes",OR(B68="ii) a certain %age of the panel",B68="iv) combination of ii) and iii)")),"What share of panel members do you intend to regularly replace (indicate %age in cell on the right)?","")</f>
      </c>
      <c r="B69" s="11"/>
    </row>
    <row r="70" spans="1:2" ht="45" customHeight="1">
      <c r="A70" s="13">
        <f>IF(AND(B66="yes",B67="yes"),"How often will the regular replacement take place (indicate the amount of months in the cell on the right)?","")</f>
      </c>
      <c r="B70" s="11"/>
    </row>
    <row r="71" spans="1:2" ht="45" customHeight="1">
      <c r="A71" s="13">
        <f>IF(B66="no","How many firms will you attempt to contact for every wave of the survey (=sample size)?",IF(B66="yes","How many firms will you attempt to contact to become part of the panel?",""))</f>
      </c>
      <c r="B71" s="11"/>
    </row>
    <row r="72" spans="1:2" ht="30" customHeight="1">
      <c r="A72" s="13">
        <f>IF(B66="yes","How many firms do you think will agree to become part of the panel","")</f>
      </c>
      <c r="B72" s="11"/>
    </row>
    <row r="73" spans="1:2" ht="30" customHeight="1">
      <c r="A73" s="13">
        <f>IF(B66&lt;&gt;"","How many firms do you think will on average complete the survey?","")</f>
      </c>
      <c r="B73" s="11"/>
    </row>
    <row r="74" spans="1:3" ht="60" customHeight="1">
      <c r="A74" s="2">
        <f>IF(AND(B66="no",B71&lt;&gt;"",B73&lt;&gt;""),"Based on your entries, you assume to achieve an average response rate of:",IF(AND(B66="yes",B71&lt;&gt;"",B72&lt;&gt;""),"Based on your entries, you assume your panel will have the following conversion rate (members of the panel, divided by firms asked to join the panel):",""))</f>
      </c>
      <c r="B74" s="8">
        <f>IF(AND(B66="no",B71&lt;&gt;"",B73&lt;&gt;""),B73/B71,IF(AND(B66="yes",B71&lt;&gt;"",B72&lt;&gt;""),B72/B71,""))</f>
      </c>
      <c r="C74" s="7" t="e">
        <f>ROUND(B74,3)*100</f>
        <v>#VALUE!</v>
      </c>
    </row>
    <row r="75" spans="1:3" ht="30" customHeight="1">
      <c r="A75" s="2">
        <f>IF(AND(B66="yes",B72&lt;&gt;"",B73&lt;&gt;""),"Based on your entries, you assume the average response rate of your panel to be:","")</f>
      </c>
      <c r="B75" s="8">
        <f>IF(AND(B66="yes",B72&lt;&gt;"",B73&lt;&gt;""),B73/B72,"")</f>
      </c>
      <c r="C75" s="7" t="e">
        <f>ROUND(B75,3)*100</f>
        <v>#VALUE!</v>
      </c>
    </row>
    <row r="76" spans="1:3" ht="30" customHeight="1">
      <c r="A76" s="33">
        <f>IF(B66="yes","Do you have further comments about the characteristics of the panel (use cell below)?","")</f>
      </c>
      <c r="B76" s="43"/>
      <c r="C76" s="7"/>
    </row>
    <row r="77" spans="1:3" ht="120" customHeight="1">
      <c r="A77" s="50"/>
      <c r="B77" s="51"/>
      <c r="C77" s="7"/>
    </row>
    <row r="78" spans="1:3" ht="30" customHeight="1">
      <c r="A78" s="62"/>
      <c r="B78" s="63"/>
      <c r="C78" s="7"/>
    </row>
    <row r="79" spans="1:2" ht="30" customHeight="1">
      <c r="A79" s="49" t="s">
        <v>16</v>
      </c>
      <c r="B79" s="43"/>
    </row>
    <row r="80" spans="1:2" ht="120" customHeight="1">
      <c r="A80" s="50"/>
      <c r="B80" s="51"/>
    </row>
    <row r="81" spans="1:2" ht="15" customHeight="1">
      <c r="A81" s="60"/>
      <c r="B81" s="36"/>
    </row>
    <row r="82" spans="1:2" ht="30" customHeight="1">
      <c r="A82" s="31" t="s">
        <v>63</v>
      </c>
      <c r="B82" s="32"/>
    </row>
    <row r="83" spans="1:2" ht="30" customHeight="1">
      <c r="A83" s="1" t="s">
        <v>4</v>
      </c>
      <c r="B83" s="9"/>
    </row>
    <row r="84" spans="1:2" ht="120" customHeight="1">
      <c r="A84" s="1">
        <f>IF(B83="other","Specify which survey mode is used.","")</f>
      </c>
      <c r="B84" s="11"/>
    </row>
    <row r="85" spans="1:2" ht="45" customHeight="1">
      <c r="A85" s="1">
        <f>IF(OR(B83="telephone interview",B83="computer-assisted telephone interview (CATI)",B83="personal interview (Face to Face)",B83="computer-assisted personal interview (CAPI)",B83="other"),"Will interviewers be paid based upon the amount of completed interviews they produce?","")</f>
      </c>
      <c r="B85" s="11"/>
    </row>
    <row r="86" spans="1:2" ht="45" customHeight="1">
      <c r="A86" s="1" t="s">
        <v>73</v>
      </c>
      <c r="B86" s="26"/>
    </row>
    <row r="87" spans="1:2" ht="120" customHeight="1">
      <c r="A87" s="1">
        <f>IF(B86="other","Explain what will be the field-work period.","")</f>
      </c>
      <c r="B87" s="26"/>
    </row>
    <row r="88" spans="1:2" ht="45" customHeight="1">
      <c r="A88" s="1" t="s">
        <v>74</v>
      </c>
      <c r="B88" s="26"/>
    </row>
    <row r="89" spans="1:2" ht="60" customHeight="1">
      <c r="A89" s="1">
        <f>IF(B88="yes","Will you publish the survey results before or after the Commission publication 
(i.e. before / after the second last working day of the reference month)?","")</f>
      </c>
      <c r="B89" s="26"/>
    </row>
    <row r="90" spans="1:2" ht="30" customHeight="1">
      <c r="A90" s="33" t="s">
        <v>18</v>
      </c>
      <c r="B90" s="43"/>
    </row>
    <row r="91" spans="1:2" ht="120" customHeight="1">
      <c r="A91" s="40"/>
      <c r="B91" s="41"/>
    </row>
    <row r="92" spans="1:2" ht="15" customHeight="1">
      <c r="A92" s="35"/>
      <c r="B92" s="36"/>
    </row>
    <row r="93" spans="1:2" ht="30" customHeight="1">
      <c r="A93" s="31" t="s">
        <v>64</v>
      </c>
      <c r="B93" s="32"/>
    </row>
    <row r="94" spans="1:2" ht="60" customHeight="1">
      <c r="A94" s="1" t="s">
        <v>5</v>
      </c>
      <c r="B94" s="11"/>
    </row>
    <row r="95" spans="1:2" ht="30" customHeight="1">
      <c r="A95" s="46">
        <f>IF(B94="yes","Select from the below options the measures that will be taken:","")</f>
      </c>
      <c r="B95" s="47"/>
    </row>
    <row r="96" spans="1:2" ht="30" customHeight="1">
      <c r="A96" s="1">
        <f>IF(B94="yes","&gt;&gt; advance letter","")</f>
      </c>
      <c r="B96" s="11"/>
    </row>
    <row r="97" spans="1:2" ht="30" customHeight="1">
      <c r="A97" s="1">
        <f>IF(B94="yes","&gt;&gt; gadgets accompanying the advance letter (e.g. pens)","")</f>
      </c>
      <c r="B97" s="11"/>
    </row>
    <row r="98" spans="1:2" ht="30" customHeight="1">
      <c r="A98" s="1">
        <f>IF(B94="yes","&gt;&gt; advance call","")</f>
      </c>
      <c r="B98" s="11"/>
    </row>
    <row r="99" spans="1:2" ht="120" customHeight="1">
      <c r="A99" s="1">
        <f>IF(B94="yes","&gt;&gt; other measures (specify in the cell on the right):","")</f>
      </c>
      <c r="B99" s="11"/>
    </row>
    <row r="100" spans="1:2" ht="45" customHeight="1">
      <c r="A100" s="1" t="s">
        <v>7</v>
      </c>
      <c r="B100" s="11"/>
    </row>
    <row r="101" spans="1:2" ht="30" customHeight="1">
      <c r="A101" s="46">
        <f>IF(B100="yes","Select from the below options:","")</f>
      </c>
      <c r="B101" s="47"/>
    </row>
    <row r="102" spans="1:2" ht="45" customHeight="1">
      <c r="A102" s="1">
        <f>IF(B100="yes","&gt;&gt; prices (e.g. pens, money) for each respondent or for the winners of a lottery conducted among all respondents","")</f>
      </c>
      <c r="B102" s="11"/>
    </row>
    <row r="103" spans="1:2" ht="45" customHeight="1">
      <c r="A103" s="1">
        <f>IF(B100="yes","&gt;&gt; a resume comparing the responding firm's answer to the answers of its peer firms","")</f>
      </c>
      <c r="B103" s="11"/>
    </row>
    <row r="104" spans="1:2" ht="120" customHeight="1">
      <c r="A104" s="1">
        <f>IF(B100="yes","&gt;&gt; other measures (please specify in the cell on the right)","")</f>
      </c>
      <c r="B104" s="11"/>
    </row>
    <row r="105" spans="1:2" ht="60" customHeight="1">
      <c r="A105" s="1" t="s">
        <v>6</v>
      </c>
      <c r="B105" s="11"/>
    </row>
    <row r="106" spans="1:2" ht="30" customHeight="1">
      <c r="A106" s="46">
        <f>IF(B105="yes","Select from the below options:","")</f>
      </c>
      <c r="B106" s="47"/>
    </row>
    <row r="107" spans="1:2" ht="30" customHeight="1">
      <c r="A107" s="1">
        <f>IF(B105="yes","&gt;&gt; re-sending of questionnaire to non-responding firm","")</f>
      </c>
      <c r="B107" s="11"/>
    </row>
    <row r="108" spans="1:2" ht="30" customHeight="1">
      <c r="A108" s="1">
        <f>IF(B105="yes","&gt;&gt; calling back the non-responding firm by telephone","")</f>
      </c>
      <c r="B108" s="11"/>
    </row>
    <row r="109" spans="1:2" ht="120" customHeight="1">
      <c r="A109" s="1">
        <f>IF(B105="yes","&gt;&gt; other measures (please specify in the cell on the right)","")</f>
      </c>
      <c r="B109" s="11"/>
    </row>
    <row r="110" spans="1:3" ht="189.75" customHeight="1">
      <c r="A110" s="2">
        <f>IF(AND(B66="yes",B74&lt;&gt;"",B75&lt;&gt;""),"You think to achieve a conversion rate of "&amp;C74&amp;"% for your panel and a response rate of "&amp;C75&amp;"%. Please indicate why the rates are realistic. Have you achieved such high response /conversion rates in comparable surveys? If so, in which surveys?",IF(AND(B66="yes",B74="",B75&lt;&gt;""),"You think to achieve a response rate of "&amp;C75&amp;"% for your panel. Please indicate why this rate is realistic. Have you achieved such high response rates in comparable surveys? If so, in which surveys?",IF(AND(B66="yes",B74&lt;&gt;"",B75=""),"You think to achieve a conversion rate of "&amp;C74&amp;"% for your panel. Please indicate why this rate is realistic. Have you achieved such high conversion rates in comparable surveys? If so, in which surveys?","")))</f>
      </c>
      <c r="B110" s="11"/>
      <c r="C110" s="5"/>
    </row>
    <row r="111" spans="1:2" ht="189.75" customHeight="1">
      <c r="A111" s="1">
        <f>IF(AND(B66="no",B74&lt;&gt;""),"You assume to achieve a response rate of "&amp;C74&amp;" % for your sample.  Please explain why you consider such a response rate realistic. Have you achieved such high response rates in comparable surveys? If yes, in which surveys?","")</f>
      </c>
      <c r="B111" s="11"/>
    </row>
    <row r="112" spans="1:2" ht="30" customHeight="1">
      <c r="A112" s="42" t="s">
        <v>19</v>
      </c>
      <c r="B112" s="43"/>
    </row>
    <row r="113" spans="1:2" ht="120" customHeight="1">
      <c r="A113" s="40"/>
      <c r="B113" s="41"/>
    </row>
    <row r="114" spans="1:2" ht="15" customHeight="1">
      <c r="A114" s="35"/>
      <c r="B114" s="36"/>
    </row>
    <row r="115" spans="1:2" ht="30" customHeight="1">
      <c r="A115" s="31" t="s">
        <v>11</v>
      </c>
      <c r="B115" s="32"/>
    </row>
    <row r="116" spans="1:2" ht="30" customHeight="1">
      <c r="A116" s="1" t="s">
        <v>8</v>
      </c>
      <c r="B116" s="11"/>
    </row>
    <row r="117" spans="1:2" ht="120" customHeight="1">
      <c r="A117" s="1">
        <f>IF(B116="imputation","Explain the imputation technique you will apply.",IF(B116="other","Explain which method you will apply to deal with item non-response.",""))</f>
      </c>
      <c r="B117" s="11"/>
    </row>
    <row r="118" spans="1:2" ht="30" customHeight="1">
      <c r="A118" s="1" t="s">
        <v>58</v>
      </c>
      <c r="B118" s="11"/>
    </row>
    <row r="119" spans="1:2" ht="120" customHeight="1">
      <c r="A119" s="1">
        <f>IF(B118="imputation","Explain the imputation technique you will apply.",IF(B118="other","Explain which method you will apply to deal with unit non-response.",""))</f>
      </c>
      <c r="B119" s="11"/>
    </row>
    <row r="120" spans="1:2" ht="30" customHeight="1">
      <c r="A120" s="44" t="s">
        <v>20</v>
      </c>
      <c r="B120" s="45"/>
    </row>
    <row r="121" spans="1:2" ht="120" customHeight="1">
      <c r="A121" s="40"/>
      <c r="B121" s="41"/>
    </row>
    <row r="122" spans="1:2" ht="15" customHeight="1">
      <c r="A122" s="35"/>
      <c r="B122" s="36"/>
    </row>
    <row r="123" spans="1:2" ht="30" customHeight="1">
      <c r="A123" s="31" t="s">
        <v>65</v>
      </c>
      <c r="B123" s="32"/>
    </row>
    <row r="124" spans="1:2" ht="45" customHeight="1">
      <c r="A124" s="1" t="s">
        <v>23</v>
      </c>
      <c r="B124" s="11"/>
    </row>
    <row r="125" spans="1:2" ht="60" customHeight="1">
      <c r="A125" s="1">
        <f>IF(B124="yes","What will be the %age of questions in your questionnaire which are NOT from the harmonised EU BCS questionnaire (use cell on the right)?","")</f>
      </c>
      <c r="B125" s="11"/>
    </row>
    <row r="126" spans="1:2" ht="30" customHeight="1">
      <c r="A126" s="44">
        <f>IF(B124="yes","Do you have further comments regarding the inclusion of non EU BCS questions in your questionnaire (use cell below)?","")</f>
      </c>
      <c r="B126" s="45"/>
    </row>
    <row r="127" spans="1:2" ht="120" customHeight="1">
      <c r="A127" s="50"/>
      <c r="B127" s="51"/>
    </row>
    <row r="128" spans="1:2" ht="15" customHeight="1">
      <c r="A128" s="35"/>
      <c r="B128" s="36"/>
    </row>
    <row r="129" spans="1:2" ht="30" customHeight="1">
      <c r="A129" s="31" t="s">
        <v>24</v>
      </c>
      <c r="B129" s="32"/>
    </row>
    <row r="130" spans="1:2" ht="30" customHeight="1">
      <c r="A130" s="33" t="s">
        <v>70</v>
      </c>
      <c r="B130" s="34"/>
    </row>
    <row r="131" spans="1:2" ht="120" customHeight="1">
      <c r="A131" s="40"/>
      <c r="B131" s="41"/>
    </row>
    <row r="133" spans="1:2" s="21" customFormat="1" ht="30" customHeight="1">
      <c r="A133" s="28" t="s">
        <v>75</v>
      </c>
      <c r="B133" s="29" t="s">
        <v>25</v>
      </c>
    </row>
    <row r="134" spans="1:2" s="21" customFormat="1" ht="30" customHeight="1">
      <c r="A134" s="28" t="s">
        <v>77</v>
      </c>
      <c r="B134" s="29" t="s">
        <v>26</v>
      </c>
    </row>
    <row r="135" spans="1:2" s="21" customFormat="1" ht="30" customHeight="1">
      <c r="A135" s="28" t="s">
        <v>76</v>
      </c>
      <c r="B135" s="29" t="s">
        <v>27</v>
      </c>
    </row>
    <row r="136" spans="1:2" s="21" customFormat="1" ht="45">
      <c r="A136" s="28" t="s">
        <v>79</v>
      </c>
      <c r="B136" s="29" t="s">
        <v>28</v>
      </c>
    </row>
    <row r="137" spans="1:2" s="21" customFormat="1" ht="30" customHeight="1">
      <c r="A137" s="28" t="s">
        <v>78</v>
      </c>
      <c r="B137" s="29" t="s">
        <v>29</v>
      </c>
    </row>
    <row r="138" spans="1:2" s="21" customFormat="1" ht="30" customHeight="1">
      <c r="A138" s="28"/>
      <c r="B138" s="29" t="s">
        <v>30</v>
      </c>
    </row>
    <row r="139" spans="1:2" s="21" customFormat="1" ht="15">
      <c r="A139" s="30"/>
      <c r="B139" s="29" t="s">
        <v>31</v>
      </c>
    </row>
    <row r="140" spans="1:2" s="21" customFormat="1" ht="30" customHeight="1">
      <c r="A140" s="28"/>
      <c r="B140" s="29" t="s">
        <v>32</v>
      </c>
    </row>
    <row r="141" spans="1:2" s="21" customFormat="1" ht="30" customHeight="1">
      <c r="A141" s="28"/>
      <c r="B141" s="29" t="s">
        <v>33</v>
      </c>
    </row>
    <row r="142" spans="1:2" s="21" customFormat="1" ht="30" customHeight="1">
      <c r="A142" s="28"/>
      <c r="B142" s="29" t="s">
        <v>34</v>
      </c>
    </row>
    <row r="143" spans="1:2" s="21" customFormat="1" ht="30" customHeight="1">
      <c r="A143" s="28"/>
      <c r="B143" s="29" t="s">
        <v>35</v>
      </c>
    </row>
    <row r="144" spans="1:2" s="21" customFormat="1" ht="30" customHeight="1">
      <c r="A144" s="28"/>
      <c r="B144" s="29" t="s">
        <v>36</v>
      </c>
    </row>
    <row r="145" spans="1:2" s="21" customFormat="1" ht="30" customHeight="1">
      <c r="A145" s="28"/>
      <c r="B145" s="29" t="s">
        <v>37</v>
      </c>
    </row>
    <row r="146" spans="1:2" s="21" customFormat="1" ht="30" customHeight="1">
      <c r="A146" s="28"/>
      <c r="B146" s="29" t="s">
        <v>38</v>
      </c>
    </row>
    <row r="147" spans="1:2" s="21" customFormat="1" ht="30" customHeight="1">
      <c r="A147" s="28"/>
      <c r="B147" s="29" t="s">
        <v>39</v>
      </c>
    </row>
    <row r="148" spans="1:2" s="21" customFormat="1" ht="30" customHeight="1">
      <c r="A148" s="28"/>
      <c r="B148" s="29" t="s">
        <v>40</v>
      </c>
    </row>
    <row r="149" spans="1:2" s="21" customFormat="1" ht="30" customHeight="1">
      <c r="A149" s="28"/>
      <c r="B149" s="29" t="s">
        <v>41</v>
      </c>
    </row>
    <row r="150" spans="1:2" s="21" customFormat="1" ht="30" customHeight="1">
      <c r="A150" s="28"/>
      <c r="B150" s="29" t="s">
        <v>42</v>
      </c>
    </row>
    <row r="151" spans="1:2" s="21" customFormat="1" ht="30" customHeight="1">
      <c r="A151" s="28"/>
      <c r="B151" s="29" t="s">
        <v>43</v>
      </c>
    </row>
    <row r="152" spans="1:2" s="21" customFormat="1" ht="30" customHeight="1">
      <c r="A152" s="28"/>
      <c r="B152" s="29" t="s">
        <v>44</v>
      </c>
    </row>
    <row r="153" spans="1:2" s="21" customFormat="1" ht="30" customHeight="1">
      <c r="A153" s="28"/>
      <c r="B153" s="29" t="s">
        <v>45</v>
      </c>
    </row>
    <row r="154" spans="1:2" s="21" customFormat="1" ht="30" customHeight="1">
      <c r="A154" s="28"/>
      <c r="B154" s="29" t="s">
        <v>46</v>
      </c>
    </row>
    <row r="155" spans="1:2" s="21" customFormat="1" ht="30" customHeight="1">
      <c r="A155" s="28"/>
      <c r="B155" s="29" t="s">
        <v>47</v>
      </c>
    </row>
    <row r="156" spans="1:2" s="21" customFormat="1" ht="30" customHeight="1">
      <c r="A156" s="28"/>
      <c r="B156" s="29" t="s">
        <v>48</v>
      </c>
    </row>
    <row r="157" spans="1:2" s="21" customFormat="1" ht="30" customHeight="1">
      <c r="A157" s="28"/>
      <c r="B157" s="29" t="s">
        <v>49</v>
      </c>
    </row>
    <row r="158" spans="1:2" s="21" customFormat="1" ht="30" customHeight="1">
      <c r="A158" s="28"/>
      <c r="B158" s="29" t="s">
        <v>50</v>
      </c>
    </row>
    <row r="159" spans="1:2" s="21" customFormat="1" ht="30" customHeight="1">
      <c r="A159" s="28"/>
      <c r="B159" s="29" t="s">
        <v>51</v>
      </c>
    </row>
    <row r="160" spans="1:2" s="21" customFormat="1" ht="30" customHeight="1">
      <c r="A160" s="28"/>
      <c r="B160" s="29" t="s">
        <v>52</v>
      </c>
    </row>
    <row r="161" spans="1:2" s="21" customFormat="1" ht="30" customHeight="1">
      <c r="A161" s="28"/>
      <c r="B161" s="29" t="s">
        <v>53</v>
      </c>
    </row>
    <row r="162" spans="1:2" s="21" customFormat="1" ht="30" customHeight="1">
      <c r="A162" s="28"/>
      <c r="B162" s="29" t="s">
        <v>54</v>
      </c>
    </row>
    <row r="163" spans="1:2" s="21" customFormat="1" ht="30" customHeight="1">
      <c r="A163" s="28"/>
      <c r="B163" s="29" t="s">
        <v>55</v>
      </c>
    </row>
    <row r="164" spans="1:2" s="21" customFormat="1" ht="30" customHeight="1">
      <c r="A164" s="28"/>
      <c r="B164" s="29" t="s">
        <v>56</v>
      </c>
    </row>
    <row r="165" spans="1:2" s="21" customFormat="1" ht="30" customHeight="1">
      <c r="A165" s="28"/>
      <c r="B165" s="29" t="s">
        <v>57</v>
      </c>
    </row>
    <row r="166" spans="1:2" s="21" customFormat="1" ht="30" customHeight="1">
      <c r="A166" s="19"/>
      <c r="B166" s="29" t="s">
        <v>81</v>
      </c>
    </row>
    <row r="167" spans="1:2" s="21" customFormat="1" ht="30" customHeight="1">
      <c r="A167" s="19"/>
      <c r="B167" s="20"/>
    </row>
    <row r="168" spans="1:2" s="21" customFormat="1" ht="30" customHeight="1">
      <c r="A168" s="19"/>
      <c r="B168" s="20"/>
    </row>
    <row r="169" spans="1:2" s="21" customFormat="1" ht="30" customHeight="1">
      <c r="A169" s="19"/>
      <c r="B169" s="20"/>
    </row>
    <row r="170" spans="1:2" s="21" customFormat="1" ht="30" customHeight="1">
      <c r="A170" s="19"/>
      <c r="B170" s="20"/>
    </row>
    <row r="171" spans="1:2" s="21" customFormat="1" ht="30" customHeight="1">
      <c r="A171" s="19"/>
      <c r="B171" s="20"/>
    </row>
    <row r="172" spans="1:2" s="21" customFormat="1" ht="30" customHeight="1">
      <c r="A172" s="19"/>
      <c r="B172" s="20"/>
    </row>
    <row r="173" spans="1:2" s="21" customFormat="1" ht="30" customHeight="1">
      <c r="A173" s="19"/>
      <c r="B173" s="20"/>
    </row>
    <row r="174" spans="1:2" s="21" customFormat="1" ht="30" customHeight="1">
      <c r="A174" s="19"/>
      <c r="B174" s="20"/>
    </row>
    <row r="175" spans="1:2" s="21" customFormat="1" ht="30" customHeight="1">
      <c r="A175" s="19"/>
      <c r="B175" s="20"/>
    </row>
    <row r="176" spans="1:2" s="21" customFormat="1" ht="30" customHeight="1">
      <c r="A176" s="19"/>
      <c r="B176" s="20"/>
    </row>
    <row r="177" spans="1:2" s="21" customFormat="1" ht="30" customHeight="1">
      <c r="A177" s="19"/>
      <c r="B177" s="20"/>
    </row>
    <row r="178" spans="1:2" s="21" customFormat="1" ht="30" customHeight="1">
      <c r="A178" s="19"/>
      <c r="B178" s="20"/>
    </row>
    <row r="179" spans="1:2" s="21" customFormat="1" ht="30" customHeight="1">
      <c r="A179" s="19"/>
      <c r="B179" s="20"/>
    </row>
    <row r="180" spans="1:2" s="21" customFormat="1" ht="30" customHeight="1">
      <c r="A180" s="19"/>
      <c r="B180" s="20"/>
    </row>
    <row r="181" spans="1:2" s="21" customFormat="1" ht="30" customHeight="1">
      <c r="A181" s="19"/>
      <c r="B181" s="20"/>
    </row>
    <row r="182" spans="1:2" s="21" customFormat="1" ht="30" customHeight="1">
      <c r="A182" s="19"/>
      <c r="B182" s="20"/>
    </row>
  </sheetData>
  <sheetProtection password="E5A3" sheet="1" selectLockedCells="1"/>
  <mergeCells count="55">
    <mergeCell ref="A53:B53"/>
    <mergeCell ref="A49:B49"/>
    <mergeCell ref="A52:B52"/>
    <mergeCell ref="A1:B1"/>
    <mergeCell ref="A3:B3"/>
    <mergeCell ref="A10:B10"/>
    <mergeCell ref="A34:B34"/>
    <mergeCell ref="A2:B2"/>
    <mergeCell ref="A4:B4"/>
    <mergeCell ref="A35:B35"/>
    <mergeCell ref="A38:B38"/>
    <mergeCell ref="A15:B15"/>
    <mergeCell ref="A39:B39"/>
    <mergeCell ref="A32:B32"/>
    <mergeCell ref="A33:B33"/>
    <mergeCell ref="A11:B11"/>
    <mergeCell ref="A126:B126"/>
    <mergeCell ref="A127:B127"/>
    <mergeCell ref="A50:B50"/>
    <mergeCell ref="A61:B61"/>
    <mergeCell ref="A62:B62"/>
    <mergeCell ref="A101:B101"/>
    <mergeCell ref="A114:B114"/>
    <mergeCell ref="A81:B81"/>
    <mergeCell ref="A64:B64"/>
    <mergeCell ref="A20:B20"/>
    <mergeCell ref="A79:B79"/>
    <mergeCell ref="A80:B80"/>
    <mergeCell ref="A90:B90"/>
    <mergeCell ref="A95:B95"/>
    <mergeCell ref="A40:B40"/>
    <mergeCell ref="A51:B51"/>
    <mergeCell ref="A78:B78"/>
    <mergeCell ref="A76:B76"/>
    <mergeCell ref="A77:B77"/>
    <mergeCell ref="A131:B131"/>
    <mergeCell ref="A91:B91"/>
    <mergeCell ref="A112:B112"/>
    <mergeCell ref="A113:B113"/>
    <mergeCell ref="A120:B120"/>
    <mergeCell ref="A123:B123"/>
    <mergeCell ref="A129:B129"/>
    <mergeCell ref="A122:B122"/>
    <mergeCell ref="A121:B121"/>
    <mergeCell ref="A106:B106"/>
    <mergeCell ref="A93:B93"/>
    <mergeCell ref="A130:B130"/>
    <mergeCell ref="A128:B128"/>
    <mergeCell ref="A63:B63"/>
    <mergeCell ref="A65:B65"/>
    <mergeCell ref="A42:B42"/>
    <mergeCell ref="A82:B82"/>
    <mergeCell ref="A115:B115"/>
    <mergeCell ref="A92:B92"/>
    <mergeCell ref="A55:B55"/>
  </mergeCells>
  <conditionalFormatting sqref="B12">
    <cfRule type="expression" priority="380" dxfId="200" stopIfTrue="1">
      <formula>$B12=""</formula>
    </cfRule>
  </conditionalFormatting>
  <conditionalFormatting sqref="B14">
    <cfRule type="expression" priority="375" dxfId="200" stopIfTrue="1">
      <formula>$B14=""</formula>
    </cfRule>
  </conditionalFormatting>
  <conditionalFormatting sqref="B19">
    <cfRule type="expression" priority="373" dxfId="0" stopIfTrue="1">
      <formula>$B19=""</formula>
    </cfRule>
  </conditionalFormatting>
  <conditionalFormatting sqref="B36">
    <cfRule type="expression" priority="366" dxfId="0" stopIfTrue="1">
      <formula>$B$36=""</formula>
    </cfRule>
  </conditionalFormatting>
  <conditionalFormatting sqref="B54">
    <cfRule type="expression" priority="365" dxfId="0" stopIfTrue="1">
      <formula>$B$54=""</formula>
    </cfRule>
  </conditionalFormatting>
  <conditionalFormatting sqref="B66">
    <cfRule type="expression" priority="363" dxfId="0" stopIfTrue="1">
      <formula>$B66=""</formula>
    </cfRule>
  </conditionalFormatting>
  <conditionalFormatting sqref="B83">
    <cfRule type="expression" priority="362" dxfId="0" stopIfTrue="1">
      <formula>$B83=""</formula>
    </cfRule>
  </conditionalFormatting>
  <conditionalFormatting sqref="B27">
    <cfRule type="expression" priority="313" dxfId="0" stopIfTrue="1">
      <formula>$B27=""</formula>
    </cfRule>
  </conditionalFormatting>
  <conditionalFormatting sqref="B28">
    <cfRule type="expression" priority="312" dxfId="0" stopIfTrue="1">
      <formula>$B28=""</formula>
    </cfRule>
  </conditionalFormatting>
  <conditionalFormatting sqref="B29">
    <cfRule type="expression" priority="311" dxfId="0" stopIfTrue="1">
      <formula>$B29=""</formula>
    </cfRule>
  </conditionalFormatting>
  <conditionalFormatting sqref="B31">
    <cfRule type="expression" priority="310" dxfId="0" stopIfTrue="1">
      <formula>$B31=""</formula>
    </cfRule>
  </conditionalFormatting>
  <conditionalFormatting sqref="A33:B33">
    <cfRule type="expression" priority="309" dxfId="0" stopIfTrue="1">
      <formula>($A$33="")</formula>
    </cfRule>
  </conditionalFormatting>
  <conditionalFormatting sqref="B47">
    <cfRule type="expression" priority="264" dxfId="3" stopIfTrue="1">
      <formula>AND($A47&lt;&gt;"",$B47&lt;&gt;"")</formula>
    </cfRule>
    <cfRule type="expression" priority="265" dxfId="0" stopIfTrue="1">
      <formula>AND($A47&lt;&gt;"",$B47="")</formula>
    </cfRule>
    <cfRule type="expression" priority="266" dxfId="202" stopIfTrue="1">
      <formula>AND($A47="",$B47&lt;&gt;"")</formula>
    </cfRule>
  </conditionalFormatting>
  <conditionalFormatting sqref="B84">
    <cfRule type="expression" priority="248" dxfId="3" stopIfTrue="1">
      <formula>AND($A84&lt;&gt;"",$B84&lt;&gt;"")</formula>
    </cfRule>
    <cfRule type="expression" priority="249" dxfId="0" stopIfTrue="1">
      <formula>AND($A84&lt;&gt;"",$B84="")</formula>
    </cfRule>
    <cfRule type="expression" priority="250" dxfId="202" stopIfTrue="1">
      <formula>AND($A84="",$B84&lt;&gt;"")</formula>
    </cfRule>
  </conditionalFormatting>
  <conditionalFormatting sqref="B85">
    <cfRule type="expression" priority="245" dxfId="3" stopIfTrue="1">
      <formula>AND($A85&lt;&gt;"",$B85&lt;&gt;"")</formula>
    </cfRule>
    <cfRule type="expression" priority="246" dxfId="0" stopIfTrue="1">
      <formula>AND($A85&lt;&gt;"",$B85="")</formula>
    </cfRule>
    <cfRule type="expression" priority="247" dxfId="202" stopIfTrue="1">
      <formula>AND($A85="",$B85&lt;&gt;"")</formula>
    </cfRule>
  </conditionalFormatting>
  <conditionalFormatting sqref="A91:B91">
    <cfRule type="expression" priority="244" dxfId="0" stopIfTrue="1">
      <formula>($A91="")</formula>
    </cfRule>
  </conditionalFormatting>
  <conditionalFormatting sqref="B94">
    <cfRule type="expression" priority="241" dxfId="3" stopIfTrue="1">
      <formula>AND($A94&lt;&gt;"",$B94&lt;&gt;"")</formula>
    </cfRule>
    <cfRule type="expression" priority="242" dxfId="0" stopIfTrue="1">
      <formula>AND($A94&lt;&gt;"",$B94="")</formula>
    </cfRule>
    <cfRule type="expression" priority="243" dxfId="202" stopIfTrue="1">
      <formula>AND($A94="",$B94&lt;&gt;"")</formula>
    </cfRule>
  </conditionalFormatting>
  <conditionalFormatting sqref="B96">
    <cfRule type="expression" priority="238" dxfId="3" stopIfTrue="1">
      <formula>AND($A96&lt;&gt;"",$B96&lt;&gt;"")</formula>
    </cfRule>
    <cfRule type="expression" priority="239" dxfId="0" stopIfTrue="1">
      <formula>AND($A96&lt;&gt;"",$B96="")</formula>
    </cfRule>
    <cfRule type="expression" priority="240" dxfId="202" stopIfTrue="1">
      <formula>AND($A96="",$B96&lt;&gt;"")</formula>
    </cfRule>
  </conditionalFormatting>
  <conditionalFormatting sqref="B97">
    <cfRule type="expression" priority="235" dxfId="3" stopIfTrue="1">
      <formula>AND($A97&lt;&gt;"",$B97&lt;&gt;"")</formula>
    </cfRule>
    <cfRule type="expression" priority="236" dxfId="0" stopIfTrue="1">
      <formula>AND($A97&lt;&gt;"",$B97="")</formula>
    </cfRule>
    <cfRule type="expression" priority="237" dxfId="202" stopIfTrue="1">
      <formula>AND($A97="",$B97&lt;&gt;"")</formula>
    </cfRule>
  </conditionalFormatting>
  <conditionalFormatting sqref="B98">
    <cfRule type="expression" priority="232" dxfId="3" stopIfTrue="1">
      <formula>AND($A98&lt;&gt;"",$B98&lt;&gt;"")</formula>
    </cfRule>
    <cfRule type="expression" priority="233" dxfId="0" stopIfTrue="1">
      <formula>AND($A98&lt;&gt;"",$B98="")</formula>
    </cfRule>
    <cfRule type="expression" priority="234" dxfId="202" stopIfTrue="1">
      <formula>AND($A98="",$B98&lt;&gt;"")</formula>
    </cfRule>
  </conditionalFormatting>
  <conditionalFormatting sqref="B99">
    <cfRule type="expression" priority="229" dxfId="3" stopIfTrue="1">
      <formula>AND($A99&lt;&gt;"",$B99&lt;&gt;"")</formula>
    </cfRule>
    <cfRule type="expression" priority="230" dxfId="0" stopIfTrue="1">
      <formula>AND($A99&lt;&gt;"",$B99="")</formula>
    </cfRule>
    <cfRule type="expression" priority="231" dxfId="202" stopIfTrue="1">
      <formula>AND($A99="",$B99&lt;&gt;"")</formula>
    </cfRule>
  </conditionalFormatting>
  <conditionalFormatting sqref="B100">
    <cfRule type="expression" priority="226" dxfId="3" stopIfTrue="1">
      <formula>AND($A100&lt;&gt;"",$B100&lt;&gt;"")</formula>
    </cfRule>
    <cfRule type="expression" priority="227" dxfId="0" stopIfTrue="1">
      <formula>AND($A100&lt;&gt;"",$B100="")</formula>
    </cfRule>
    <cfRule type="expression" priority="228" dxfId="202" stopIfTrue="1">
      <formula>AND($A100="",$B100&lt;&gt;"")</formula>
    </cfRule>
  </conditionalFormatting>
  <conditionalFormatting sqref="B102">
    <cfRule type="expression" priority="223" dxfId="3" stopIfTrue="1">
      <formula>AND($A102&lt;&gt;"",$B102&lt;&gt;"")</formula>
    </cfRule>
    <cfRule type="expression" priority="224" dxfId="0" stopIfTrue="1">
      <formula>AND($A102&lt;&gt;"",$B102="")</formula>
    </cfRule>
    <cfRule type="expression" priority="225" dxfId="202" stopIfTrue="1">
      <formula>AND($A102="",$B102&lt;&gt;"")</formula>
    </cfRule>
  </conditionalFormatting>
  <conditionalFormatting sqref="B103">
    <cfRule type="expression" priority="220" dxfId="3" stopIfTrue="1">
      <formula>AND($A103&lt;&gt;"",$B103&lt;&gt;"")</formula>
    </cfRule>
    <cfRule type="expression" priority="221" dxfId="0" stopIfTrue="1">
      <formula>AND($A103&lt;&gt;"",$B103="")</formula>
    </cfRule>
    <cfRule type="expression" priority="222" dxfId="202" stopIfTrue="1">
      <formula>AND($A103="",$B103&lt;&gt;"")</formula>
    </cfRule>
  </conditionalFormatting>
  <conditionalFormatting sqref="B104">
    <cfRule type="expression" priority="217" dxfId="3" stopIfTrue="1">
      <formula>AND($A104&lt;&gt;"",$B104&lt;&gt;"")</formula>
    </cfRule>
    <cfRule type="expression" priority="218" dxfId="0" stopIfTrue="1">
      <formula>AND($A104&lt;&gt;"",$B104="")</formula>
    </cfRule>
    <cfRule type="expression" priority="219" dxfId="202" stopIfTrue="1">
      <formula>AND($A104="",$B104&lt;&gt;"")</formula>
    </cfRule>
  </conditionalFormatting>
  <conditionalFormatting sqref="B105">
    <cfRule type="expression" priority="214" dxfId="3" stopIfTrue="1">
      <formula>AND($A105&lt;&gt;"",$B105&lt;&gt;"")</formula>
    </cfRule>
    <cfRule type="expression" priority="215" dxfId="0" stopIfTrue="1">
      <formula>AND($A105&lt;&gt;"",$B105="")</formula>
    </cfRule>
    <cfRule type="expression" priority="216" dxfId="202" stopIfTrue="1">
      <formula>AND($A105="",$B105&lt;&gt;"")</formula>
    </cfRule>
  </conditionalFormatting>
  <conditionalFormatting sqref="B107">
    <cfRule type="expression" priority="211" dxfId="3" stopIfTrue="1">
      <formula>AND($A107&lt;&gt;"",$B107&lt;&gt;"")</formula>
    </cfRule>
    <cfRule type="expression" priority="212" dxfId="0" stopIfTrue="1">
      <formula>AND($A107&lt;&gt;"",$B107="")</formula>
    </cfRule>
    <cfRule type="expression" priority="213" dxfId="202" stopIfTrue="1">
      <formula>AND($A107="",$B107&lt;&gt;"")</formula>
    </cfRule>
  </conditionalFormatting>
  <conditionalFormatting sqref="B108">
    <cfRule type="expression" priority="208" dxfId="3" stopIfTrue="1">
      <formula>AND($A108&lt;&gt;"",$B108&lt;&gt;"")</formula>
    </cfRule>
    <cfRule type="expression" priority="209" dxfId="0" stopIfTrue="1">
      <formula>AND($A108&lt;&gt;"",$B108="")</formula>
    </cfRule>
    <cfRule type="expression" priority="210" dxfId="202" stopIfTrue="1">
      <formula>AND($A108="",$B108&lt;&gt;"")</formula>
    </cfRule>
  </conditionalFormatting>
  <conditionalFormatting sqref="B109">
    <cfRule type="expression" priority="205" dxfId="3" stopIfTrue="1">
      <formula>AND($A109&lt;&gt;"",$B109&lt;&gt;"")</formula>
    </cfRule>
    <cfRule type="expression" priority="206" dxfId="0" stopIfTrue="1">
      <formula>AND($A109&lt;&gt;"",$B109="")</formula>
    </cfRule>
    <cfRule type="expression" priority="207" dxfId="202" stopIfTrue="1">
      <formula>AND($A109="",$B109&lt;&gt;"")</formula>
    </cfRule>
  </conditionalFormatting>
  <conditionalFormatting sqref="B110">
    <cfRule type="expression" priority="202" dxfId="3" stopIfTrue="1">
      <formula>AND($A110&lt;&gt;"",$B110&lt;&gt;"")</formula>
    </cfRule>
    <cfRule type="expression" priority="203" dxfId="0" stopIfTrue="1">
      <formula>AND($A110&lt;&gt;"",$B110="")</formula>
    </cfRule>
    <cfRule type="expression" priority="204" dxfId="202" stopIfTrue="1">
      <formula>AND($A110="",$B110&lt;&gt;"")</formula>
    </cfRule>
  </conditionalFormatting>
  <conditionalFormatting sqref="B111">
    <cfRule type="expression" priority="199" dxfId="3" stopIfTrue="1">
      <formula>AND($A111&lt;&gt;"",$B111&lt;&gt;"")</formula>
    </cfRule>
    <cfRule type="expression" priority="200" dxfId="0" stopIfTrue="1">
      <formula>AND($A111&lt;&gt;"",$B111="")</formula>
    </cfRule>
    <cfRule type="expression" priority="201" dxfId="202" stopIfTrue="1">
      <formula>AND($A111="",$B111&lt;&gt;"")</formula>
    </cfRule>
  </conditionalFormatting>
  <conditionalFormatting sqref="A113:B113">
    <cfRule type="expression" priority="198" dxfId="0" stopIfTrue="1">
      <formula>($A113="")</formula>
    </cfRule>
  </conditionalFormatting>
  <conditionalFormatting sqref="A121:B121">
    <cfRule type="expression" priority="197" dxfId="0" stopIfTrue="1">
      <formula>($A121="")</formula>
    </cfRule>
  </conditionalFormatting>
  <conditionalFormatting sqref="B116">
    <cfRule type="expression" priority="194" dxfId="3" stopIfTrue="1">
      <formula>AND($A116&lt;&gt;"",$B116&lt;&gt;"")</formula>
    </cfRule>
    <cfRule type="expression" priority="195" dxfId="0" stopIfTrue="1">
      <formula>AND($A116&lt;&gt;"",$B116="")</formula>
    </cfRule>
    <cfRule type="expression" priority="196" dxfId="202" stopIfTrue="1">
      <formula>AND($A116="",$B116&lt;&gt;"")</formula>
    </cfRule>
  </conditionalFormatting>
  <conditionalFormatting sqref="B117 B119">
    <cfRule type="expression" priority="191" dxfId="3" stopIfTrue="1">
      <formula>AND($A117&lt;&gt;"",$B117&lt;&gt;"")</formula>
    </cfRule>
    <cfRule type="expression" priority="192" dxfId="0" stopIfTrue="1">
      <formula>AND($A117&lt;&gt;"",$B117="")</formula>
    </cfRule>
    <cfRule type="expression" priority="193" dxfId="202" stopIfTrue="1">
      <formula>AND($A117="",$B117&lt;&gt;"")</formula>
    </cfRule>
  </conditionalFormatting>
  <conditionalFormatting sqref="B124">
    <cfRule type="expression" priority="185" dxfId="3" stopIfTrue="1">
      <formula>AND($A124&lt;&gt;"",$B124&lt;&gt;"")</formula>
    </cfRule>
    <cfRule type="expression" priority="186" dxfId="0" stopIfTrue="1">
      <formula>AND($A124&lt;&gt;"",$B124="")</formula>
    </cfRule>
    <cfRule type="expression" priority="187" dxfId="202" stopIfTrue="1">
      <formula>AND($A124="",$B124&lt;&gt;"")</formula>
    </cfRule>
  </conditionalFormatting>
  <conditionalFormatting sqref="B125">
    <cfRule type="expression" priority="182" dxfId="3" stopIfTrue="1">
      <formula>AND($A125&lt;&gt;"",$B125&lt;&gt;"")</formula>
    </cfRule>
    <cfRule type="expression" priority="183" dxfId="0" stopIfTrue="1">
      <formula>AND($A125&lt;&gt;"",$B125="")</formula>
    </cfRule>
    <cfRule type="expression" priority="184" dxfId="202" stopIfTrue="1">
      <formula>AND($A125="",$B125&lt;&gt;"")</formula>
    </cfRule>
  </conditionalFormatting>
  <conditionalFormatting sqref="A131:B131">
    <cfRule type="expression" priority="181" dxfId="0" stopIfTrue="1">
      <formula>($A131="")</formula>
    </cfRule>
  </conditionalFormatting>
  <conditionalFormatting sqref="B5">
    <cfRule type="expression" priority="178" dxfId="3" stopIfTrue="1">
      <formula>AND($A5&lt;&gt;"",$B5&lt;&gt;"")</formula>
    </cfRule>
    <cfRule type="expression" priority="179" dxfId="0" stopIfTrue="1">
      <formula>AND($A5&lt;&gt;"",$B5="")</formula>
    </cfRule>
    <cfRule type="expression" priority="180" dxfId="202" stopIfTrue="1">
      <formula>AND($A5="",$B5&lt;&gt;"")</formula>
    </cfRule>
  </conditionalFormatting>
  <conditionalFormatting sqref="B6">
    <cfRule type="expression" priority="175" dxfId="3" stopIfTrue="1">
      <formula>AND($A6&lt;&gt;"",$B6&lt;&gt;"")</formula>
    </cfRule>
    <cfRule type="expression" priority="176" dxfId="0" stopIfTrue="1">
      <formula>AND($A6&lt;&gt;"",$B6="")</formula>
    </cfRule>
    <cfRule type="expression" priority="177" dxfId="202" stopIfTrue="1">
      <formula>AND($A6="",$B6&lt;&gt;"")</formula>
    </cfRule>
  </conditionalFormatting>
  <conditionalFormatting sqref="B7">
    <cfRule type="expression" priority="172" dxfId="3" stopIfTrue="1">
      <formula>AND($A7&lt;&gt;"",$B7&lt;&gt;"")</formula>
    </cfRule>
    <cfRule type="expression" priority="173" dxfId="0" stopIfTrue="1">
      <formula>AND($A7&lt;&gt;"",$B7="")</formula>
    </cfRule>
    <cfRule type="expression" priority="174" dxfId="202" stopIfTrue="1">
      <formula>AND($A7="",$B7&lt;&gt;"")</formula>
    </cfRule>
  </conditionalFormatting>
  <conditionalFormatting sqref="B8">
    <cfRule type="expression" priority="169" dxfId="3" stopIfTrue="1">
      <formula>AND($A8&lt;&gt;"",$B8&lt;&gt;"")</formula>
    </cfRule>
    <cfRule type="expression" priority="170" dxfId="0" stopIfTrue="1">
      <formula>AND($A8&lt;&gt;"",$B8="")</formula>
    </cfRule>
    <cfRule type="expression" priority="171" dxfId="202" stopIfTrue="1">
      <formula>AND($A8="",$B8&lt;&gt;"")</formula>
    </cfRule>
  </conditionalFormatting>
  <conditionalFormatting sqref="B9">
    <cfRule type="expression" priority="166" dxfId="3" stopIfTrue="1">
      <formula>AND($A9&lt;&gt;"",$B9&lt;&gt;"")</formula>
    </cfRule>
    <cfRule type="expression" priority="167" dxfId="0" stopIfTrue="1">
      <formula>AND($A9&lt;&gt;"",$B9="")</formula>
    </cfRule>
    <cfRule type="expression" priority="168" dxfId="202" stopIfTrue="1">
      <formula>AND($A9="",$B9&lt;&gt;"")</formula>
    </cfRule>
  </conditionalFormatting>
  <conditionalFormatting sqref="B13">
    <cfRule type="expression" priority="163" dxfId="3" stopIfTrue="1">
      <formula>AND($A13&lt;&gt;"",$B13&lt;&gt;"")</formula>
    </cfRule>
    <cfRule type="expression" priority="164" dxfId="0" stopIfTrue="1">
      <formula>AND($A13&lt;&gt;"",$B13="")</formula>
    </cfRule>
    <cfRule type="expression" priority="165" dxfId="202" stopIfTrue="1">
      <formula>AND($A13="",$B13&lt;&gt;"")</formula>
    </cfRule>
  </conditionalFormatting>
  <conditionalFormatting sqref="B58">
    <cfRule type="expression" priority="112" dxfId="3" stopIfTrue="1">
      <formula>AND($A58&lt;&gt;"",$B58&lt;&gt;"")</formula>
    </cfRule>
    <cfRule type="expression" priority="113" dxfId="0" stopIfTrue="1">
      <formula>AND($A58&lt;&gt;"",$B58="")</formula>
    </cfRule>
    <cfRule type="expression" priority="114" dxfId="202" stopIfTrue="1">
      <formula>AND($A58="",$B58&lt;&gt;"")</formula>
    </cfRule>
  </conditionalFormatting>
  <conditionalFormatting sqref="B21">
    <cfRule type="expression" priority="157" dxfId="3" stopIfTrue="1">
      <formula>AND($A21&lt;&gt;"",$B21&lt;&gt;"")</formula>
    </cfRule>
    <cfRule type="expression" priority="158" dxfId="0" stopIfTrue="1">
      <formula>AND($A21&lt;&gt;"",$B21="")</formula>
    </cfRule>
    <cfRule type="expression" priority="159" dxfId="202" stopIfTrue="1">
      <formula>AND($A21="",$B21&lt;&gt;"")</formula>
    </cfRule>
  </conditionalFormatting>
  <conditionalFormatting sqref="B22">
    <cfRule type="expression" priority="154" dxfId="3" stopIfTrue="1">
      <formula>AND($A22&lt;&gt;"",$B22&lt;&gt;"")</formula>
    </cfRule>
    <cfRule type="expression" priority="155" dxfId="0" stopIfTrue="1">
      <formula>AND($A22&lt;&gt;"",$B22="")</formula>
    </cfRule>
    <cfRule type="expression" priority="156" dxfId="202" stopIfTrue="1">
      <formula>AND($A22="",$B22&lt;&gt;"")</formula>
    </cfRule>
  </conditionalFormatting>
  <conditionalFormatting sqref="B23">
    <cfRule type="expression" priority="151" dxfId="3" stopIfTrue="1">
      <formula>AND($A23&lt;&gt;"",$B23&lt;&gt;"")</formula>
    </cfRule>
    <cfRule type="expression" priority="152" dxfId="0" stopIfTrue="1">
      <formula>AND($A23&lt;&gt;"",$B23="")</formula>
    </cfRule>
    <cfRule type="expression" priority="153" dxfId="202" stopIfTrue="1">
      <formula>AND($A23="",$B23&lt;&gt;"")</formula>
    </cfRule>
  </conditionalFormatting>
  <conditionalFormatting sqref="B24">
    <cfRule type="expression" priority="148" dxfId="3" stopIfTrue="1">
      <formula>AND($A24&lt;&gt;"",$B24&lt;&gt;"")</formula>
    </cfRule>
    <cfRule type="expression" priority="149" dxfId="0" stopIfTrue="1">
      <formula>AND($A24&lt;&gt;"",$B24="")</formula>
    </cfRule>
    <cfRule type="expression" priority="150" dxfId="202" stopIfTrue="1">
      <formula>AND($A24="",$B24&lt;&gt;"")</formula>
    </cfRule>
  </conditionalFormatting>
  <conditionalFormatting sqref="B25">
    <cfRule type="expression" priority="139" dxfId="3" stopIfTrue="1">
      <formula>AND($A25&lt;&gt;"",$B25&lt;&gt;"")</formula>
    </cfRule>
    <cfRule type="expression" priority="140" dxfId="0" stopIfTrue="1">
      <formula>AND($A25&lt;&gt;"",$B25="")</formula>
    </cfRule>
    <cfRule type="expression" priority="141" dxfId="202" stopIfTrue="1">
      <formula>AND($A25="",$B25&lt;&gt;"")</formula>
    </cfRule>
  </conditionalFormatting>
  <conditionalFormatting sqref="B26">
    <cfRule type="expression" priority="136" dxfId="3" stopIfTrue="1">
      <formula>AND($A26&lt;&gt;"",$B26&lt;&gt;"")</formula>
    </cfRule>
    <cfRule type="expression" priority="137" dxfId="0" stopIfTrue="1">
      <formula>AND($A26&lt;&gt;"",$B26="")</formula>
    </cfRule>
    <cfRule type="expression" priority="138" dxfId="202" stopIfTrue="1">
      <formula>AND($A26="",$B26&lt;&gt;"")</formula>
    </cfRule>
  </conditionalFormatting>
  <conditionalFormatting sqref="B43">
    <cfRule type="expression" priority="133" dxfId="3" stopIfTrue="1">
      <formula>AND($A43&lt;&gt;"",$B43&lt;&gt;"")</formula>
    </cfRule>
    <cfRule type="expression" priority="134" dxfId="0" stopIfTrue="1">
      <formula>AND($A43&lt;&gt;"",$B43="")</formula>
    </cfRule>
    <cfRule type="expression" priority="135" dxfId="202" stopIfTrue="1">
      <formula>AND($A43="",$B43&lt;&gt;"")</formula>
    </cfRule>
  </conditionalFormatting>
  <conditionalFormatting sqref="B44">
    <cfRule type="expression" priority="130" dxfId="3" stopIfTrue="1">
      <formula>AND($A44&lt;&gt;"",$B44&lt;&gt;"")</formula>
    </cfRule>
    <cfRule type="expression" priority="131" dxfId="0" stopIfTrue="1">
      <formula>AND($A44&lt;&gt;"",$B44="")</formula>
    </cfRule>
    <cfRule type="expression" priority="132" dxfId="202" stopIfTrue="1">
      <formula>AND($A44="",$B44&lt;&gt;"")</formula>
    </cfRule>
  </conditionalFormatting>
  <conditionalFormatting sqref="B45">
    <cfRule type="expression" priority="127" dxfId="3" stopIfTrue="1">
      <formula>AND($A45&lt;&gt;"",$B45&lt;&gt;"")</formula>
    </cfRule>
    <cfRule type="expression" priority="128" dxfId="0" stopIfTrue="1">
      <formula>AND($A45&lt;&gt;"",$B45="")</formula>
    </cfRule>
    <cfRule type="expression" priority="129" dxfId="202" stopIfTrue="1">
      <formula>AND($A45="",$B45&lt;&gt;"")</formula>
    </cfRule>
  </conditionalFormatting>
  <conditionalFormatting sqref="B46">
    <cfRule type="expression" priority="124" dxfId="3" stopIfTrue="1">
      <formula>AND($A46&lt;&gt;"",$B46&lt;&gt;"")</formula>
    </cfRule>
    <cfRule type="expression" priority="125" dxfId="0" stopIfTrue="1">
      <formula>AND($A46&lt;&gt;"",$B46="")</formula>
    </cfRule>
    <cfRule type="expression" priority="126" dxfId="202" stopIfTrue="1">
      <formula>AND($A46="",$B46&lt;&gt;"")</formula>
    </cfRule>
  </conditionalFormatting>
  <conditionalFormatting sqref="B56:B57">
    <cfRule type="expression" priority="115" dxfId="3" stopIfTrue="1">
      <formula>AND($A56&lt;&gt;"",$B56&lt;&gt;"")</formula>
    </cfRule>
    <cfRule type="expression" priority="116" dxfId="0" stopIfTrue="1">
      <formula>AND($A56&lt;&gt;"",$B56="")</formula>
    </cfRule>
    <cfRule type="expression" priority="117" dxfId="202" stopIfTrue="1">
      <formula>AND($A56="",$B56&lt;&gt;"")</formula>
    </cfRule>
  </conditionalFormatting>
  <conditionalFormatting sqref="B60">
    <cfRule type="expression" priority="103" dxfId="3" stopIfTrue="1">
      <formula>AND($A60&lt;&gt;"",$B60&lt;&gt;"")</formula>
    </cfRule>
    <cfRule type="expression" priority="104" dxfId="0" stopIfTrue="1">
      <formula>AND($A60&lt;&gt;"",$B60="")</formula>
    </cfRule>
    <cfRule type="expression" priority="105" dxfId="202" stopIfTrue="1">
      <formula>AND($A60="",$B60&lt;&gt;"")</formula>
    </cfRule>
  </conditionalFormatting>
  <conditionalFormatting sqref="B48">
    <cfRule type="expression" priority="88" dxfId="3" stopIfTrue="1">
      <formula>AND($A48&lt;&gt;"",$B48&lt;&gt;"")</formula>
    </cfRule>
    <cfRule type="expression" priority="89" dxfId="0" stopIfTrue="1">
      <formula>AND($A48&lt;&gt;"",$B48="")</formula>
    </cfRule>
    <cfRule type="expression" priority="90" dxfId="202" stopIfTrue="1">
      <formula>AND($A48="",$B48&lt;&gt;"")</formula>
    </cfRule>
  </conditionalFormatting>
  <conditionalFormatting sqref="B67">
    <cfRule type="expression" priority="79" dxfId="3" stopIfTrue="1">
      <formula>AND($A67&lt;&gt;"",$B67&lt;&gt;"")</formula>
    </cfRule>
    <cfRule type="expression" priority="80" dxfId="0" stopIfTrue="1">
      <formula>AND($A67&lt;&gt;"",$B67="")</formula>
    </cfRule>
    <cfRule type="expression" priority="81" dxfId="202" stopIfTrue="1">
      <formula>AND($A67="",$B67&lt;&gt;"")</formula>
    </cfRule>
  </conditionalFormatting>
  <conditionalFormatting sqref="B71">
    <cfRule type="expression" priority="76" dxfId="3" stopIfTrue="1">
      <formula>AND($A71&lt;&gt;"",$B71&lt;&gt;"")</formula>
    </cfRule>
    <cfRule type="expression" priority="77" dxfId="0" stopIfTrue="1">
      <formula>AND($A71&lt;&gt;"",$B71="")</formula>
    </cfRule>
    <cfRule type="expression" priority="78" dxfId="202" stopIfTrue="1">
      <formula>AND($A71="",$B71&lt;&gt;"")</formula>
    </cfRule>
  </conditionalFormatting>
  <conditionalFormatting sqref="B72">
    <cfRule type="expression" priority="73" dxfId="3" stopIfTrue="1">
      <formula>AND($A72&lt;&gt;"",$B72&lt;&gt;"")</formula>
    </cfRule>
    <cfRule type="expression" priority="74" dxfId="0" stopIfTrue="1">
      <formula>AND($A72&lt;&gt;"",$B72="")</formula>
    </cfRule>
    <cfRule type="expression" priority="75" dxfId="202" stopIfTrue="1">
      <formula>AND($A72="",$B72&lt;&gt;"")</formula>
    </cfRule>
  </conditionalFormatting>
  <conditionalFormatting sqref="B73">
    <cfRule type="expression" priority="70" dxfId="3" stopIfTrue="1">
      <formula>AND($A73&lt;&gt;"",$B73&lt;&gt;"")</formula>
    </cfRule>
    <cfRule type="expression" priority="71" dxfId="0" stopIfTrue="1">
      <formula>AND($A73&lt;&gt;"",$B73="")</formula>
    </cfRule>
    <cfRule type="expression" priority="72" dxfId="202" stopIfTrue="1">
      <formula>AND($A73="",$B73&lt;&gt;"")</formula>
    </cfRule>
  </conditionalFormatting>
  <conditionalFormatting sqref="B68">
    <cfRule type="expression" priority="67" dxfId="3" stopIfTrue="1">
      <formula>AND($A68&lt;&gt;"",$B68&lt;&gt;"")</formula>
    </cfRule>
    <cfRule type="expression" priority="68" dxfId="0" stopIfTrue="1">
      <formula>AND($A68&lt;&gt;"",$B68="")</formula>
    </cfRule>
    <cfRule type="expression" priority="69" dxfId="202" stopIfTrue="1">
      <formula>AND($A68="",$B68&lt;&gt;"")</formula>
    </cfRule>
  </conditionalFormatting>
  <conditionalFormatting sqref="B70">
    <cfRule type="expression" priority="64" dxfId="3" stopIfTrue="1">
      <formula>AND($A70&lt;&gt;"",$B70&lt;&gt;"")</formula>
    </cfRule>
    <cfRule type="expression" priority="65" dxfId="0" stopIfTrue="1">
      <formula>AND($A70&lt;&gt;"",$B70="")</formula>
    </cfRule>
    <cfRule type="expression" priority="66" dxfId="202" stopIfTrue="1">
      <formula>AND($A70="",$B70&lt;&gt;"")</formula>
    </cfRule>
  </conditionalFormatting>
  <conditionalFormatting sqref="B69">
    <cfRule type="expression" priority="61" dxfId="3" stopIfTrue="1">
      <formula>AND($A69&lt;&gt;"",$B69&lt;&gt;"")</formula>
    </cfRule>
    <cfRule type="expression" priority="62" dxfId="0" stopIfTrue="1">
      <formula>AND($A69&lt;&gt;"",$B69="")</formula>
    </cfRule>
    <cfRule type="expression" priority="63" dxfId="202" stopIfTrue="1">
      <formula>AND($A69="",$B69&lt;&gt;"")</formula>
    </cfRule>
  </conditionalFormatting>
  <conditionalFormatting sqref="A50">
    <cfRule type="expression" priority="53" dxfId="3" stopIfTrue="1">
      <formula>AND($A$49&lt;&gt;"",$A$50&lt;&gt;"")</formula>
    </cfRule>
    <cfRule type="expression" priority="54" dxfId="0" stopIfTrue="1">
      <formula>AND($A$49&lt;&gt;"",$A$50="")</formula>
    </cfRule>
    <cfRule type="expression" priority="55" dxfId="202" stopIfTrue="1">
      <formula>AND($A$49="",$A$50&lt;&gt;"")</formula>
    </cfRule>
  </conditionalFormatting>
  <conditionalFormatting sqref="A62">
    <cfRule type="expression" priority="50" dxfId="3" stopIfTrue="1">
      <formula>AND($A$61&lt;&gt;"",$A$62&lt;&gt;"")</formula>
    </cfRule>
    <cfRule type="expression" priority="51" dxfId="0" stopIfTrue="1">
      <formula>AND($A$61&lt;&gt;"",$A$62="")</formula>
    </cfRule>
    <cfRule type="expression" priority="52" dxfId="202" stopIfTrue="1">
      <formula>AND($A$61="",$A$62&lt;&gt;"")</formula>
    </cfRule>
  </conditionalFormatting>
  <conditionalFormatting sqref="B59">
    <cfRule type="expression" priority="44" dxfId="3" stopIfTrue="1">
      <formula>AND($A59&lt;&gt;"",$B59&lt;&gt;"")</formula>
    </cfRule>
    <cfRule type="expression" priority="45" dxfId="0" stopIfTrue="1">
      <formula>AND($A59&lt;&gt;"",$B59="")</formula>
    </cfRule>
    <cfRule type="expression" priority="46" dxfId="202" stopIfTrue="1">
      <formula>AND($A59="",$B59&lt;&gt;"")</formula>
    </cfRule>
  </conditionalFormatting>
  <conditionalFormatting sqref="A77">
    <cfRule type="expression" priority="41" dxfId="3" stopIfTrue="1">
      <formula>AND($A$76&lt;&gt;"",$A$77&lt;&gt;"")</formula>
    </cfRule>
    <cfRule type="expression" priority="42" dxfId="0" stopIfTrue="1">
      <formula>AND($A$76&lt;&gt;"",$A$77="")</formula>
    </cfRule>
    <cfRule type="expression" priority="43" dxfId="202" stopIfTrue="1">
      <formula>AND($A$76="",$A$77&lt;&gt;"")</formula>
    </cfRule>
  </conditionalFormatting>
  <conditionalFormatting sqref="A80:B80">
    <cfRule type="expression" priority="37" dxfId="0" stopIfTrue="1">
      <formula>$A$80=""</formula>
    </cfRule>
  </conditionalFormatting>
  <conditionalFormatting sqref="B118">
    <cfRule type="expression" priority="34" dxfId="3" stopIfTrue="1">
      <formula>AND($A118&lt;&gt;"",$B118&lt;&gt;"")</formula>
    </cfRule>
    <cfRule type="expression" priority="35" dxfId="0" stopIfTrue="1">
      <formula>AND($A118&lt;&gt;"",$B118="")</formula>
    </cfRule>
    <cfRule type="expression" priority="36" dxfId="202" stopIfTrue="1">
      <formula>AND($A118="",$B118&lt;&gt;"")</formula>
    </cfRule>
  </conditionalFormatting>
  <conditionalFormatting sqref="B41">
    <cfRule type="expression" priority="30" dxfId="0" stopIfTrue="1">
      <formula>$B$41=""</formula>
    </cfRule>
  </conditionalFormatting>
  <conditionalFormatting sqref="B37">
    <cfRule type="expression" priority="29" dxfId="0" stopIfTrue="1">
      <formula>$B$37=""</formula>
    </cfRule>
  </conditionalFormatting>
  <conditionalFormatting sqref="A127:IV127">
    <cfRule type="expression" priority="27" dxfId="0" stopIfTrue="1">
      <formula>AND($B$124="yes",$A$127="")</formula>
    </cfRule>
  </conditionalFormatting>
  <conditionalFormatting sqref="A127:B127">
    <cfRule type="expression" priority="25" dxfId="202" stopIfTrue="1">
      <formula>AND($A$126="",$A$127&lt;&gt;"")</formula>
    </cfRule>
    <cfRule type="expression" priority="26" dxfId="3" stopIfTrue="1">
      <formula>AND($B$124="yes",$A$127&lt;&gt;"")</formula>
    </cfRule>
  </conditionalFormatting>
  <conditionalFormatting sqref="B87">
    <cfRule type="expression" priority="22" dxfId="202" stopIfTrue="1">
      <formula>AND($A$87="",$B$87&lt;&gt;"")</formula>
    </cfRule>
    <cfRule type="expression" priority="23" dxfId="3" stopIfTrue="1">
      <formula>AND($A$87&lt;&gt;"",$B$87&lt;&gt;"")</formula>
    </cfRule>
    <cfRule type="expression" priority="24" dxfId="0" stopIfTrue="1">
      <formula>AND($A$87&lt;&gt;"",$B$87="")</formula>
    </cfRule>
  </conditionalFormatting>
  <conditionalFormatting sqref="B88">
    <cfRule type="expression" priority="21" dxfId="0" stopIfTrue="1">
      <formula>$B$88=""</formula>
    </cfRule>
  </conditionalFormatting>
  <conditionalFormatting sqref="B89">
    <cfRule type="expression" priority="17" dxfId="202" stopIfTrue="1">
      <formula>AND($A$89="",$B$89&lt;&gt;"")</formula>
    </cfRule>
    <cfRule type="expression" priority="18" dxfId="3" stopIfTrue="1">
      <formula>AND($A$89&lt;&gt;"",$B$89&lt;&gt;"")</formula>
    </cfRule>
    <cfRule type="expression" priority="19" dxfId="0" stopIfTrue="1">
      <formula>AND($A$89&lt;&gt;"",$B$89="")</formula>
    </cfRule>
  </conditionalFormatting>
  <conditionalFormatting sqref="B16">
    <cfRule type="expression" priority="14" dxfId="202" stopIfTrue="1">
      <formula>AND($A$16="",$B$16&lt;&gt;"")</formula>
    </cfRule>
    <cfRule type="expression" priority="15" dxfId="3" stopIfTrue="1">
      <formula>AND($A$16&lt;&gt;"",$B$16&lt;&gt;"")</formula>
    </cfRule>
    <cfRule type="expression" priority="16" dxfId="0" stopIfTrue="1">
      <formula>AND($A$16&lt;&gt;"",$B$16="")</formula>
    </cfRule>
  </conditionalFormatting>
  <conditionalFormatting sqref="B17">
    <cfRule type="expression" priority="11" dxfId="202" stopIfTrue="1">
      <formula>AND($A$17="",$B$17&lt;&gt;"")</formula>
    </cfRule>
    <cfRule type="expression" priority="12" dxfId="3" stopIfTrue="1">
      <formula>AND($A$17&lt;&gt;"",$B$17&lt;&gt;"")</formula>
    </cfRule>
    <cfRule type="expression" priority="13" dxfId="0" stopIfTrue="1">
      <formula>AND($A$17&lt;&gt;"",$B$17="")</formula>
    </cfRule>
  </conditionalFormatting>
  <conditionalFormatting sqref="B18">
    <cfRule type="expression" priority="7" dxfId="202" stopIfTrue="1">
      <formula>AND($A$18="",$B$18&lt;&gt;"")</formula>
    </cfRule>
    <cfRule type="expression" priority="9" dxfId="3" stopIfTrue="1">
      <formula>AND($A$18&lt;&gt;"",$B$18&lt;&gt;"")</formula>
    </cfRule>
    <cfRule type="expression" priority="10" dxfId="0" stopIfTrue="1">
      <formula>AND($A$18&lt;&gt;"",$B$18="")</formula>
    </cfRule>
  </conditionalFormatting>
  <conditionalFormatting sqref="B86">
    <cfRule type="expression" priority="2" dxfId="0" stopIfTrue="1">
      <formula>$B$86=""</formula>
    </cfRule>
  </conditionalFormatting>
  <conditionalFormatting sqref="B30">
    <cfRule type="expression" priority="1" dxfId="0" stopIfTrue="1">
      <formula>$B$30=""</formula>
    </cfRule>
  </conditionalFormatting>
  <dataValidations count="24">
    <dataValidation type="list" allowBlank="1" showInputMessage="1" showErrorMessage="1" sqref="B5">
      <formula1>$B$134:$B$166</formula1>
    </dataValidation>
    <dataValidation type="list" allowBlank="1" showInputMessage="1" showErrorMessage="1" sqref="B6">
      <formula1>"industry, investment, services, retail trade, construction"</formula1>
    </dataValidation>
    <dataValidation type="list" allowBlank="1" showInputMessage="1" showErrorMessage="1" sqref="B12">
      <formula1>"national official register, membership list, other"</formula1>
    </dataValidation>
    <dataValidation type="list" allowBlank="1" showInputMessage="1" showErrorMessage="1" sqref="B54 B41 B124 B25 B94 B105 B96:B98 B100 B102:B103 B43:B46 B19 B21 B23 B37 B108 B66:B67 B85 B88 B16">
      <formula1>"yes, no"</formula1>
    </dataValidation>
    <dataValidation type="list" allowBlank="1" showInputMessage="1" showErrorMessage="1" sqref="B36">
      <formula1>"probabilistic sampling, purposive sampling"</formula1>
    </dataValidation>
    <dataValidation type="list" allowBlank="1" showInputMessage="1" showErrorMessage="1" sqref="B56 B58">
      <formula1>"no, yes (at firm-level), yes (at stratum-level), yes (at firm- &amp; stratum level)"</formula1>
    </dataValidation>
    <dataValidation type="list" allowBlank="1" showInputMessage="1" showErrorMessage="1" sqref="B83">
      <formula1>"questionnaire by post, quest. by email, quest. by post &amp; email, quest. by internet, mixed mode, telephone interview, computer-assisted telephone interview (CATI), personal interview (Face to Face), computer-assisted personal interview (CAPI), other"</formula1>
    </dataValidation>
    <dataValidation type="list" allowBlank="1" showInputMessage="1" showErrorMessage="1" sqref="B116 B118">
      <formula1>"none, imputation, other"</formula1>
    </dataValidation>
    <dataValidation type="whole" allowBlank="1" showInputMessage="1" showErrorMessage="1" sqref="B22 B27">
      <formula1>0</formula1>
      <formula2>100000000000000</formula2>
    </dataValidation>
    <dataValidation type="whole" allowBlank="1" showInputMessage="1" showErrorMessage="1" sqref="B24">
      <formula1>0</formula1>
      <formula2>10000000000000000</formula2>
    </dataValidation>
    <dataValidation type="decimal" allowBlank="1" showInputMessage="1" showErrorMessage="1" sqref="B28:B30 B69 B125">
      <formula1>0</formula1>
      <formula2>100</formula2>
    </dataValidation>
    <dataValidation type="list" allowBlank="1" showInputMessage="1" showErrorMessage="1" sqref="B14">
      <formula1>"enterprise, kind of activity unit (KAU), local unit, establishment"</formula1>
    </dataValidation>
    <dataValidation type="list" allowBlank="1" showInputMessage="1" showErrorMessage="1" sqref="B68">
      <formula1>"i) the entire panel, ii) a certain %age of the panel, iii) members never/infrequently replying, iv) combination of ii) and iii)"</formula1>
    </dataValidation>
    <dataValidation type="decimal" allowBlank="1" showInputMessage="1" showErrorMessage="1" sqref="B70">
      <formula1>0</formula1>
      <formula2>100000</formula2>
    </dataValidation>
    <dataValidation type="list" allowBlank="1" showInputMessage="1" showErrorMessage="1" sqref="B8">
      <formula1>"statistical institute, national/regional ministry, central bank, other public body, academic institution, business association, private body, other"</formula1>
    </dataValidation>
    <dataValidation type="whole" allowBlank="1" showInputMessage="1" showErrorMessage="1" sqref="B73">
      <formula1>0</formula1>
      <formula2>1000000000</formula2>
    </dataValidation>
    <dataValidation type="whole" allowBlank="1" showInputMessage="1" showErrorMessage="1" sqref="B71:B72 B57 B59">
      <formula1>0</formula1>
      <formula2>100000000</formula2>
    </dataValidation>
    <dataValidation type="decimal" allowBlank="1" showInputMessage="1" showErrorMessage="1" sqref="B31">
      <formula1>0</formula1>
      <formula2>1000000</formula2>
    </dataValidation>
    <dataValidation type="list" allowBlank="1" showInputMessage="1" showErrorMessage="1" sqref="B107">
      <formula1>"yes (by e-mail), yes (by post), yes (by e-mail &amp; by post), no"</formula1>
    </dataValidation>
    <dataValidation type="whole" allowBlank="1" showInputMessage="1" showErrorMessage="1" sqref="B48">
      <formula1>1</formula1>
      <formula2>10000000000000000000</formula2>
    </dataValidation>
    <dataValidation type="list" allowBlank="1" showInputMessage="1" showErrorMessage="1" sqref="B86">
      <formula1>"first 7 days of the reference month, first 14 days of the reference month, first 21 days of the reference month, other"</formula1>
    </dataValidation>
    <dataValidation type="list" allowBlank="1" showInputMessage="1" showErrorMessage="1" sqref="B89">
      <formula1>"before, after"</formula1>
    </dataValidation>
    <dataValidation type="list" allowBlank="1" showInputMessage="1" showErrorMessage="1" sqref="C18:IV18">
      <formula1>"answer is allocated to all branches in which the enterprise operates "</formula1>
    </dataValidation>
    <dataValidation type="list" allowBlank="1" showInputMessage="1" showErrorMessage="1" sqref="B17">
      <formula1>$A$134:$A$137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Header>&amp;CFORM 8 Description Survey Methodology Business Surveys</oddHeader>
    <oddFooter>&amp;R&amp;P / &amp;N</oddFooter>
  </headerFooter>
  <rowBreaks count="11" manualBreakCount="11">
    <brk id="10" max="1" man="1"/>
    <brk id="26" max="1" man="1"/>
    <brk id="34" max="1" man="1"/>
    <brk id="50" max="1" man="1"/>
    <brk id="62" max="1" man="1"/>
    <brk id="81" max="1" man="1"/>
    <brk id="92" max="1" man="1"/>
    <brk id="104" max="1" man="1"/>
    <brk id="114" max="1" man="1"/>
    <brk id="122" max="255" man="1"/>
    <brk id="12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Spelde</dc:creator>
  <cp:keywords/>
  <dc:description/>
  <cp:lastModifiedBy>REUTER Andreas (ECFIN)</cp:lastModifiedBy>
  <cp:lastPrinted>2014-04-09T08:55:09Z</cp:lastPrinted>
  <dcterms:created xsi:type="dcterms:W3CDTF">2012-06-13T09:17:29Z</dcterms:created>
  <dcterms:modified xsi:type="dcterms:W3CDTF">2015-09-10T10:36:22Z</dcterms:modified>
  <cp:category/>
  <cp:version/>
  <cp:contentType/>
  <cp:contentStatus/>
</cp:coreProperties>
</file>