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35" yWindow="90" windowWidth="25140" windowHeight="11520" activeTab="0"/>
  </bookViews>
  <sheets>
    <sheet name="Cover" sheetId="12" r:id="rId1"/>
    <sheet name="Fig1" sheetId="3" r:id="rId2"/>
    <sheet name="Fig2" sheetId="1" r:id="rId3"/>
    <sheet name="Fig3" sheetId="5" r:id="rId4"/>
    <sheet name="RME data" sheetId="9" r:id="rId5"/>
    <sheet name="EW-MFA data" sheetId="10" r:id="rId6"/>
    <sheet name="Population data" sheetId="11" r:id="rId7"/>
    <sheet name="GVA construction" sheetId="13" r:id="rId8"/>
  </sheets>
  <definedNames/>
  <calcPr calcId="145621"/>
</workbook>
</file>

<file path=xl/sharedStrings.xml><?xml version="1.0" encoding="utf-8"?>
<sst xmlns="http://schemas.openxmlformats.org/spreadsheetml/2006/main" count="743" uniqueCount="132">
  <si>
    <t>Sum</t>
  </si>
  <si>
    <t>Domestic extraction</t>
  </si>
  <si>
    <t>Raw material input (RMI)</t>
  </si>
  <si>
    <t>Raw material consumption (RMC)</t>
  </si>
  <si>
    <t>Exports</t>
  </si>
  <si>
    <t>(tonnes RME per capita)</t>
  </si>
  <si>
    <t>Imports in RME</t>
  </si>
  <si>
    <t>Exports  in RME</t>
  </si>
  <si>
    <t>Material flow accounts in raw material equivalents - modelling estimates [env_ac_rme]</t>
  </si>
  <si>
    <t>Last update</t>
  </si>
  <si>
    <t>Extracted on</t>
  </si>
  <si>
    <t>Source of data</t>
  </si>
  <si>
    <t>Eurostat</t>
  </si>
  <si>
    <t>UNIT</t>
  </si>
  <si>
    <t>Thousand tonnes</t>
  </si>
  <si>
    <t>Total</t>
  </si>
  <si>
    <t>GEO</t>
  </si>
  <si>
    <t>European Union (27 countries)</t>
  </si>
  <si>
    <t>2000</t>
  </si>
  <si>
    <t>2001</t>
  </si>
  <si>
    <t>2002</t>
  </si>
  <si>
    <t>2003</t>
  </si>
  <si>
    <t>2004</t>
  </si>
  <si>
    <t>2005</t>
  </si>
  <si>
    <t>2006</t>
  </si>
  <si>
    <t>2007</t>
  </si>
  <si>
    <t>2008</t>
  </si>
  <si>
    <t>2009</t>
  </si>
  <si>
    <t>2010</t>
  </si>
  <si>
    <t>2011</t>
  </si>
  <si>
    <t>Total Imports in Raw Material Equivalents</t>
  </si>
  <si>
    <t>Total Exports in Raw Material Equivalents</t>
  </si>
  <si>
    <t>Raw Material Consumption</t>
  </si>
  <si>
    <t>Raw Material Input</t>
  </si>
  <si>
    <t>INDIC_DE</t>
  </si>
  <si>
    <t>Average population - total</t>
  </si>
  <si>
    <t>GEO/TIME</t>
  </si>
  <si>
    <t>2012</t>
  </si>
  <si>
    <t>Physical Trade Balance in Raw Material Equivalents</t>
  </si>
  <si>
    <t>Material flow accounts [env_ac_mfa]</t>
  </si>
  <si>
    <t>Domestic Material Consumption</t>
  </si>
  <si>
    <t>Direct Material Inputs</t>
  </si>
  <si>
    <t>Biomass</t>
  </si>
  <si>
    <t>Metal ores (gross ores)</t>
  </si>
  <si>
    <t>Non-metallic minerals</t>
  </si>
  <si>
    <t>Fossil energy materials/carriers</t>
  </si>
  <si>
    <t>Other products</t>
  </si>
  <si>
    <t>:</t>
  </si>
  <si>
    <t>Waste for final treatment and disposal</t>
  </si>
  <si>
    <t>Special value:</t>
  </si>
  <si>
    <t>not available</t>
  </si>
  <si>
    <t>Metal ores</t>
  </si>
  <si>
    <t>(tonnes per capita)</t>
  </si>
  <si>
    <t>INDIC_NV</t>
  </si>
  <si>
    <t>MATERIAL/TIME</t>
  </si>
  <si>
    <t>Fossil energy materials</t>
  </si>
  <si>
    <t>Exports in RME</t>
  </si>
  <si>
    <t>Raw material equivalents (RME) available to EU-27 economies and how they are used, 2000-2012</t>
  </si>
  <si>
    <t>Trade balance in RME</t>
  </si>
  <si>
    <t xml:space="preserve">Imports </t>
  </si>
  <si>
    <t>Raw material consumption
 (RMC)</t>
  </si>
  <si>
    <t>Domestic material 
consumption (DMC)</t>
  </si>
  <si>
    <t>Comparison of actual material flow indicators with material flow indicators expressed in raw material equivalents (RME), EU-27, 2013</t>
  </si>
  <si>
    <t>Raw material equivalents (RME)</t>
  </si>
  <si>
    <t>2013</t>
  </si>
  <si>
    <t>- (from pre-release dataset)</t>
  </si>
  <si>
    <t>Domestic Extraction</t>
  </si>
  <si>
    <t>Population</t>
  </si>
  <si>
    <t>Economy-wide Material Flow Accounts</t>
  </si>
  <si>
    <t>Population change - Demographic balance and crude rates at national level [demo_gind]</t>
  </si>
  <si>
    <r>
      <t>Source</t>
    </r>
    <r>
      <rPr>
        <sz val="10"/>
        <rFont val="Arial"/>
        <family val="2"/>
      </rPr>
      <t xml:space="preserve">: Eurostat (online data code: </t>
    </r>
    <r>
      <rPr>
        <sz val="10"/>
        <color indexed="12"/>
        <rFont val="Arial"/>
        <family val="2"/>
      </rPr>
      <t>env_ac_rme, demo_gind</t>
    </r>
    <r>
      <rPr>
        <sz val="10"/>
        <rFont val="Arial"/>
        <family val="2"/>
      </rPr>
      <t>)</t>
    </r>
  </si>
  <si>
    <t>European Union (28 countries)</t>
  </si>
  <si>
    <t>Extra EU Imports</t>
  </si>
  <si>
    <t>Extra EU Exports</t>
  </si>
  <si>
    <t>(thousand tonnes)</t>
  </si>
  <si>
    <t>Extracted data</t>
  </si>
  <si>
    <t>Computed data</t>
  </si>
  <si>
    <t>Physical Trade Balance in RME</t>
  </si>
  <si>
    <r>
      <t>Source</t>
    </r>
    <r>
      <rPr>
        <sz val="10"/>
        <rFont val="Arial"/>
        <family val="2"/>
      </rPr>
      <t xml:space="preserve">: Eurostat (online data codes: </t>
    </r>
    <r>
      <rPr>
        <sz val="10"/>
        <color indexed="12"/>
        <rFont val="Arial"/>
        <family val="2"/>
      </rPr>
      <t>env_ac_mfa, env_ac_rme, demo_gind</t>
    </r>
    <r>
      <rPr>
        <sz val="10"/>
        <rFont val="Arial"/>
        <family val="2"/>
      </rPr>
      <t>)</t>
    </r>
  </si>
  <si>
    <r>
      <t>Source</t>
    </r>
    <r>
      <rPr>
        <sz val="10"/>
        <rFont val="Arial"/>
        <family val="2"/>
      </rPr>
      <t xml:space="preserve">: Eurostat (online data code: </t>
    </r>
    <r>
      <rPr>
        <sz val="10"/>
        <color indexed="12"/>
        <rFont val="Arial"/>
        <family val="2"/>
      </rPr>
      <t>env_ac_rme</t>
    </r>
    <r>
      <rPr>
        <sz val="10"/>
        <rFont val="Arial"/>
        <family val="2"/>
      </rPr>
      <t>)</t>
    </r>
  </si>
  <si>
    <t>RMC broken down by material categories, EU-27, 2000-2013</t>
  </si>
  <si>
    <r>
      <t>Source</t>
    </r>
    <r>
      <rPr>
        <sz val="10"/>
        <rFont val="Arial"/>
        <family val="2"/>
      </rPr>
      <t xml:space="preserve">: Eurostat (online data code: </t>
    </r>
    <r>
      <rPr>
        <sz val="10"/>
        <color indexed="12"/>
        <rFont val="Arial"/>
        <family val="2"/>
      </rPr>
      <t>env_ac_rme, env_ac_mfa, demo_gind</t>
    </r>
    <r>
      <rPr>
        <sz val="10"/>
        <rFont val="Arial"/>
        <family val="2"/>
      </rPr>
      <t>)</t>
    </r>
  </si>
  <si>
    <t>Comparison of physical imports, exports and physical trade balance including direct flows only and including RME, EU-27, 2013</t>
  </si>
  <si>
    <t>Physical Trade Balance</t>
  </si>
  <si>
    <r>
      <t>Source</t>
    </r>
    <r>
      <rPr>
        <sz val="10"/>
        <rFont val="Arial"/>
        <family val="2"/>
      </rPr>
      <t xml:space="preserve">: Eurostat (online data code: </t>
    </r>
    <r>
      <rPr>
        <sz val="10"/>
        <color indexed="12"/>
        <rFont val="Arial"/>
        <family val="2"/>
      </rPr>
      <t>env_ac_mfa</t>
    </r>
    <r>
      <rPr>
        <sz val="10"/>
        <rFont val="Arial"/>
        <family val="2"/>
      </rPr>
      <t>)</t>
    </r>
  </si>
  <si>
    <t>(thousand tonnes RME)</t>
  </si>
  <si>
    <r>
      <t>Source</t>
    </r>
    <r>
      <rPr>
        <sz val="10"/>
        <rFont val="Arial"/>
        <family val="2"/>
      </rPr>
      <t xml:space="preserve">: Eurostat (online data code: </t>
    </r>
    <r>
      <rPr>
        <sz val="10"/>
        <color indexed="12"/>
        <rFont val="Arial"/>
        <family val="2"/>
      </rPr>
      <t>env_ac_rme, env_ac_mfa</t>
    </r>
    <r>
      <rPr>
        <sz val="10"/>
        <rFont val="Arial"/>
        <family val="2"/>
      </rPr>
      <t>)</t>
    </r>
  </si>
  <si>
    <t xml:space="preserve">Directorate E: Sectoral and regional statistics </t>
  </si>
  <si>
    <t>Unit E.2: Environmental statistics and accounts; sustainable development</t>
  </si>
  <si>
    <t>European Commission</t>
  </si>
  <si>
    <t>2920 Luxembourg</t>
  </si>
  <si>
    <t>Title:</t>
  </si>
  <si>
    <t>Raw material equivalents 2015</t>
  </si>
  <si>
    <t xml:space="preserve">Description: </t>
  </si>
  <si>
    <t>Version:</t>
  </si>
  <si>
    <t>Related documents:</t>
  </si>
  <si>
    <t>Material flow accounts - flows in raw material equivalents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</si>
  <si>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</si>
  <si>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</si>
  <si>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r>
      <rPr>
        <sz val="9"/>
        <color theme="1"/>
        <rFont val="Calibri"/>
        <family val="2"/>
      </rPr>
      <t xml:space="preserve">   &gt;</t>
    </r>
    <r>
      <rPr>
        <sz val="9"/>
        <color theme="1"/>
        <rFont val="Calibri"/>
        <family val="2"/>
        <scheme val="minor"/>
      </rPr>
      <t xml:space="preserve"> the source is indicated as Eurostat</t>
    </r>
  </si>
  <si>
    <t xml:space="preserve">   &gt; when re-use involves modifications to the data or text, this must be stated clearly to the end user of the information</t>
  </si>
  <si>
    <t>The complete copyright notice can be found on Eurostat website:</t>
  </si>
  <si>
    <t>http://ec.europa.eu/eurostat/about/our-partners/copyright</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</si>
  <si>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</si>
  <si>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</si>
  <si>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r>
      <t xml:space="preserve">This file accompanies the </t>
    </r>
    <r>
      <rPr>
        <b/>
        <sz val="11"/>
        <color theme="1"/>
        <rFont val="Calibri"/>
        <family val="2"/>
        <scheme val="minor"/>
      </rPr>
      <t>Statistics Explained</t>
    </r>
    <r>
      <rPr>
        <sz val="11"/>
        <color theme="1"/>
        <rFont val="Calibri"/>
        <family val="2"/>
        <scheme val="minor"/>
      </rPr>
      <t xml:space="preserve"> article: '</t>
    </r>
    <r>
      <rPr>
        <b/>
        <sz val="11"/>
        <color theme="1"/>
        <rFont val="Calibri"/>
        <family val="2"/>
        <scheme val="minor"/>
      </rPr>
      <t>Material flow accounts - flows in raw material equivalents</t>
    </r>
    <r>
      <rPr>
        <sz val="11"/>
        <color theme="1"/>
        <rFont val="Calibri"/>
        <family val="2"/>
        <scheme val="minor"/>
      </rPr>
      <t>' and contains the figures and underlying data used in the article.</t>
    </r>
  </si>
  <si>
    <t>National Accounts by 10 branches - volumes [nama_nace10_k]</t>
  </si>
  <si>
    <t>NACE_R2</t>
  </si>
  <si>
    <t>Construction</t>
  </si>
  <si>
    <t>INDIC_NA</t>
  </si>
  <si>
    <t>Gross value added (at basic prices)</t>
  </si>
  <si>
    <t>UNIT/TIME</t>
  </si>
  <si>
    <t>Million euro, chain-linked volumes, reference year 2005 (at 2005 exchange rates)</t>
  </si>
  <si>
    <t>Index, 2000=100</t>
  </si>
  <si>
    <t>Percentage change over previous period</t>
  </si>
  <si>
    <t>Gross value added of the construction industry</t>
  </si>
  <si>
    <t>Direct material flows broken down by material categories - transformation from 6 material categories into 4 material categories, EU-28, 2000-2013</t>
  </si>
  <si>
    <t>Direct material flows broken down by material categories, EU-28, 2000-2013</t>
  </si>
  <si>
    <t>* EU-27 for trade in RME, EU-28 for physical trade</t>
  </si>
  <si>
    <t>Material flow indicators derived from EW-MFA and MFA in RME, EU*, 2013</t>
  </si>
  <si>
    <t>(million tonnes per capita)</t>
  </si>
  <si>
    <t>Raw material consumption (RMC) by main material categories, EU*, 2000-2013</t>
  </si>
  <si>
    <t>DMC, EU-28, 2000-2013</t>
  </si>
  <si>
    <t>DMC</t>
  </si>
  <si>
    <t>Imports
 (actual weight)</t>
  </si>
  <si>
    <t>Imports
in RME</t>
  </si>
  <si>
    <t>Exports
(actual weight)</t>
  </si>
  <si>
    <t>Trade balance
(actual weight)</t>
  </si>
  <si>
    <t>Exports
in RME</t>
  </si>
  <si>
    <t>Comparison of the actual weight of traded goods with trade in raw material equivalents (RME), EU*, 2013</t>
  </si>
  <si>
    <t>December 2015</t>
  </si>
  <si>
    <t>* EU-27 for trade in RME, EU-28 for trade flows in actual 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</si>
</sst>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0.0"/>
    <numFmt numFmtId="165" formatCode="#,##0.0_i"/>
    <numFmt numFmtId="166" formatCode="dd\.mm\.yy"/>
    <numFmt numFmtId="167" formatCode="0.0"/>
    <numFmt numFmtId="168" formatCode="#,##0.0"/>
  </numFmts>
  <fonts count="37">
    <font>
      <sz val="11"/>
      <color theme="1"/>
      <name val="Calibri"/>
      <family val="2"/>
      <scheme val="minor"/>
    </font>
    <font>
      <sz val="10"/>
      <name val="Arial"/>
      <family val="2"/>
    </font>
    <font>
      <sz val="9"/>
      <name val="Arial"/>
      <family val="2"/>
    </font>
    <font>
      <sz val="9"/>
      <color indexed="62"/>
      <name val="Arial"/>
      <family val="2"/>
    </font>
    <font>
      <b/>
      <sz val="9"/>
      <name val="Arial"/>
      <family val="2"/>
    </font>
    <font>
      <sz val="11"/>
      <name val="Arial"/>
      <family val="2"/>
    </font>
    <font>
      <sz val="8"/>
      <color theme="1"/>
      <name val="Arial Narrow"/>
      <family val="2"/>
    </font>
    <font>
      <sz val="9"/>
      <color theme="1"/>
      <name val="Arial"/>
      <family val="2"/>
    </font>
    <font>
      <b/>
      <sz val="9"/>
      <color theme="1"/>
      <name val="Arial"/>
      <family val="2"/>
    </font>
    <font>
      <sz val="14"/>
      <color rgb="FFFF0000"/>
      <name val="Arial"/>
      <family val="2"/>
    </font>
    <font>
      <b/>
      <sz val="11"/>
      <color rgb="FFFF0000"/>
      <name val="Arial"/>
      <family val="2"/>
    </font>
    <font>
      <b/>
      <sz val="14"/>
      <color theme="1"/>
      <name val="Calibri"/>
      <family val="2"/>
      <scheme val="minor"/>
    </font>
    <font>
      <sz val="10"/>
      <color theme="1"/>
      <name val="Arial"/>
      <family val="2"/>
    </font>
    <font>
      <b/>
      <sz val="10"/>
      <color theme="1"/>
      <name val="Arial"/>
      <family val="2"/>
    </font>
    <font>
      <b/>
      <sz val="10"/>
      <name val="Arial"/>
      <family val="2"/>
    </font>
    <font>
      <sz val="10"/>
      <color theme="1"/>
      <name val="Calibri"/>
      <family val="2"/>
      <scheme val="minor"/>
    </font>
    <font>
      <i/>
      <sz val="10"/>
      <name val="Arial"/>
      <family val="2"/>
    </font>
    <font>
      <sz val="10"/>
      <color indexed="12"/>
      <name val="Arial"/>
      <family val="2"/>
    </font>
    <font>
      <b/>
      <sz val="14"/>
      <color theme="1"/>
      <name val="Arial"/>
      <family val="2"/>
    </font>
    <font>
      <b/>
      <sz val="11"/>
      <color theme="1"/>
      <name val="Calibri"/>
      <family val="2"/>
      <scheme val="minor"/>
    </font>
    <font>
      <u val="single"/>
      <sz val="11"/>
      <color theme="10"/>
      <name val="Calibri"/>
      <family val="2"/>
      <scheme val="minor"/>
    </font>
    <font>
      <b/>
      <sz val="11"/>
      <color rgb="FF005953"/>
      <name val="Calibri"/>
      <family val="2"/>
      <scheme val="minor"/>
    </font>
    <font>
      <sz val="11"/>
      <color rgb="FF005953"/>
      <name val="Calibri"/>
      <family val="2"/>
      <scheme val="minor"/>
    </font>
    <font>
      <i/>
      <sz val="11"/>
      <color theme="1"/>
      <name val="Calibri"/>
      <family val="2"/>
      <scheme val="minor"/>
    </font>
    <font>
      <b/>
      <sz val="9"/>
      <color rgb="FF005953"/>
      <name val="Calibri"/>
      <family val="2"/>
      <scheme val="minor"/>
    </font>
    <font>
      <sz val="9"/>
      <color theme="1"/>
      <name val="Calibri"/>
      <family val="2"/>
      <scheme val="minor"/>
    </font>
    <font>
      <sz val="9"/>
      <color theme="1"/>
      <name val="Calibri"/>
      <family val="2"/>
    </font>
    <font>
      <sz val="9"/>
      <color theme="10"/>
      <name val="Calibri"/>
      <family val="2"/>
      <scheme val="minor"/>
    </font>
    <font>
      <sz val="9"/>
      <color rgb="FF005953"/>
      <name val="Calibri"/>
      <family val="2"/>
      <scheme val="minor"/>
    </font>
    <font>
      <sz val="12"/>
      <name val="Calibri"/>
      <family val="2"/>
    </font>
    <font>
      <sz val="14"/>
      <name val="Calibri"/>
      <family val="2"/>
    </font>
    <font>
      <sz val="10"/>
      <color rgb="FF000000"/>
      <name val="Calibri"/>
      <family val="2"/>
    </font>
    <font>
      <sz val="14"/>
      <color rgb="FFFFFFFF"/>
      <name val="Calibri"/>
      <family val="2"/>
    </font>
    <font>
      <sz val="14"/>
      <color rgb="FF000000"/>
      <name val="Calibri"/>
      <family val="2"/>
    </font>
    <font>
      <sz val="14"/>
      <color theme="0"/>
      <name val="Calibri"/>
      <family val="2"/>
    </font>
    <font>
      <sz val="12"/>
      <color rgb="FF000000"/>
      <name val="Calibri"/>
      <family val="2"/>
    </font>
    <font>
      <sz val="11"/>
      <color theme="1"/>
      <name val="Calibri"/>
      <family val="2"/>
    </font>
  </fonts>
  <fills count="8">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9"/>
        <bgColor indexed="64"/>
      </patternFill>
    </fill>
  </fills>
  <borders count="46">
    <border>
      <left/>
      <right/>
      <top/>
      <bottom/>
      <diagonal/>
    </border>
    <border>
      <left style="hair">
        <color rgb="FFD0D1D2"/>
      </left>
      <right/>
      <top style="thin">
        <color rgb="FF000000"/>
      </top>
      <bottom style="thin">
        <color rgb="FF000000"/>
      </bottom>
    </border>
    <border>
      <left/>
      <right/>
      <top style="thin">
        <color rgb="FF000000"/>
      </top>
      <bottom style="thin">
        <color rgb="FF000000"/>
      </bottom>
    </border>
    <border>
      <left style="thin">
        <color indexed="8"/>
      </left>
      <right style="thin">
        <color indexed="8"/>
      </right>
      <top style="thin">
        <color indexed="8"/>
      </top>
      <bottom style="thin">
        <color indexed="8"/>
      </bottom>
    </border>
    <border>
      <left style="hair">
        <color rgb="FFD0D1D2"/>
      </left>
      <right/>
      <top/>
      <bottom style="hair">
        <color rgb="FFD0D1D2"/>
      </bottom>
    </border>
    <border>
      <left/>
      <right/>
      <top/>
      <bottom style="hair">
        <color rgb="FFD0D1D2"/>
      </bottom>
    </border>
    <border>
      <left/>
      <right/>
      <top style="hair">
        <color rgb="FFD0D1D2"/>
      </top>
      <bottom style="hair">
        <color rgb="FFD0D1D2"/>
      </bottom>
    </border>
    <border>
      <left style="hair">
        <color rgb="FFD0D1D2"/>
      </left>
      <right style="hair">
        <color rgb="FFD0D1D2"/>
      </right>
      <top style="hair">
        <color rgb="FFD0D1D2"/>
      </top>
      <bottom style="hair">
        <color rgb="FFD0D1D2"/>
      </bottom>
    </border>
    <border>
      <left style="hair">
        <color rgb="FFD0D1D2"/>
      </left>
      <right style="hair">
        <color rgb="FFD0D1D2"/>
      </right>
      <top style="hair">
        <color rgb="FFD0D1D2"/>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color rgb="FFD0D1D2"/>
      </left>
      <right/>
      <top style="hair">
        <color rgb="FFD0D1D2"/>
      </top>
      <bottom style="hair">
        <color rgb="FFD0D1D2"/>
      </bottom>
    </border>
    <border>
      <left/>
      <right style="hair">
        <color rgb="FFD0D1D2"/>
      </right>
      <top style="hair">
        <color rgb="FFD0D1D2"/>
      </top>
      <bottom style="thin"/>
    </border>
    <border>
      <left/>
      <right style="hair">
        <color rgb="FFD0D1D2"/>
      </right>
      <top style="hair">
        <color rgb="FFD0D1D2"/>
      </top>
      <bottom style="hair">
        <color rgb="FFD0D1D2"/>
      </bottom>
    </border>
    <border>
      <left style="hair">
        <color rgb="FFD0D1D2"/>
      </left>
      <right style="hair">
        <color rgb="FFD0D1D2"/>
      </right>
      <top style="hair">
        <color rgb="FFD0D1D2"/>
      </top>
      <bottom style="thin"/>
    </border>
    <border>
      <left style="hair">
        <color rgb="FFD0D1D2"/>
      </left>
      <right/>
      <top style="hair">
        <color rgb="FFD0D1D2"/>
      </top>
      <bottom style="thin"/>
    </border>
    <border>
      <left style="dotted">
        <color rgb="FFD0D1D2"/>
      </left>
      <right style="dotted">
        <color rgb="FFD0D1D2"/>
      </right>
      <top style="dotted">
        <color rgb="FFD0D1D2"/>
      </top>
      <bottom style="dotted">
        <color rgb="FFD0D1D2"/>
      </bottom>
    </border>
    <border>
      <left/>
      <right style="hair">
        <color theme="0" tint="-0.24993999302387238"/>
      </right>
      <top style="thin">
        <color rgb="FF000000"/>
      </top>
      <bottom style="hair">
        <color theme="0" tint="-0.24993999302387238"/>
      </bottom>
    </border>
    <border>
      <left style="hair">
        <color theme="0" tint="-0.24993999302387238"/>
      </left>
      <right style="hair">
        <color theme="0" tint="-0.24993999302387238"/>
      </right>
      <top style="thin">
        <color rgb="FF000000"/>
      </top>
      <bottom style="hair">
        <color theme="0" tint="-0.24993999302387238"/>
      </bottom>
    </border>
    <border>
      <left/>
      <right style="hair">
        <color theme="0" tint="-0.24993999302387238"/>
      </right>
      <top style="hair">
        <color theme="0" tint="-0.24993999302387238"/>
      </top>
      <bottom style="hair">
        <color theme="0" tint="-0.24993999302387238"/>
      </bottom>
    </border>
    <border>
      <left style="hair">
        <color theme="0" tint="-0.24993999302387238"/>
      </left>
      <right style="hair">
        <color theme="0" tint="-0.24993999302387238"/>
      </right>
      <top style="hair">
        <color theme="0" tint="-0.24993999302387238"/>
      </top>
      <bottom style="hair">
        <color theme="0" tint="-0.24993999302387238"/>
      </bottom>
    </border>
    <border>
      <left/>
      <right style="hair">
        <color theme="0" tint="-0.24993999302387238"/>
      </right>
      <top style="hair">
        <color theme="0" tint="-0.24993999302387238"/>
      </top>
      <bottom style="thin"/>
    </border>
    <border>
      <left style="hair">
        <color theme="0" tint="-0.24993999302387238"/>
      </left>
      <right/>
      <top style="thin">
        <color rgb="FF000000"/>
      </top>
      <bottom style="hair">
        <color theme="0" tint="-0.24993999302387238"/>
      </bottom>
    </border>
    <border>
      <left style="hair">
        <color theme="0" tint="-0.24993999302387238"/>
      </left>
      <right/>
      <top style="hair">
        <color theme="0" tint="-0.24993999302387238"/>
      </top>
      <bottom style="hair">
        <color theme="0" tint="-0.24993999302387238"/>
      </bottom>
    </border>
    <border>
      <left/>
      <right style="hair">
        <color theme="0" tint="-0.24993999302387238"/>
      </right>
      <top style="hair">
        <color theme="0" tint="-0.24993999302387238"/>
      </top>
      <bottom style="thin">
        <color rgb="FF000000"/>
      </bottom>
    </border>
    <border>
      <left style="hair">
        <color theme="0" tint="-0.24993999302387238"/>
      </left>
      <right style="hair">
        <color theme="0" tint="-0.24993999302387238"/>
      </right>
      <top style="hair">
        <color theme="0" tint="-0.24993999302387238"/>
      </top>
      <bottom style="thin">
        <color rgb="FF000000"/>
      </bottom>
    </border>
    <border>
      <left style="hair">
        <color theme="0" tint="-0.24993999302387238"/>
      </left>
      <right style="hair">
        <color theme="0" tint="-0.24993999302387238"/>
      </right>
      <top style="hair">
        <color theme="0" tint="-0.24993999302387238"/>
      </top>
      <bottom style="thin"/>
    </border>
    <border>
      <left style="hair">
        <color theme="0" tint="-0.24993999302387238"/>
      </left>
      <right/>
      <top style="hair">
        <color theme="0" tint="-0.24993999302387238"/>
      </top>
      <bottom style="thin"/>
    </border>
    <border>
      <left/>
      <right style="hair">
        <color theme="0" tint="-0.24993999302387238"/>
      </right>
      <top style="dotted">
        <color rgb="FFD0D1D2"/>
      </top>
      <bottom style="hair">
        <color theme="0" tint="-0.24993999302387238"/>
      </bottom>
    </border>
    <border>
      <left style="hair">
        <color theme="0" tint="-0.24993999302387238"/>
      </left>
      <right style="hair">
        <color theme="0" tint="-0.24993999302387238"/>
      </right>
      <top style="dotted">
        <color rgb="FFD0D1D2"/>
      </top>
      <bottom style="hair">
        <color theme="0" tint="-0.24993999302387238"/>
      </bottom>
    </border>
    <border>
      <left style="hair">
        <color theme="0" tint="-0.24993999302387238"/>
      </left>
      <right style="hair">
        <color theme="0" tint="-0.24993999302387238"/>
      </right>
      <top style="hair">
        <color rgb="FFD0D1D2"/>
      </top>
      <bottom style="hair">
        <color theme="0" tint="-0.24993999302387238"/>
      </bottom>
    </border>
    <border>
      <left style="hair">
        <color theme="0" tint="-0.24993999302387238"/>
      </left>
      <right/>
      <top style="hair">
        <color rgb="FFD0D1D2"/>
      </top>
      <bottom style="thin"/>
    </border>
    <border>
      <left/>
      <right/>
      <top style="thin">
        <color rgb="FF000000"/>
      </top>
      <bottom style="hair">
        <color rgb="FFD0D1D2"/>
      </bottom>
    </border>
    <border>
      <left style="hair">
        <color rgb="FFD0D1D2"/>
      </left>
      <right/>
      <top style="thin">
        <color rgb="FF000000"/>
      </top>
      <bottom style="hair">
        <color rgb="FFD0D1D2"/>
      </bottom>
    </border>
    <border>
      <left style="hair">
        <color rgb="FFD0D1D2"/>
      </left>
      <right style="hair">
        <color rgb="FFD0D1D2"/>
      </right>
      <top style="thin">
        <color rgb="FF000000"/>
      </top>
      <bottom style="hair">
        <color rgb="FFD0D1D2"/>
      </bottom>
    </border>
    <border>
      <left style="hair">
        <color rgb="FFD0D1D2"/>
      </left>
      <right/>
      <top/>
      <bottom style="thin"/>
    </border>
    <border>
      <left/>
      <right/>
      <top style="hair">
        <color rgb="FFD0D1D2"/>
      </top>
      <bottom style="thin"/>
    </border>
    <border>
      <left/>
      <right/>
      <top/>
      <bottom style="thin"/>
    </border>
    <border>
      <left/>
      <right/>
      <top style="thin"/>
      <bottom style="thin"/>
    </border>
    <border>
      <left/>
      <right/>
      <top style="thin">
        <color rgb="FF000000"/>
      </top>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5" fontId="6"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5" fillId="0" borderId="0">
      <alignment/>
      <protection/>
    </xf>
  </cellStyleXfs>
  <cellXfs count="205">
    <xf numFmtId="0" fontId="0" fillId="0" borderId="0" xfId="0"/>
    <xf numFmtId="0" fontId="2" fillId="0" borderId="0" xfId="0" applyFont="1"/>
    <xf numFmtId="0" fontId="2" fillId="0" borderId="0" xfId="0" applyFont="1" applyFill="1"/>
    <xf numFmtId="0" fontId="7" fillId="0" borderId="0" xfId="0" applyFont="1"/>
    <xf numFmtId="0" fontId="2" fillId="0" borderId="0" xfId="0" applyFont="1" applyFill="1" applyBorder="1"/>
    <xf numFmtId="0" fontId="2" fillId="0" borderId="0" xfId="0" applyFont="1" applyFill="1" applyBorder="1" applyAlignment="1">
      <alignment vertical="center"/>
    </xf>
    <xf numFmtId="0" fontId="3" fillId="0" borderId="0" xfId="0" applyFont="1" applyFill="1" applyBorder="1"/>
    <xf numFmtId="0" fontId="7" fillId="0" borderId="0" xfId="0" applyFont="1" applyAlignment="1">
      <alignment horizontal="left"/>
    </xf>
    <xf numFmtId="0" fontId="4" fillId="2" borderId="1"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167" fontId="2" fillId="0" borderId="0" xfId="0" applyNumberFormat="1" applyFont="1" applyFill="1" applyBorder="1" applyAlignment="1">
      <alignment horizontal="center" vertical="center"/>
    </xf>
    <xf numFmtId="0" fontId="2" fillId="0" borderId="0" xfId="0" applyNumberFormat="1" applyFont="1" applyFill="1" applyBorder="1" applyAlignment="1">
      <alignment/>
    </xf>
    <xf numFmtId="167" fontId="7" fillId="0" borderId="0" xfId="0" applyNumberFormat="1" applyFont="1"/>
    <xf numFmtId="0" fontId="1" fillId="0" borderId="0" xfId="0" applyNumberFormat="1" applyFont="1" applyFill="1" applyBorder="1" applyAlignment="1">
      <alignment/>
    </xf>
    <xf numFmtId="0" fontId="1" fillId="3" borderId="3" xfId="0" applyNumberFormat="1" applyFont="1" applyFill="1" applyBorder="1" applyAlignment="1">
      <alignment/>
    </xf>
    <xf numFmtId="0" fontId="9" fillId="0" borderId="0" xfId="0" applyFont="1" applyAlignment="1">
      <alignment/>
    </xf>
    <xf numFmtId="0" fontId="9" fillId="0" borderId="0" xfId="0" applyFont="1" applyFill="1" applyAlignment="1">
      <alignment/>
    </xf>
    <xf numFmtId="0" fontId="10" fillId="0" borderId="0" xfId="0" applyFont="1"/>
    <xf numFmtId="166" fontId="1" fillId="0" borderId="0" xfId="0" applyNumberFormat="1" applyFont="1" applyFill="1" applyBorder="1" applyAlignment="1" quotePrefix="1">
      <alignment/>
    </xf>
    <xf numFmtId="0" fontId="1" fillId="0" borderId="0" xfId="29" applyNumberFormat="1" applyFont="1" applyFill="1" applyBorder="1" applyAlignment="1">
      <alignment/>
      <protection/>
    </xf>
    <xf numFmtId="0" fontId="1" fillId="3" borderId="3" xfId="29" applyNumberFormat="1" applyFont="1" applyFill="1" applyBorder="1" applyAlignment="1">
      <alignment/>
      <protection/>
    </xf>
    <xf numFmtId="0" fontId="11" fillId="0" borderId="0" xfId="0" applyFont="1"/>
    <xf numFmtId="3" fontId="1" fillId="0" borderId="3" xfId="0" applyNumberFormat="1" applyFont="1" applyFill="1" applyBorder="1" applyAlignment="1">
      <alignment/>
    </xf>
    <xf numFmtId="0" fontId="12" fillId="0" borderId="0" xfId="0" applyFont="1"/>
    <xf numFmtId="0" fontId="13" fillId="0" borderId="0" xfId="0" applyFont="1" applyAlignment="1">
      <alignment horizontal="left"/>
    </xf>
    <xf numFmtId="0" fontId="12" fillId="0" borderId="0" xfId="0" applyFont="1" applyAlignment="1">
      <alignment horizontal="left"/>
    </xf>
    <xf numFmtId="0" fontId="14" fillId="2" borderId="2" xfId="0"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167" fontId="1" fillId="0" borderId="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4" fillId="0" borderId="5" xfId="0" applyFont="1" applyFill="1" applyBorder="1" applyAlignment="1">
      <alignment horizontal="left" vertical="center"/>
    </xf>
    <xf numFmtId="164" fontId="1" fillId="0" borderId="4" xfId="0" applyNumberFormat="1" applyFont="1" applyFill="1" applyBorder="1" applyAlignment="1">
      <alignment horizontal="center" vertical="center"/>
    </xf>
    <xf numFmtId="0" fontId="14" fillId="0" borderId="6" xfId="0" applyFont="1" applyFill="1" applyBorder="1" applyAlignment="1">
      <alignment horizontal="left" vertical="center"/>
    </xf>
    <xf numFmtId="0" fontId="15" fillId="0" borderId="0" xfId="0" applyFont="1"/>
    <xf numFmtId="0" fontId="16" fillId="0" borderId="0" xfId="0" applyFont="1" applyFill="1" applyBorder="1"/>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0" xfId="0" applyNumberFormat="1" applyFont="1" applyFill="1" applyBorder="1" applyAlignment="1">
      <alignment/>
    </xf>
    <xf numFmtId="166" fontId="1" fillId="0" borderId="0" xfId="0" applyNumberFormat="1" applyFont="1" applyFill="1" applyBorder="1" applyAlignment="1">
      <alignment/>
    </xf>
    <xf numFmtId="0" fontId="1" fillId="3" borderId="3" xfId="0" applyNumberFormat="1" applyFont="1" applyFill="1" applyBorder="1" applyAlignment="1">
      <alignment/>
    </xf>
    <xf numFmtId="0" fontId="1" fillId="0" borderId="3" xfId="0" applyNumberFormat="1" applyFont="1" applyFill="1" applyBorder="1" applyAlignment="1">
      <alignment/>
    </xf>
    <xf numFmtId="3" fontId="1" fillId="0" borderId="4" xfId="0" applyNumberFormat="1" applyFont="1" applyFill="1" applyBorder="1" applyAlignment="1">
      <alignment horizontal="left" vertical="center"/>
    </xf>
    <xf numFmtId="0" fontId="12" fillId="0" borderId="7" xfId="0" applyFont="1" applyBorder="1" applyAlignment="1">
      <alignment horizontal="left"/>
    </xf>
    <xf numFmtId="3" fontId="1" fillId="0" borderId="4" xfId="0" applyNumberFormat="1" applyFont="1" applyFill="1" applyBorder="1" applyAlignment="1">
      <alignment horizontal="right" vertical="center"/>
    </xf>
    <xf numFmtId="0" fontId="12" fillId="0" borderId="8" xfId="0" applyFont="1" applyBorder="1" applyAlignment="1">
      <alignment horizontal="left"/>
    </xf>
    <xf numFmtId="3" fontId="0" fillId="0" borderId="0" xfId="0" applyNumberFormat="1"/>
    <xf numFmtId="0" fontId="0" fillId="0" borderId="0" xfId="0" applyBorder="1"/>
    <xf numFmtId="0" fontId="11" fillId="0" borderId="9" xfId="0"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7" fillId="0" borderId="12" xfId="0" applyFont="1" applyBorder="1"/>
    <xf numFmtId="0" fontId="0" fillId="0" borderId="14" xfId="0" applyBorder="1"/>
    <xf numFmtId="0" fontId="0" fillId="0" borderId="15" xfId="0" applyBorder="1"/>
    <xf numFmtId="0" fontId="0" fillId="0" borderId="16" xfId="0" applyBorder="1"/>
    <xf numFmtId="0" fontId="7" fillId="0" borderId="13" xfId="0" applyFont="1" applyBorder="1"/>
    <xf numFmtId="0" fontId="7" fillId="0" borderId="0" xfId="0" applyFont="1" applyBorder="1"/>
    <xf numFmtId="0" fontId="5" fillId="0" borderId="0" xfId="29" applyBorder="1">
      <alignment/>
      <protection/>
    </xf>
    <xf numFmtId="0" fontId="7" fillId="0" borderId="14" xfId="0" applyFont="1" applyBorder="1"/>
    <xf numFmtId="0" fontId="1" fillId="0" borderId="15" xfId="29" applyNumberFormat="1" applyFont="1" applyFill="1" applyBorder="1" applyAlignment="1">
      <alignment/>
      <protection/>
    </xf>
    <xf numFmtId="0" fontId="7" fillId="0" borderId="15" xfId="0" applyFont="1" applyBorder="1"/>
    <xf numFmtId="0" fontId="7" fillId="0" borderId="16" xfId="0" applyFont="1" applyBorder="1"/>
    <xf numFmtId="3" fontId="12" fillId="0" borderId="7" xfId="0" applyNumberFormat="1" applyFont="1" applyBorder="1"/>
    <xf numFmtId="3" fontId="1" fillId="0" borderId="17" xfId="0" applyNumberFormat="1" applyFont="1" applyFill="1" applyBorder="1" applyAlignment="1">
      <alignment horizontal="right" vertical="center"/>
    </xf>
    <xf numFmtId="0" fontId="14" fillId="0" borderId="18" xfId="0" applyFont="1" applyFill="1" applyBorder="1" applyAlignment="1">
      <alignment horizontal="left" vertical="center"/>
    </xf>
    <xf numFmtId="0" fontId="18" fillId="0" borderId="0" xfId="0" applyFont="1" applyAlignment="1">
      <alignment horizontal="left"/>
    </xf>
    <xf numFmtId="0" fontId="14" fillId="0" borderId="19"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top"/>
    </xf>
    <xf numFmtId="0" fontId="13" fillId="0" borderId="0" xfId="0" applyFont="1"/>
    <xf numFmtId="0" fontId="14" fillId="0" borderId="6" xfId="0" applyFont="1" applyFill="1" applyBorder="1" applyAlignment="1">
      <alignment horizontal="left" vertical="center" wrapText="1"/>
    </xf>
    <xf numFmtId="3" fontId="1" fillId="0" borderId="7"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xf>
    <xf numFmtId="167" fontId="1" fillId="0" borderId="21" xfId="0" applyNumberFormat="1" applyFont="1" applyFill="1" applyBorder="1" applyAlignment="1">
      <alignment horizontal="center" vertical="center"/>
    </xf>
    <xf numFmtId="0" fontId="14" fillId="0" borderId="6" xfId="0" applyFont="1" applyFill="1" applyBorder="1" applyAlignment="1">
      <alignment vertical="center"/>
    </xf>
    <xf numFmtId="167" fontId="14" fillId="0" borderId="4" xfId="0" applyNumberFormat="1" applyFont="1" applyFill="1" applyBorder="1" applyAlignment="1">
      <alignment vertical="center"/>
    </xf>
    <xf numFmtId="0" fontId="13" fillId="0" borderId="7" xfId="0" applyFont="1" applyBorder="1" applyAlignment="1">
      <alignment/>
    </xf>
    <xf numFmtId="0" fontId="13" fillId="0" borderId="22" xfId="0" applyFont="1" applyFill="1" applyBorder="1" applyAlignment="1">
      <alignment/>
    </xf>
    <xf numFmtId="167" fontId="14" fillId="0" borderId="22" xfId="0" applyNumberFormat="1" applyFont="1" applyFill="1" applyBorder="1" applyAlignment="1">
      <alignment vertical="center"/>
    </xf>
    <xf numFmtId="0" fontId="13" fillId="0" borderId="22" xfId="0" applyFont="1" applyBorder="1" applyAlignment="1">
      <alignment/>
    </xf>
    <xf numFmtId="0" fontId="13" fillId="0" borderId="22" xfId="0" applyFont="1" applyBorder="1"/>
    <xf numFmtId="0" fontId="14" fillId="0" borderId="23" xfId="0" applyFont="1" applyFill="1" applyBorder="1" applyAlignment="1">
      <alignment horizontal="left" vertical="center"/>
    </xf>
    <xf numFmtId="167" fontId="14" fillId="0" borderId="24" xfId="0" applyNumberFormat="1" applyFont="1" applyFill="1" applyBorder="1" applyAlignment="1">
      <alignment horizontal="left" vertical="center"/>
    </xf>
    <xf numFmtId="164" fontId="1" fillId="0" borderId="24" xfId="0" applyNumberFormat="1" applyFont="1" applyFill="1" applyBorder="1" applyAlignment="1">
      <alignment horizontal="center" vertical="center"/>
    </xf>
    <xf numFmtId="0" fontId="14" fillId="0" borderId="25" xfId="0" applyFont="1" applyFill="1" applyBorder="1" applyAlignment="1">
      <alignment horizontal="left" vertical="center"/>
    </xf>
    <xf numFmtId="167" fontId="14" fillId="0" borderId="26" xfId="0" applyNumberFormat="1" applyFont="1" applyFill="1" applyBorder="1" applyAlignment="1">
      <alignment horizontal="left" vertical="center"/>
    </xf>
    <xf numFmtId="164" fontId="1" fillId="0" borderId="26" xfId="0" applyNumberFormat="1" applyFont="1" applyFill="1" applyBorder="1" applyAlignment="1">
      <alignment horizontal="center" vertical="center"/>
    </xf>
    <xf numFmtId="0" fontId="14" fillId="0" borderId="26" xfId="0" applyFont="1" applyFill="1" applyBorder="1" applyAlignment="1">
      <alignment horizontal="left" vertical="center"/>
    </xf>
    <xf numFmtId="0" fontId="13" fillId="0" borderId="27" xfId="0" applyFont="1" applyBorder="1"/>
    <xf numFmtId="3" fontId="1" fillId="0" borderId="24" xfId="0" applyNumberFormat="1" applyFont="1" applyFill="1" applyBorder="1" applyAlignment="1">
      <alignment horizontal="center" vertical="center"/>
    </xf>
    <xf numFmtId="3" fontId="1" fillId="0" borderId="28" xfId="0" applyNumberFormat="1" applyFont="1" applyFill="1" applyBorder="1" applyAlignment="1">
      <alignment horizontal="center" vertical="center"/>
    </xf>
    <xf numFmtId="3" fontId="1" fillId="0" borderId="26"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xf>
    <xf numFmtId="0" fontId="14" fillId="0" borderId="30" xfId="0" applyFont="1" applyFill="1" applyBorder="1" applyAlignment="1">
      <alignment horizontal="left" vertical="center"/>
    </xf>
    <xf numFmtId="167" fontId="14" fillId="0" borderId="31" xfId="0" applyNumberFormat="1" applyFont="1" applyFill="1" applyBorder="1" applyAlignment="1">
      <alignment horizontal="left" vertical="center"/>
    </xf>
    <xf numFmtId="3" fontId="1" fillId="0" borderId="32" xfId="0" applyNumberFormat="1" applyFont="1" applyFill="1" applyBorder="1" applyAlignment="1">
      <alignment horizontal="center" vertical="center"/>
    </xf>
    <xf numFmtId="3" fontId="1" fillId="0" borderId="33" xfId="0" applyNumberFormat="1" applyFont="1" applyFill="1" applyBorder="1" applyAlignment="1">
      <alignment horizontal="center" vertical="center"/>
    </xf>
    <xf numFmtId="0" fontId="13" fillId="0" borderId="25" xfId="0" applyFont="1" applyBorder="1"/>
    <xf numFmtId="167" fontId="14" fillId="0" borderId="32" xfId="0" applyNumberFormat="1" applyFont="1" applyFill="1" applyBorder="1" applyAlignment="1">
      <alignment horizontal="left" vertical="center"/>
    </xf>
    <xf numFmtId="0" fontId="12" fillId="0" borderId="0" xfId="0" applyFont="1" applyBorder="1" applyAlignment="1">
      <alignment horizontal="left"/>
    </xf>
    <xf numFmtId="0" fontId="13" fillId="0" borderId="34" xfId="0" applyFont="1" applyBorder="1"/>
    <xf numFmtId="0" fontId="13" fillId="0" borderId="35" xfId="0" applyFont="1" applyBorder="1" applyAlignment="1">
      <alignment/>
    </xf>
    <xf numFmtId="0" fontId="12" fillId="0" borderId="36" xfId="0" applyFont="1" applyBorder="1" applyAlignment="1">
      <alignment horizontal="left"/>
    </xf>
    <xf numFmtId="167" fontId="14" fillId="0" borderId="26" xfId="0" applyNumberFormat="1" applyFont="1" applyFill="1" applyBorder="1" applyAlignment="1">
      <alignment vertical="center"/>
    </xf>
    <xf numFmtId="0" fontId="12" fillId="0" borderId="26" xfId="0" applyFont="1" applyBorder="1" applyAlignment="1">
      <alignment horizontal="left"/>
    </xf>
    <xf numFmtId="3" fontId="1" fillId="0" borderId="26" xfId="0" applyNumberFormat="1" applyFont="1" applyFill="1" applyBorder="1" applyAlignment="1">
      <alignment horizontal="right" vertical="center"/>
    </xf>
    <xf numFmtId="3" fontId="1" fillId="0" borderId="29" xfId="0" applyNumberFormat="1" applyFont="1" applyFill="1" applyBorder="1" applyAlignment="1">
      <alignment horizontal="right" vertical="center"/>
    </xf>
    <xf numFmtId="0" fontId="13" fillId="0" borderId="26" xfId="0" applyFont="1" applyBorder="1" applyAlignment="1">
      <alignment/>
    </xf>
    <xf numFmtId="0" fontId="13" fillId="0" borderId="32" xfId="0" applyFont="1" applyBorder="1" applyAlignment="1">
      <alignment/>
    </xf>
    <xf numFmtId="0" fontId="12" fillId="0" borderId="32" xfId="0" applyFont="1" applyBorder="1" applyAlignment="1">
      <alignment horizontal="left"/>
    </xf>
    <xf numFmtId="3" fontId="1" fillId="0" borderId="32" xfId="0" applyNumberFormat="1" applyFont="1" applyFill="1" applyBorder="1" applyAlignment="1">
      <alignment horizontal="right" vertical="center"/>
    </xf>
    <xf numFmtId="3" fontId="1" fillId="0" borderId="33" xfId="0" applyNumberFormat="1" applyFont="1" applyFill="1" applyBorder="1" applyAlignment="1">
      <alignment horizontal="right" vertical="center"/>
    </xf>
    <xf numFmtId="168" fontId="1" fillId="0" borderId="4" xfId="0" applyNumberFormat="1" applyFont="1" applyFill="1" applyBorder="1" applyAlignment="1">
      <alignment horizontal="right" vertical="center"/>
    </xf>
    <xf numFmtId="168" fontId="1" fillId="0" borderId="37" xfId="0" applyNumberFormat="1" applyFont="1" applyFill="1" applyBorder="1" applyAlignment="1">
      <alignment horizontal="right" vertical="center"/>
    </xf>
    <xf numFmtId="168" fontId="1" fillId="0" borderId="21" xfId="0" applyNumberFormat="1" applyFont="1" applyFill="1" applyBorder="1" applyAlignment="1">
      <alignment horizontal="right" vertical="center"/>
    </xf>
    <xf numFmtId="167" fontId="12" fillId="0" borderId="0" xfId="0" applyNumberFormat="1" applyFont="1"/>
    <xf numFmtId="167" fontId="14" fillId="0" borderId="4" xfId="0" applyNumberFormat="1" applyFont="1" applyFill="1" applyBorder="1" applyAlignment="1">
      <alignment horizontal="left" vertical="center"/>
    </xf>
    <xf numFmtId="167" fontId="14" fillId="0" borderId="21" xfId="0" applyNumberFormat="1" applyFont="1" applyFill="1" applyBorder="1" applyAlignment="1">
      <alignment horizontal="left" vertical="center"/>
    </xf>
    <xf numFmtId="3" fontId="14" fillId="0" borderId="38" xfId="0" applyNumberFormat="1" applyFont="1" applyFill="1" applyBorder="1" applyAlignment="1">
      <alignment horizontal="left" vertical="center"/>
    </xf>
    <xf numFmtId="3" fontId="1" fillId="0" borderId="39" xfId="0" applyNumberFormat="1" applyFont="1" applyFill="1" applyBorder="1" applyAlignment="1">
      <alignment horizontal="center" vertical="center"/>
    </xf>
    <xf numFmtId="3" fontId="1" fillId="0" borderId="40" xfId="0" applyNumberFormat="1" applyFont="1" applyFill="1" applyBorder="1" applyAlignment="1">
      <alignment horizontal="center" vertical="center"/>
    </xf>
    <xf numFmtId="3" fontId="12" fillId="0" borderId="28" xfId="0" applyNumberFormat="1" applyFont="1" applyBorder="1"/>
    <xf numFmtId="3" fontId="14" fillId="0" borderId="7" xfId="0" applyNumberFormat="1" applyFont="1" applyFill="1" applyBorder="1" applyAlignment="1">
      <alignment horizontal="left" vertical="center"/>
    </xf>
    <xf numFmtId="3" fontId="12" fillId="0" borderId="29" xfId="0" applyNumberFormat="1" applyFont="1" applyBorder="1"/>
    <xf numFmtId="3" fontId="14" fillId="0" borderId="20" xfId="0" applyNumberFormat="1" applyFont="1" applyFill="1" applyBorder="1" applyAlignment="1">
      <alignment horizontal="left" vertical="center"/>
    </xf>
    <xf numFmtId="3" fontId="1" fillId="0" borderId="41" xfId="0" applyNumberFormat="1" applyFont="1" applyFill="1" applyBorder="1" applyAlignment="1">
      <alignment horizontal="center" vertical="center"/>
    </xf>
    <xf numFmtId="3" fontId="12" fillId="0" borderId="33" xfId="0" applyNumberFormat="1" applyFont="1" applyBorder="1"/>
    <xf numFmtId="3" fontId="12" fillId="0" borderId="0" xfId="0" applyNumberFormat="1" applyFont="1"/>
    <xf numFmtId="0" fontId="7" fillId="0" borderId="10" xfId="0" applyFont="1" applyBorder="1"/>
    <xf numFmtId="0" fontId="7" fillId="0" borderId="11" xfId="0" applyFont="1" applyBorder="1"/>
    <xf numFmtId="0" fontId="12" fillId="0" borderId="12" xfId="0" applyFont="1" applyBorder="1"/>
    <xf numFmtId="0" fontId="13" fillId="0" borderId="0" xfId="0" applyFont="1" applyBorder="1" applyAlignment="1">
      <alignment horizontal="left"/>
    </xf>
    <xf numFmtId="0" fontId="12" fillId="0" borderId="0" xfId="0" applyFont="1" applyBorder="1"/>
    <xf numFmtId="0" fontId="12" fillId="0" borderId="13" xfId="0" applyFont="1" applyBorder="1"/>
    <xf numFmtId="0" fontId="15" fillId="0" borderId="12" xfId="0" applyFont="1" applyBorder="1"/>
    <xf numFmtId="0" fontId="15" fillId="0" borderId="14" xfId="0" applyFont="1" applyBorder="1"/>
    <xf numFmtId="0" fontId="1" fillId="0" borderId="15" xfId="0" applyFont="1" applyFill="1" applyBorder="1" applyAlignment="1">
      <alignment horizontal="center"/>
    </xf>
    <xf numFmtId="0" fontId="12" fillId="0" borderId="15" xfId="0" applyFont="1" applyBorder="1"/>
    <xf numFmtId="0" fontId="8" fillId="0" borderId="0" xfId="0" applyFont="1" applyBorder="1" applyAlignment="1">
      <alignment horizontal="left"/>
    </xf>
    <xf numFmtId="0" fontId="7" fillId="0" borderId="0" xfId="0" applyFont="1" applyBorder="1" applyAlignment="1">
      <alignment horizontal="left"/>
    </xf>
    <xf numFmtId="0" fontId="13" fillId="0" borderId="15" xfId="0" applyFont="1" applyBorder="1"/>
    <xf numFmtId="0" fontId="0" fillId="4" borderId="0" xfId="0" applyFill="1"/>
    <xf numFmtId="0" fontId="19" fillId="5" borderId="0" xfId="0" applyFont="1" applyFill="1"/>
    <xf numFmtId="0" fontId="0" fillId="5" borderId="0" xfId="0" applyFill="1"/>
    <xf numFmtId="0" fontId="21" fillId="5" borderId="0" xfId="0" applyFont="1" applyFill="1" applyAlignment="1">
      <alignment vertical="center"/>
    </xf>
    <xf numFmtId="0" fontId="22" fillId="5" borderId="0" xfId="0" applyFont="1" applyFill="1"/>
    <xf numFmtId="0" fontId="21" fillId="5" borderId="0" xfId="0" applyFont="1" applyFill="1"/>
    <xf numFmtId="0" fontId="0" fillId="6" borderId="0" xfId="0" applyFill="1"/>
    <xf numFmtId="0" fontId="20" fillId="5" borderId="0" xfId="34" applyFill="1"/>
    <xf numFmtId="0" fontId="0" fillId="0" borderId="0" xfId="0" applyFill="1"/>
    <xf numFmtId="0" fontId="21" fillId="0" borderId="0" xfId="0" applyFont="1"/>
    <xf numFmtId="0" fontId="19" fillId="0" borderId="0" xfId="0" applyFont="1"/>
    <xf numFmtId="17" fontId="0" fillId="0" borderId="0" xfId="0" applyNumberFormat="1" applyFont="1" quotePrefix="1"/>
    <xf numFmtId="0" fontId="23" fillId="0" borderId="0" xfId="0" applyFont="1"/>
    <xf numFmtId="0" fontId="20" fillId="0" borderId="0" xfId="34"/>
    <xf numFmtId="0" fontId="0" fillId="0" borderId="0" xfId="0" applyAlignment="1">
      <alignment vertical="top" wrapText="1"/>
    </xf>
    <xf numFmtId="0" fontId="22" fillId="4" borderId="0" xfId="0" applyFont="1" applyFill="1" applyAlignment="1">
      <alignment vertical="top"/>
    </xf>
    <xf numFmtId="0" fontId="0" fillId="4" borderId="0" xfId="0" applyFill="1" applyAlignment="1">
      <alignment horizontal="left"/>
    </xf>
    <xf numFmtId="0" fontId="0" fillId="4" borderId="0" xfId="0" applyFill="1" applyAlignment="1">
      <alignment horizontal="left" vertical="top" wrapText="1"/>
    </xf>
    <xf numFmtId="0" fontId="22" fillId="0" borderId="0" xfId="0" applyFont="1" applyFill="1" applyAlignment="1">
      <alignment vertical="top"/>
    </xf>
    <xf numFmtId="0" fontId="0" fillId="0" borderId="0" xfId="0" applyFill="1" applyAlignment="1">
      <alignment horizontal="left"/>
    </xf>
    <xf numFmtId="0" fontId="0" fillId="0" borderId="0" xfId="0" applyFill="1" applyAlignment="1">
      <alignment horizontal="left" vertical="top" wrapText="1"/>
    </xf>
    <xf numFmtId="0" fontId="24" fillId="0" borderId="0" xfId="0" applyFont="1" applyAlignment="1">
      <alignment vertical="top"/>
    </xf>
    <xf numFmtId="0" fontId="25" fillId="0" borderId="0" xfId="0" applyFont="1"/>
    <xf numFmtId="0" fontId="27" fillId="0" borderId="0" xfId="34" applyFont="1"/>
    <xf numFmtId="0" fontId="28" fillId="0" borderId="0" xfId="0" applyFont="1"/>
    <xf numFmtId="49" fontId="25" fillId="0" borderId="0" xfId="0" applyNumberFormat="1" applyFont="1"/>
    <xf numFmtId="168" fontId="1" fillId="0" borderId="3" xfId="0" applyNumberFormat="1" applyFont="1" applyFill="1" applyBorder="1" applyAlignment="1">
      <alignment/>
    </xf>
    <xf numFmtId="168" fontId="0" fillId="0" borderId="0" xfId="0" applyNumberFormat="1"/>
    <xf numFmtId="166" fontId="1" fillId="0" borderId="0" xfId="35" applyNumberFormat="1" applyFont="1" applyFill="1" applyBorder="1" applyAlignment="1">
      <alignment/>
      <protection/>
    </xf>
    <xf numFmtId="0" fontId="1" fillId="0" borderId="3" xfId="35" applyNumberFormat="1" applyFont="1" applyFill="1" applyBorder="1" applyAlignment="1">
      <alignment/>
      <protection/>
    </xf>
    <xf numFmtId="3" fontId="1" fillId="0" borderId="3" xfId="35" applyNumberFormat="1" applyFont="1" applyFill="1" applyBorder="1" applyAlignment="1">
      <alignment/>
      <protection/>
    </xf>
    <xf numFmtId="0" fontId="14" fillId="7" borderId="2" xfId="0" applyFont="1" applyFill="1" applyBorder="1" applyAlignment="1">
      <alignment horizontal="center" vertical="center"/>
    </xf>
    <xf numFmtId="0" fontId="1" fillId="3" borderId="3" xfId="35" applyNumberFormat="1" applyFont="1" applyFill="1" applyBorder="1" applyAlignment="1">
      <alignment/>
      <protection/>
    </xf>
    <xf numFmtId="0" fontId="1" fillId="0" borderId="3" xfId="35" applyNumberFormat="1" applyFont="1" applyFill="1" applyBorder="1" applyAlignment="1">
      <alignment/>
      <protection/>
    </xf>
    <xf numFmtId="3" fontId="1" fillId="0" borderId="3" xfId="35" applyNumberFormat="1" applyFont="1" applyFill="1" applyBorder="1" applyAlignment="1">
      <alignment/>
      <protection/>
    </xf>
    <xf numFmtId="166" fontId="1" fillId="0" borderId="0" xfId="35" applyNumberFormat="1" applyFont="1" applyFill="1" applyBorder="1" applyAlignment="1">
      <alignment/>
      <protection/>
    </xf>
    <xf numFmtId="0" fontId="1" fillId="3" borderId="3" xfId="35" applyNumberFormat="1" applyFont="1" applyFill="1" applyBorder="1" applyAlignment="1">
      <alignment/>
      <protection/>
    </xf>
    <xf numFmtId="3" fontId="1" fillId="0" borderId="3" xfId="35" applyNumberFormat="1" applyFont="1" applyFill="1" applyBorder="1" applyAlignment="1">
      <alignment/>
      <protection/>
    </xf>
    <xf numFmtId="0" fontId="14" fillId="7" borderId="1" xfId="0" applyNumberFormat="1" applyFont="1" applyFill="1" applyBorder="1" applyAlignment="1">
      <alignment horizontal="center" vertical="center" wrapText="1"/>
    </xf>
    <xf numFmtId="0" fontId="14" fillId="7" borderId="2"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xf>
    <xf numFmtId="0" fontId="14" fillId="7" borderId="2" xfId="0" applyNumberFormat="1" applyFont="1" applyFill="1" applyBorder="1" applyAlignment="1">
      <alignment horizontal="center" vertical="center"/>
    </xf>
    <xf numFmtId="167" fontId="1" fillId="0" borderId="5" xfId="0" applyNumberFormat="1" applyFont="1" applyFill="1" applyBorder="1" applyAlignment="1">
      <alignment horizontal="center" vertical="center"/>
    </xf>
    <xf numFmtId="167" fontId="1" fillId="0" borderId="42" xfId="0" applyNumberFormat="1" applyFont="1" applyFill="1" applyBorder="1" applyAlignment="1">
      <alignment horizontal="center" vertical="center"/>
    </xf>
    <xf numFmtId="3" fontId="1" fillId="0" borderId="38"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43" xfId="0" applyNumberFormat="1" applyFont="1" applyFill="1" applyBorder="1" applyAlignment="1">
      <alignment horizontal="center" vertical="center"/>
    </xf>
    <xf numFmtId="167" fontId="14" fillId="0" borderId="44" xfId="0" applyNumberFormat="1" applyFont="1" applyFill="1" applyBorder="1" applyAlignment="1">
      <alignment horizontal="left" vertical="center"/>
    </xf>
    <xf numFmtId="167" fontId="1" fillId="0" borderId="44" xfId="0" applyNumberFormat="1" applyFont="1" applyFill="1" applyBorder="1" applyAlignment="1">
      <alignment horizontal="center" vertical="center"/>
    </xf>
    <xf numFmtId="3" fontId="14" fillId="0" borderId="44" xfId="0" applyNumberFormat="1" applyFont="1" applyFill="1" applyBorder="1" applyAlignment="1">
      <alignment horizontal="left" vertical="center"/>
    </xf>
    <xf numFmtId="3" fontId="1" fillId="0" borderId="44" xfId="0" applyNumberFormat="1" applyFont="1" applyFill="1" applyBorder="1" applyAlignment="1">
      <alignment horizontal="center" vertical="center"/>
    </xf>
    <xf numFmtId="0" fontId="7" fillId="0" borderId="45" xfId="0" applyFont="1" applyBorder="1"/>
    <xf numFmtId="167" fontId="7" fillId="0" borderId="45" xfId="0" applyNumberFormat="1" applyFont="1" applyBorder="1"/>
    <xf numFmtId="0" fontId="0" fillId="0" borderId="0" xfId="0" applyFont="1" applyAlignment="1">
      <alignment horizontal="left" vertical="top" wrapText="1"/>
    </xf>
    <xf numFmtId="0" fontId="25" fillId="0" borderId="0" xfId="0" applyFont="1" applyAlignment="1">
      <alignment horizontal="left" vertical="top" wrapText="1"/>
    </xf>
    <xf numFmtId="49" fontId="25" fillId="0" borderId="0" xfId="0" applyNumberFormat="1" applyFont="1" applyAlignment="1">
      <alignment horizontal="left"/>
    </xf>
    <xf numFmtId="0" fontId="7" fillId="0" borderId="0" xfId="0" applyFont="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top"/>
    </xf>
  </cellXfs>
  <cellStyles count="22">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3" xfId="23"/>
    <cellStyle name="Normal 4" xfId="24"/>
    <cellStyle name="Normal 5" xfId="25"/>
    <cellStyle name="Normal 6" xfId="26"/>
    <cellStyle name="Normal 7" xfId="27"/>
    <cellStyle name="Normal 8" xfId="28"/>
    <cellStyle name="Normal 9" xfId="29"/>
    <cellStyle name="NumberCellStyle" xfId="30"/>
    <cellStyle name="Percent 2" xfId="31"/>
    <cellStyle name="Percent 2 2" xfId="32"/>
    <cellStyle name="Percent 3" xfId="33"/>
    <cellStyle name="Hyperlink" xfId="34"/>
    <cellStyle name="Normal 10"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25"/>
          <c:y val="0.0515"/>
          <c:w val="0.668"/>
          <c:h val="0.81575"/>
        </c:manualLayout>
      </c:layout>
      <c:barChart>
        <c:barDir val="col"/>
        <c:grouping val="stacked"/>
        <c:varyColors val="0"/>
        <c:ser>
          <c:idx val="0"/>
          <c:order val="0"/>
          <c:tx>
            <c:strRef>
              <c:f>Fig1!$C$44</c:f>
              <c:strCache>
                <c:ptCount val="1"/>
                <c:pt idx="0">
                  <c:v>Biomass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Fig1!$D$43:$G$43</c:f>
              <c:strCache/>
            </c:strRef>
          </c:cat>
          <c:val>
            <c:numRef>
              <c:f>Fig1!$D$44:$G$44</c:f>
              <c:numCache/>
            </c:numRef>
          </c:val>
        </c:ser>
        <c:ser>
          <c:idx val="1"/>
          <c:order val="1"/>
          <c:tx>
            <c:strRef>
              <c:f>Fig1!$C$45</c:f>
              <c:strCache>
                <c:ptCount val="1"/>
                <c:pt idx="0">
                  <c:v>Metal ores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Fig1!$D$43:$G$43</c:f>
              <c:strCache/>
            </c:strRef>
          </c:cat>
          <c:val>
            <c:numRef>
              <c:f>Fig1!$D$45:$G$45</c:f>
              <c:numCache/>
            </c:numRef>
          </c:val>
        </c:ser>
        <c:ser>
          <c:idx val="2"/>
          <c:order val="2"/>
          <c:tx>
            <c:strRef>
              <c:f>Fig1!$C$46</c:f>
              <c:strCache>
                <c:ptCount val="1"/>
                <c:pt idx="0">
                  <c:v>Non-metallic minerals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Fig1!$D$43:$G$43</c:f>
              <c:strCache/>
            </c:strRef>
          </c:cat>
          <c:val>
            <c:numRef>
              <c:f>Fig1!$D$46:$G$46</c:f>
              <c:numCache/>
            </c:numRef>
          </c:val>
        </c:ser>
        <c:ser>
          <c:idx val="3"/>
          <c:order val="3"/>
          <c:tx>
            <c:strRef>
              <c:f>Fig1!$C$47</c:f>
              <c:strCache>
                <c:ptCount val="1"/>
                <c:pt idx="0">
                  <c:v>Fossil energy materials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Fig1!$D$43:$G$43</c:f>
              <c:strCache/>
            </c:strRef>
          </c:cat>
          <c:val>
            <c:numRef>
              <c:f>Fig1!$D$47:$G$47</c:f>
              <c:numCache/>
            </c:numRef>
          </c:val>
        </c:ser>
        <c:overlap val="100"/>
        <c:gapWidth val="75"/>
        <c:axId val="37225100"/>
        <c:axId val="66590445"/>
      </c:barChart>
      <c:catAx>
        <c:axId val="37225100"/>
        <c:scaling>
          <c:orientation val="minMax"/>
        </c:scaling>
        <c:axPos val="b"/>
        <c:delete val="0"/>
        <c:numFmt formatCode="General" sourceLinked="1"/>
        <c:majorTickMark val="out"/>
        <c:minorTickMark val="none"/>
        <c:tickLblPos val="nextTo"/>
        <c:txPr>
          <a:bodyPr/>
          <a:lstStyle/>
          <a:p>
            <a:pPr>
              <a:defRPr lang="en-US" cap="none" sz="1400" u="none" baseline="0">
                <a:latin typeface="Calibri"/>
                <a:ea typeface="Calibri"/>
                <a:cs typeface="Calibri"/>
              </a:defRPr>
            </a:pPr>
          </a:p>
        </c:txPr>
        <c:crossAx val="66590445"/>
        <c:crosses val="autoZero"/>
        <c:auto val="1"/>
        <c:lblOffset val="100"/>
        <c:noMultiLvlLbl val="0"/>
      </c:catAx>
      <c:valAx>
        <c:axId val="66590445"/>
        <c:scaling>
          <c:orientation val="minMax"/>
        </c:scaling>
        <c:axPos val="l"/>
        <c:title>
          <c:tx>
            <c:rich>
              <a:bodyPr vert="horz" rot="-5400000" anchor="ctr"/>
              <a:lstStyle/>
              <a:p>
                <a:pPr algn="ctr">
                  <a:defRPr/>
                </a:pPr>
                <a:r>
                  <a:rPr lang="en-US" cap="none" sz="1600" b="0" u="none" baseline="0">
                    <a:latin typeface="Calibri"/>
                    <a:ea typeface="Calibri"/>
                    <a:cs typeface="Calibri"/>
                  </a:rPr>
                  <a:t>tonnes per capita</a:t>
                </a:r>
              </a:p>
            </c:rich>
          </c:tx>
          <c:layout>
            <c:manualLayout>
              <c:xMode val="edge"/>
              <c:yMode val="edge"/>
              <c:x val="0.02075"/>
              <c:y val="0.351"/>
            </c:manualLayout>
          </c:layout>
          <c:overlay val="0"/>
          <c:spPr>
            <a:noFill/>
            <a:ln>
              <a:noFill/>
            </a:ln>
          </c:spPr>
        </c:title>
        <c:majorGridlines/>
        <c:delete val="0"/>
        <c:numFmt formatCode="0" sourceLinked="0"/>
        <c:majorTickMark val="out"/>
        <c:minorTickMark val="none"/>
        <c:tickLblPos val="nextTo"/>
        <c:txPr>
          <a:bodyPr/>
          <a:lstStyle/>
          <a:p>
            <a:pPr>
              <a:defRPr lang="en-US" cap="none" sz="1200" u="none" baseline="0">
                <a:latin typeface="Calibri"/>
                <a:ea typeface="Calibri"/>
                <a:cs typeface="Calibri"/>
              </a:defRPr>
            </a:pPr>
          </a:p>
        </c:txPr>
        <c:crossAx val="37225100"/>
        <c:crosses val="autoZero"/>
        <c:crossBetween val="between"/>
        <c:dispUnits/>
      </c:valAx>
    </c:plotArea>
    <c:legend>
      <c:legendPos val="r"/>
      <c:layout>
        <c:manualLayout>
          <c:xMode val="edge"/>
          <c:yMode val="edge"/>
          <c:x val="0.80575"/>
          <c:y val="0.0655"/>
          <c:w val="0.1305"/>
          <c:h val="0.824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5"/>
          <c:y val="0.0265"/>
          <c:w val="0.924"/>
          <c:h val="0.93525"/>
        </c:manualLayout>
      </c:layout>
      <c:barChart>
        <c:barDir val="col"/>
        <c:grouping val="stacked"/>
        <c:varyColors val="0"/>
        <c:ser>
          <c:idx val="0"/>
          <c:order val="0"/>
          <c:tx>
            <c:v>Series 1</c:v>
          </c:tx>
          <c:spPr>
            <a:solidFill>
              <a:srgbClr val="83DDE1"/>
            </a:solidFill>
            <a:ln w="127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w="12700">
                <a:noFill/>
              </a:ln>
            </c:spPr>
          </c:dPt>
          <c:dPt>
            <c:idx val="1"/>
            <c:invertIfNegative val="0"/>
            <c:spPr>
              <a:solidFill>
                <a:schemeClr val="accent1"/>
              </a:solidFill>
              <a:ln w="12700">
                <a:noFill/>
              </a:ln>
            </c:spPr>
          </c:dPt>
          <c:dPt>
            <c:idx val="2"/>
            <c:invertIfNegative val="0"/>
            <c:spPr>
              <a:solidFill>
                <a:schemeClr val="accent4"/>
              </a:solidFill>
              <a:ln w="12700">
                <a:noFill/>
              </a:ln>
            </c:spPr>
          </c:dPt>
          <c:dPt>
            <c:idx val="3"/>
            <c:invertIfNegative val="0"/>
            <c:spPr>
              <a:solidFill>
                <a:schemeClr val="accent6"/>
              </a:solidFill>
              <a:ln w="12700">
                <a:noFill/>
              </a:ln>
            </c:spPr>
          </c:dPt>
          <c:dLbls>
            <c:dLbl>
              <c:idx val="0"/>
              <c:layout>
                <c:manualLayout>
                  <c:x val="0.00225"/>
                  <c:y val="0"/>
                </c:manualLayout>
              </c:layout>
              <c:tx>
                <c:rich>
                  <a:bodyPr vert="horz" rot="0" anchor="ctr"/>
                  <a:lstStyle/>
                  <a:p>
                    <a:pPr algn="ctr">
                      <a:defRPr/>
                    </a:pPr>
                    <a:r>
                      <a:rPr lang="en-US" cap="none" u="none" baseline="0">
                        <a:latin typeface="Calibri"/>
                        <a:ea typeface="Calibri"/>
                        <a:cs typeface="Calibri"/>
                      </a:rPr>
                      <a:t>Domestic</a:t>
                    </a:r>
                    <a:r>
                      <a:rPr lang="en-US" cap="none" u="none" baseline="0">
                        <a:latin typeface="Calibri"/>
                        <a:ea typeface="Calibri"/>
                        <a:cs typeface="Calibri"/>
                      </a:rPr>
                      <a:t>
extraction, </a:t>
                    </a:r>
                    <a:r>
                      <a:rPr lang="en-US" cap="none" u="none" baseline="0">
                        <a:latin typeface="Calibri"/>
                        <a:ea typeface="Calibri"/>
                        <a:cs typeface="Calibri"/>
                      </a:rPr>
                      <a:t>
11.5</a:t>
                    </a:r>
                  </a:p>
                </c:rich>
              </c:tx>
              <c:dLblPos val="ctr"/>
              <c:showLegendKey val="0"/>
              <c:showVal val="1"/>
              <c:showBubbleSize val="0"/>
              <c:showCatName val="1"/>
              <c:showSerName val="0"/>
              <c:showPercent val="0"/>
            </c:dLbl>
            <c:dLbl>
              <c:idx val="1"/>
              <c:tx>
                <c:rich>
                  <a:bodyPr vert="horz" rot="0" anchor="ctr"/>
                  <a:lstStyle/>
                  <a:p>
                    <a:pPr algn="ctr">
                      <a:defRPr/>
                    </a:pPr>
                    <a:r>
                      <a:rPr lang="en-US" cap="none" u="none" baseline="0">
                        <a:latin typeface="Calibri"/>
                        <a:ea typeface="Calibri"/>
                        <a:cs typeface="Calibri"/>
                      </a:rPr>
                      <a:t>Domestic</a:t>
                    </a:r>
                    <a:r>
                      <a:rPr lang="en-US" cap="none" u="none" baseline="0">
                        <a:latin typeface="Calibri"/>
                        <a:ea typeface="Calibri"/>
                        <a:cs typeface="Calibri"/>
                      </a:rPr>
                      <a:t> </a:t>
                    </a:r>
                    <a:r>
                      <a:rPr lang="en-US" cap="none" u="none" baseline="0">
                        <a:latin typeface="Calibri"/>
                        <a:ea typeface="Calibri"/>
                        <a:cs typeface="Calibri"/>
                      </a:rPr>
                      <a:t>material</a:t>
                    </a:r>
                    <a:r>
                      <a:rPr lang="en-US" cap="none" u="none" baseline="0">
                        <a:latin typeface="Calibri"/>
                        <a:ea typeface="Calibri"/>
                        <a:cs typeface="Calibri"/>
                      </a:rPr>
                      <a:t>
consumption</a:t>
                    </a:r>
                    <a:r>
                      <a:rPr lang="en-US" cap="none" u="none" baseline="0">
                        <a:latin typeface="Calibri"/>
                        <a:ea typeface="Calibri"/>
                        <a:cs typeface="Calibri"/>
                      </a:rPr>
                      <a:t>
(DMC),</a:t>
                    </a:r>
                    <a:r>
                      <a:rPr lang="en-US" cap="none" u="none" baseline="0">
                        <a:latin typeface="Calibri"/>
                        <a:ea typeface="Calibri"/>
                        <a:cs typeface="Calibri"/>
                      </a:rPr>
                      <a:t>
13.3</a:t>
                    </a:r>
                  </a:p>
                </c:rich>
              </c:tx>
              <c:dLblPos val="ctr"/>
              <c:showLegendKey val="0"/>
              <c:showVal val="1"/>
              <c:showBubbleSize val="0"/>
              <c:showCatName val="1"/>
              <c:showSerName val="0"/>
              <c:showPercent val="0"/>
            </c:dLbl>
            <c:dLbl>
              <c:idx val="2"/>
              <c:tx>
                <c:rich>
                  <a:bodyPr vert="horz" rot="0" anchor="ctr"/>
                  <a:lstStyle/>
                  <a:p>
                    <a:pPr algn="ctr">
                      <a:defRPr/>
                    </a:pPr>
                    <a:r>
                      <a:rPr lang="en-US" cap="none" sz="1400" b="0" i="0" u="none" baseline="0">
                        <a:solidFill>
                          <a:srgbClr val="000000"/>
                        </a:solidFill>
                        <a:latin typeface="Calibri"/>
                        <a:ea typeface="Calibri"/>
                        <a:cs typeface="Calibri"/>
                      </a:rPr>
                      <a:t>Domestic</a:t>
                    </a:r>
                    <a:r>
                      <a:rPr lang="en-US" cap="none" sz="1400" b="0" i="0" u="none" baseline="0">
                        <a:solidFill>
                          <a:srgbClr val="000000"/>
                        </a:solidFill>
                        <a:latin typeface="Calibri"/>
                        <a:ea typeface="Calibri"/>
                        <a:cs typeface="Calibri"/>
                      </a:rPr>
                      <a:t>
extraction,</a:t>
                    </a:r>
                    <a:r>
                      <a:rPr lang="en-US" cap="none" sz="1400" b="0" i="0" u="none" baseline="0">
                        <a:solidFill>
                          <a:srgbClr val="000000"/>
                        </a:solidFill>
                        <a:latin typeface="Calibri"/>
                        <a:ea typeface="Calibri"/>
                        <a:cs typeface="Calibri"/>
                      </a:rPr>
                      <a:t>
11.5</a:t>
                    </a:r>
                  </a:p>
                </c:rich>
              </c:tx>
              <c:numFmt formatCode="#,##0.0" sourceLinked="0"/>
              <c:spPr>
                <a:solidFill>
                  <a:schemeClr val="accent4"/>
                </a:solidFill>
              </c:spPr>
              <c:dLblPos val="ctr"/>
              <c:showLegendKey val="0"/>
              <c:showVal val="0"/>
              <c:showBubbleSize val="0"/>
              <c:showCatName val="0"/>
              <c:showSerName val="0"/>
              <c:showPercent val="0"/>
            </c:dLbl>
            <c:dLbl>
              <c:idx val="3"/>
              <c:tx>
                <c:rich>
                  <a:bodyPr vert="horz" rot="0" anchor="ctr"/>
                  <a:lstStyle/>
                  <a:p>
                    <a:pPr algn="ctr">
                      <a:defRPr/>
                    </a:pPr>
                    <a:r>
                      <a:rPr lang="en-US" cap="none" u="none" baseline="0">
                        <a:latin typeface="Calibri"/>
                        <a:ea typeface="Calibri"/>
                        <a:cs typeface="Calibri"/>
                      </a:rPr>
                      <a:t>Raw material</a:t>
                    </a:r>
                    <a:r>
                      <a:rPr lang="en-US" cap="none" u="none" baseline="0">
                        <a:latin typeface="Calibri"/>
                        <a:ea typeface="Calibri"/>
                        <a:cs typeface="Calibri"/>
                      </a:rPr>
                      <a:t>
consumption
 (RMC),</a:t>
                    </a:r>
                    <a:r>
                      <a:rPr lang="en-US" cap="none" u="none" baseline="0">
                        <a:latin typeface="Calibri"/>
                        <a:ea typeface="Calibri"/>
                        <a:cs typeface="Calibri"/>
                      </a:rPr>
                      <a:t>
14.0</a:t>
                    </a:r>
                  </a:p>
                </c:rich>
              </c:tx>
              <c:dLblPos val="ctr"/>
              <c:showLegendKey val="0"/>
              <c:showVal val="1"/>
              <c:showBubbleSize val="0"/>
              <c:showCatName val="1"/>
              <c:showSerName val="0"/>
              <c:showPercent val="0"/>
            </c:dLbl>
            <c:numFmt formatCode="#,##0.0" sourceLinked="0"/>
            <c:txPr>
              <a:bodyPr vert="horz" rot="0" anchor="ctr"/>
              <a:lstStyle/>
              <a:p>
                <a:pPr algn="ctr">
                  <a:defRPr lang="en-US" cap="none" sz="1400" b="0" i="0" u="none" baseline="0">
                    <a:solidFill>
                      <a:srgbClr val="000000"/>
                    </a:solidFill>
                    <a:latin typeface="Calibri"/>
                    <a:ea typeface="Calibri"/>
                    <a:cs typeface="Calibri"/>
                  </a:defRPr>
                </a:pPr>
              </a:p>
            </c:txPr>
            <c:dLblPos val="ctr"/>
            <c:showLegendKey val="0"/>
            <c:showVal val="1"/>
            <c:showBubbleSize val="0"/>
            <c:showCatName val="1"/>
            <c:showSerName val="0"/>
            <c:showPercent val="0"/>
          </c:dLbls>
          <c:cat>
            <c:strRef>
              <c:f>Fig2!$C$40:$C$43</c:f>
              <c:strCache/>
            </c:strRef>
          </c:cat>
          <c:val>
            <c:numRef>
              <c:f>Fig2!$D$40:$D$43</c:f>
              <c:numCache/>
            </c:numRef>
          </c:val>
        </c:ser>
        <c:ser>
          <c:idx val="1"/>
          <c:order val="1"/>
          <c:tx>
            <c:v>Series 2</c:v>
          </c:tx>
          <c:spPr>
            <a:solidFill>
              <a:schemeClr val="accent2">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3"/>
              </a:solidFill>
              <a:ln>
                <a:noFill/>
              </a:ln>
            </c:spPr>
          </c:dPt>
          <c:dPt>
            <c:idx val="2"/>
            <c:invertIfNegative val="0"/>
            <c:spPr>
              <a:solidFill>
                <a:schemeClr val="accent2">
                  <a:lumMod val="40000"/>
                  <a:lumOff val="60000"/>
                </a:schemeClr>
              </a:solidFill>
              <a:ln>
                <a:noFill/>
              </a:ln>
            </c:spPr>
          </c:dPt>
          <c:dPt>
            <c:idx val="3"/>
            <c:invertIfNegative val="0"/>
            <c:spPr>
              <a:solidFill>
                <a:schemeClr val="accent3">
                  <a:lumMod val="60000"/>
                  <a:lumOff val="40000"/>
                </a:schemeClr>
              </a:solidFill>
              <a:ln>
                <a:noFill/>
              </a:ln>
            </c:spPr>
          </c:dPt>
          <c:dLbls>
            <c:dLbl>
              <c:idx val="0"/>
              <c:tx>
                <c:rich>
                  <a:bodyPr vert="horz" rot="0" anchor="ctr"/>
                  <a:lstStyle/>
                  <a:p>
                    <a:pPr algn="ctr">
                      <a:defRPr/>
                    </a:pPr>
                    <a:r>
                      <a:rPr lang="en-US" cap="none" sz="1400" b="0" i="0" u="none" baseline="0">
                        <a:solidFill>
                          <a:schemeClr val="bg1"/>
                        </a:solidFill>
                        <a:latin typeface="Calibri"/>
                        <a:ea typeface="Calibri"/>
                        <a:cs typeface="Calibri"/>
                      </a:rPr>
                      <a:t>  Imports,</a:t>
                    </a:r>
                    <a:r>
                      <a:rPr lang="en-US" cap="none" sz="1400" b="0" i="0" u="none" baseline="0">
                        <a:solidFill>
                          <a:schemeClr val="bg1"/>
                        </a:solidFill>
                        <a:latin typeface="Calibri"/>
                        <a:ea typeface="Calibri"/>
                        <a:cs typeface="Calibri"/>
                      </a:rPr>
                      <a:t>
3.1</a:t>
                    </a:r>
                  </a:p>
                </c:rich>
              </c:tx>
              <c:showLegendKey val="0"/>
              <c:showVal val="0"/>
              <c:showBubbleSize val="0"/>
              <c:showCatName val="0"/>
              <c:showSerName val="0"/>
              <c:showPercent val="0"/>
            </c:dLbl>
            <c:dLbl>
              <c:idx val="1"/>
              <c:tx>
                <c:rich>
                  <a:bodyPr vert="horz" rot="0" anchor="ctr"/>
                  <a:lstStyle/>
                  <a:p>
                    <a:pPr algn="ctr">
                      <a:defRPr/>
                    </a:pPr>
                    <a:r>
                      <a:rPr lang="en-US" cap="none" sz="1400" b="0" i="0" u="none" baseline="0">
                        <a:solidFill>
                          <a:schemeClr val="bg1"/>
                        </a:solidFill>
                        <a:latin typeface="Calibri"/>
                        <a:ea typeface="Calibri"/>
                        <a:cs typeface="Calibri"/>
                      </a:rPr>
                      <a:t> </a:t>
                    </a:r>
                    <a:r>
                      <a:rPr lang="en-US" cap="none" sz="1400" b="0" i="0" u="none" baseline="0">
                        <a:solidFill>
                          <a:schemeClr val="bg1"/>
                        </a:solidFill>
                        <a:latin typeface="Calibri"/>
                        <a:ea typeface="Calibri"/>
                        <a:cs typeface="Calibri"/>
                      </a:rPr>
                      <a:t>  Exports, </a:t>
                    </a:r>
                    <a:r>
                      <a:rPr lang="en-US" cap="none" sz="1400" b="0" i="0" u="none" baseline="0">
                        <a:solidFill>
                          <a:schemeClr val="bg1"/>
                        </a:solidFill>
                        <a:latin typeface="Calibri"/>
                        <a:ea typeface="Calibri"/>
                        <a:cs typeface="Calibri"/>
                      </a:rPr>
                      <a:t>1.3</a:t>
                    </a:r>
                  </a:p>
                </c:rich>
              </c:tx>
              <c:showLegendKey val="0"/>
              <c:showVal val="0"/>
              <c:showBubbleSize val="0"/>
              <c:showCatName val="0"/>
              <c:showSerName val="0"/>
              <c:showPercent val="0"/>
            </c:dLbl>
            <c:dLbl>
              <c:idx val="2"/>
              <c:tx>
                <c:rich>
                  <a:bodyPr vert="horz" rot="0" anchor="ctr"/>
                  <a:lstStyle/>
                  <a:p>
                    <a:pPr algn="ctr">
                      <a:defRPr/>
                    </a:pPr>
                    <a:r>
                      <a:rPr lang="en-US" cap="none" sz="1400" b="0" i="0" u="none" baseline="0">
                        <a:solidFill>
                          <a:srgbClr val="000000"/>
                        </a:solidFill>
                        <a:latin typeface="Calibri"/>
                        <a:ea typeface="Calibri"/>
                        <a:cs typeface="Calibri"/>
                      </a:rPr>
                      <a:t>  Imports  in RME,</a:t>
                    </a:r>
                    <a:r>
                      <a:rPr lang="en-US" cap="none" sz="1400" b="0" i="0" u="none" baseline="0">
                        <a:solidFill>
                          <a:srgbClr val="000000"/>
                        </a:solidFill>
                        <a:latin typeface="Calibri"/>
                        <a:ea typeface="Calibri"/>
                        <a:cs typeface="Calibri"/>
                      </a:rPr>
                      <a:t>
7.0</a:t>
                    </a:r>
                  </a:p>
                </c:rich>
              </c:tx>
              <c:showLegendKey val="0"/>
              <c:showVal val="0"/>
              <c:showBubbleSize val="0"/>
              <c:showCatName val="0"/>
              <c:showSerName val="0"/>
              <c:showPercent val="0"/>
            </c:dLbl>
            <c:dLbl>
              <c:idx val="3"/>
              <c:tx>
                <c:rich>
                  <a:bodyPr vert="horz" rot="0" anchor="ctr"/>
                  <a:lstStyle/>
                  <a:p>
                    <a:pPr algn="ctr">
                      <a:defRPr/>
                    </a:pPr>
                    <a:r>
                      <a:rPr lang="en-US" cap="none" sz="1400" u="none" baseline="0">
                        <a:latin typeface="Calibri"/>
                        <a:ea typeface="Calibri"/>
                        <a:cs typeface="Calibri"/>
                      </a:rPr>
                      <a:t> Exports in RME,</a:t>
                    </a:r>
                    <a:r>
                      <a:rPr lang="en-US" cap="none" sz="1400" u="none" baseline="0">
                        <a:latin typeface="Calibri"/>
                        <a:ea typeface="Calibri"/>
                        <a:cs typeface="Calibri"/>
                      </a:rPr>
                      <a:t>
4.5</a:t>
                    </a:r>
                  </a:p>
                </c:rich>
              </c:tx>
              <c:showLegendKey val="0"/>
              <c:showVal val="0"/>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Fig2!$C$40:$C$43</c:f>
              <c:strCache/>
            </c:strRef>
          </c:cat>
          <c:val>
            <c:numRef>
              <c:f>Fig2!$F$40:$F$43</c:f>
              <c:numCache/>
            </c:numRef>
          </c:val>
        </c:ser>
        <c:overlap val="100"/>
        <c:gapWidth val="70"/>
        <c:axId val="62443094"/>
        <c:axId val="25116935"/>
      </c:barChart>
      <c:catAx>
        <c:axId val="62443094"/>
        <c:scaling>
          <c:orientation val="minMax"/>
        </c:scaling>
        <c:axPos val="b"/>
        <c:delete val="0"/>
        <c:numFmt formatCode="General" sourceLinked="1"/>
        <c:majorTickMark val="out"/>
        <c:minorTickMark val="none"/>
        <c:tickLblPos val="none"/>
        <c:crossAx val="25116935"/>
        <c:crosses val="autoZero"/>
        <c:auto val="1"/>
        <c:lblOffset val="100"/>
        <c:noMultiLvlLbl val="0"/>
      </c:catAx>
      <c:valAx>
        <c:axId val="25116935"/>
        <c:scaling>
          <c:orientation val="minMax"/>
        </c:scaling>
        <c:axPos val="l"/>
        <c:title>
          <c:tx>
            <c:rich>
              <a:bodyPr vert="horz" rot="-5400000" anchor="ctr"/>
              <a:lstStyle/>
              <a:p>
                <a:pPr algn="ctr">
                  <a:defRPr/>
                </a:pPr>
                <a:r>
                  <a:rPr lang="en-US" cap="none" sz="1600" b="0" i="0" u="none" baseline="0">
                    <a:solidFill>
                      <a:srgbClr val="000000"/>
                    </a:solidFill>
                    <a:latin typeface="Calibri"/>
                    <a:ea typeface="Calibri"/>
                    <a:cs typeface="Calibri"/>
                  </a:rPr>
                  <a:t>tonnes</a:t>
                </a:r>
                <a:r>
                  <a:rPr lang="en-US" cap="none" sz="1600" b="0" i="0" u="none" baseline="0">
                    <a:solidFill>
                      <a:srgbClr val="000000"/>
                    </a:solidFill>
                    <a:latin typeface="Calibri"/>
                    <a:ea typeface="Calibri"/>
                    <a:cs typeface="Calibri"/>
                  </a:rPr>
                  <a:t> per capita</a:t>
                </a:r>
              </a:p>
            </c:rich>
          </c:tx>
          <c:layout>
            <c:manualLayout>
              <c:xMode val="edge"/>
              <c:yMode val="edge"/>
              <c:x val="0.00675"/>
              <c:y val="0.32425"/>
            </c:manualLayout>
          </c:layout>
          <c:overlay val="0"/>
          <c:spPr>
            <a:noFill/>
            <a:ln>
              <a:noFill/>
            </a:ln>
          </c:spPr>
        </c:title>
        <c:majorGridlines>
          <c:spPr>
            <a:ln cap="rnd">
              <a:solidFill>
                <a:schemeClr val="tx1">
                  <a:tint val="75000"/>
                  <a:shade val="95000"/>
                  <a:satMod val="105000"/>
                </a:schemeClr>
              </a:solidFill>
              <a:prstDash val="sysDot"/>
            </a:ln>
          </c:spPr>
        </c:majorGridlines>
        <c:delete val="0"/>
        <c:numFmt formatCode="#,##0" sourceLinked="0"/>
        <c:majorTickMark val="out"/>
        <c:minorTickMark val="none"/>
        <c:tickLblPos val="nextTo"/>
        <c:spPr>
          <a:ln>
            <a:noFill/>
          </a:ln>
        </c:spPr>
        <c:txPr>
          <a:bodyPr/>
          <a:lstStyle/>
          <a:p>
            <a:pPr>
              <a:defRPr lang="en-US" cap="none" sz="1200" b="0" i="0" u="none" baseline="0">
                <a:solidFill>
                  <a:srgbClr val="000000"/>
                </a:solidFill>
                <a:latin typeface="Calibri"/>
                <a:ea typeface="Calibri"/>
                <a:cs typeface="Calibri"/>
              </a:defRPr>
            </a:pPr>
          </a:p>
        </c:txPr>
        <c:crossAx val="62443094"/>
        <c:crosses val="autoZero"/>
        <c:crossBetween val="between"/>
        <c:dispUnits/>
      </c:valAx>
      <c:spPr>
        <a:noFill/>
        <a:ln w="25400">
          <a:noFill/>
        </a:ln>
      </c:spPr>
    </c:plotArea>
    <c:plotVisOnly val="1"/>
    <c:dispBlanksAs val="gap"/>
    <c:showDLblsOverMax val="0"/>
  </c:chart>
  <c:spPr>
    <a:ln>
      <a:noFill/>
    </a:ln>
  </c:spPr>
  <c:txPr>
    <a:bodyPr vert="horz" rot="0"/>
    <a:lstStyle/>
    <a:p>
      <a:pPr>
        <a:defRPr lang="en-US" cap="none" sz="1000" b="0" i="0" u="none" baseline="0">
          <a:solidFill>
            <a:srgbClr val="000000"/>
          </a:solidFill>
          <a:latin typeface="Calibri"/>
          <a:ea typeface="Calibri"/>
          <a:cs typeface="Calibri"/>
        </a:defRPr>
      </a:pPr>
    </a:p>
  </c:txPr>
  <c:userShapes r:id="rId1"/>
  <c:lang xmlns:c="http://schemas.openxmlformats.org/drawingml/2006/chart" val="en-GB"/>
  <c:printSettings xmlns:c="http://schemas.openxmlformats.org/drawingml/2006/chart">
    <c:headerFooter/>
    <c:pageMargins b="0.75" l="0.7" r="0.7" t="0.75" header="0.3" footer="0.3"/>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175"/>
          <c:w val="0.701"/>
          <c:h val="0.8625"/>
        </c:manualLayout>
      </c:layout>
      <c:areaChart>
        <c:grouping val="stacked"/>
        <c:varyColors val="0"/>
        <c:ser>
          <c:idx val="0"/>
          <c:order val="0"/>
          <c:tx>
            <c:strRef>
              <c:f>Fig3!$C$38</c:f>
              <c:strCache>
                <c:ptCount val="1"/>
                <c:pt idx="0">
                  <c:v>Biomass</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Fig3!$D$37:$O$37</c:f>
              <c:numCache/>
            </c:numRef>
          </c:cat>
          <c:val>
            <c:numRef>
              <c:f>Fig3!$D$38:$O$38</c:f>
              <c:numCache/>
            </c:numRef>
          </c:val>
        </c:ser>
        <c:ser>
          <c:idx val="1"/>
          <c:order val="1"/>
          <c:tx>
            <c:strRef>
              <c:f>Fig3!$C$39</c:f>
              <c:strCache>
                <c:ptCount val="1"/>
                <c:pt idx="0">
                  <c:v>Metal ores</c:v>
                </c:pt>
              </c:strCache>
            </c:strRef>
          </c:tx>
          <c:spPr>
            <a:solidFill>
              <a:schemeClr val="accent2"/>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Fig3!$D$37:$O$37</c:f>
              <c:numCache/>
            </c:numRef>
          </c:cat>
          <c:val>
            <c:numRef>
              <c:f>Fig3!$D$39:$O$39</c:f>
              <c:numCache/>
            </c:numRef>
          </c:val>
        </c:ser>
        <c:ser>
          <c:idx val="2"/>
          <c:order val="2"/>
          <c:tx>
            <c:strRef>
              <c:f>Fig3!$C$40</c:f>
              <c:strCache>
                <c:ptCount val="1"/>
                <c:pt idx="0">
                  <c:v>Non-metallic minerals</c:v>
                </c:pt>
              </c:strCache>
            </c:strRef>
          </c:tx>
          <c:spPr>
            <a:solidFill>
              <a:schemeClr val="accent3"/>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Fig3!$D$37:$O$37</c:f>
              <c:numCache/>
            </c:numRef>
          </c:cat>
          <c:val>
            <c:numRef>
              <c:f>Fig3!$D$40:$O$40</c:f>
              <c:numCache/>
            </c:numRef>
          </c:val>
        </c:ser>
        <c:ser>
          <c:idx val="3"/>
          <c:order val="3"/>
          <c:tx>
            <c:strRef>
              <c:f>Fig3!$C$41</c:f>
              <c:strCache>
                <c:ptCount val="1"/>
                <c:pt idx="0">
                  <c:v>Fossil energy materials</c:v>
                </c:pt>
              </c:strCache>
            </c:strRef>
          </c:tx>
          <c:spPr>
            <a:solidFill>
              <a:schemeClr val="accent4"/>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Fig3!$D$37:$O$37</c:f>
              <c:numCache/>
            </c:numRef>
          </c:cat>
          <c:val>
            <c:numRef>
              <c:f>Fig3!$D$41:$O$41</c:f>
              <c:numCache/>
            </c:numRef>
          </c:val>
        </c:ser>
        <c:axId val="24725824"/>
        <c:axId val="21205825"/>
      </c:areaChart>
      <c:lineChart>
        <c:grouping val="standard"/>
        <c:varyColors val="0"/>
        <c:ser>
          <c:idx val="4"/>
          <c:order val="4"/>
          <c:tx>
            <c:strRef>
              <c:f>Fig3!$C$47</c:f>
              <c:strCache>
                <c:ptCount val="1"/>
                <c:pt idx="0">
                  <c:v>DMC</c:v>
                </c:pt>
              </c:strCache>
            </c:strRef>
          </c:tx>
          <c:spPr>
            <a:ln>
              <a:solidFill>
                <a:schemeClr val="tx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Fig3!$D$37:$O$37</c:f>
              <c:numCache/>
            </c:numRef>
          </c:cat>
          <c:val>
            <c:numRef>
              <c:f>Fig3!$D$47:$O$47</c:f>
              <c:numCache/>
            </c:numRef>
          </c:val>
          <c:smooth val="0"/>
        </c:ser>
        <c:axId val="24725824"/>
        <c:axId val="21205825"/>
      </c:lineChart>
      <c:catAx>
        <c:axId val="24725824"/>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21205825"/>
        <c:crosses val="autoZero"/>
        <c:auto val="1"/>
        <c:lblOffset val="100"/>
        <c:noMultiLvlLbl val="0"/>
      </c:catAx>
      <c:valAx>
        <c:axId val="21205825"/>
        <c:scaling>
          <c:orientation val="minMax"/>
        </c:scaling>
        <c:axPos val="l"/>
        <c:title>
          <c:tx>
            <c:rich>
              <a:bodyPr vert="horz" rot="-5400000" anchor="ctr"/>
              <a:lstStyle/>
              <a:p>
                <a:pPr algn="ctr">
                  <a:defRPr/>
                </a:pPr>
                <a:r>
                  <a:rPr lang="en-US" cap="none" sz="1600" b="0" u="none" baseline="0">
                    <a:latin typeface="Calibri"/>
                    <a:ea typeface="Calibri"/>
                    <a:cs typeface="Calibri"/>
                  </a:rPr>
                  <a:t>tonnes per capita</a:t>
                </a:r>
              </a:p>
            </c:rich>
          </c:tx>
          <c:layout>
            <c:manualLayout>
              <c:xMode val="edge"/>
              <c:yMode val="edge"/>
              <c:x val="0.021"/>
              <c:y val="0.267"/>
            </c:manualLayout>
          </c:layout>
          <c:overlay val="0"/>
          <c:spPr>
            <a:noFill/>
            <a:ln>
              <a:noFill/>
            </a:ln>
          </c:spPr>
        </c:title>
        <c:majorGridlines/>
        <c:delete val="0"/>
        <c:numFmt formatCode="#,##0;[Red]#,##0" sourceLinked="0"/>
        <c:majorTickMark val="out"/>
        <c:minorTickMark val="none"/>
        <c:tickLblPos val="nextTo"/>
        <c:txPr>
          <a:bodyPr/>
          <a:lstStyle/>
          <a:p>
            <a:pPr>
              <a:defRPr lang="en-US" cap="none" sz="1200" u="none" baseline="0">
                <a:latin typeface="Calibri"/>
                <a:ea typeface="Calibri"/>
                <a:cs typeface="Calibri"/>
              </a:defRPr>
            </a:pPr>
          </a:p>
        </c:txPr>
        <c:crossAx val="24725824"/>
        <c:crosses val="autoZero"/>
        <c:crossBetween val="midCat"/>
        <c:dispUnits/>
      </c:valAx>
    </c:plotArea>
    <c:legend>
      <c:legendPos val="r"/>
      <c:layout>
        <c:manualLayout>
          <c:xMode val="edge"/>
          <c:yMode val="edge"/>
          <c:x val="0.8105"/>
          <c:y val="0.13075"/>
          <c:w val="0.17275"/>
          <c:h val="0.764"/>
        </c:manualLayout>
      </c:layout>
      <c:overlay val="0"/>
      <c:txPr>
        <a:bodyPr vert="horz" rot="0"/>
        <a:lstStyle/>
        <a:p>
          <a:pPr>
            <a:defRPr lang="en-US" cap="none" sz="1400" u="none" baseline="0">
              <a:latin typeface="Calibri"/>
              <a:ea typeface="Calibri"/>
              <a:cs typeface="Calibri"/>
            </a:defRPr>
          </a:pPr>
        </a:p>
      </c:txPr>
    </c:legend>
    <c:plotVisOnly val="1"/>
    <c:dispBlanksAs val="zero"/>
    <c:showDLblsOverMax val="0"/>
  </c:chart>
  <c:spPr>
    <a:ln>
      <a:noFill/>
    </a:ln>
  </c:spPr>
  <c:lang xmlns:c="http://schemas.openxmlformats.org/drawingml/2006/chart" val="en-GB"/>
  <c:printSettings xmlns:c="http://schemas.openxmlformats.org/drawingml/2006/chart">
    <c:headerFooter/>
    <c:pageMargins b="0.78740157499999996" l="0.7" r="0.7" t="0.78740157499999996"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390525"/>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9525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334250" y="514350"/>
          <a:ext cx="0" cy="723900"/>
        </a:xfrm>
        <a:prstGeom prst="rect">
          <a:avLst/>
        </a:prstGeom>
        <a:noFill/>
        <a:ln>
          <a:noFill/>
        </a:ln>
      </xdr:spPr>
    </xdr:pic>
    <xdr:clientData/>
  </xdr:twoCellAnchor>
  <xdr:twoCellAnchor editAs="oneCell">
    <xdr:from>
      <xdr:col>1</xdr:col>
      <xdr:colOff>47625</xdr:colOff>
      <xdr:row>1</xdr:row>
      <xdr:rowOff>57150</xdr:rowOff>
    </xdr:from>
    <xdr:to>
      <xdr:col>7</xdr:col>
      <xdr:colOff>171450</xdr:colOff>
      <xdr:row>3</xdr:row>
      <xdr:rowOff>133350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2638425" cy="390525"/>
        </a:xfrm>
        <a:prstGeom prst="rect">
          <a:avLst/>
        </a:prstGeom>
        <a:ln>
          <a:noFill/>
        </a:ln>
      </xdr:spPr>
    </xdr:pic>
    <xdr:clientData/>
  </xdr:twoCellAnchor>
  <xdr:twoCellAnchor editAs="oneCell">
    <xdr:from>
      <xdr:col>18</xdr:col>
      <xdr:colOff>400050</xdr:colOff>
      <xdr:row>3</xdr:row>
      <xdr:rowOff>9525</xdr:rowOff>
    </xdr:from>
    <xdr:to>
      <xdr:col>24</xdr:col>
      <xdr:colOff>190500</xdr:colOff>
      <xdr:row>6</xdr:row>
      <xdr:rowOff>161925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353300" y="476250"/>
          <a:ext cx="2305050" cy="723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xdr:row>
      <xdr:rowOff>57150</xdr:rowOff>
    </xdr:from>
    <xdr:to>
      <xdr:col>9</xdr:col>
      <xdr:colOff>485775</xdr:colOff>
      <xdr:row>34</xdr:row>
      <xdr:rowOff>57150</xdr:rowOff>
    </xdr:to>
    <xdr:graphicFrame macro="">
      <xdr:nvGraphicFramePr>
        <xdr:cNvPr id="14404" name="Graf 1"/>
        <xdr:cNvGraphicFramePr/>
      </xdr:nvGraphicFramePr>
      <xdr:xfrm>
        <a:off x="685800" y="628650"/>
        <a:ext cx="8077200" cy="4724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0.70875</cdr:x>
      <cdr:y>0.10625</cdr:y>
    </cdr:from>
    <cdr:to>
      <cdr:x>0.724</cdr:x>
      <cdr:y>0.9575</cdr:y>
    </cdr:to>
    <cdr:sp macro="" textlink="">
      <cdr:nvSpPr>
        <cdr:cNvPr id="9" name="Right Brace 4"/>
        <cdr:cNvSpPr/>
      </cdr:nvSpPr>
      <cdr:spPr>
        <a:xfrm>
          <a:off x="7715250" y="447675"/>
          <a:ext cx="161925" cy="3648075"/>
        </a:xfrm>
        <a:prstGeom prst="rightBrace">
          <a:avLst/>
        </a:prstGeom>
        <a:noFill/>
        <a:ln w="38100">
          <a:solidFill>
            <a:schemeClr val="bg1">
              <a:lumMod val="75000"/>
            </a:schemeClr>
          </a:solidFill>
          <a:headEnd type="none"/>
          <a:tailEnd type="none"/>
        </a:ln>
      </cdr:spPr>
      <cdr:style>
        <a:lnRef idx="1">
          <a:schemeClr val="accent1"/>
        </a:lnRef>
        <a:fillRef idx="0">
          <a:schemeClr val="accent1"/>
        </a:fillRef>
        <a:effectRef idx="0">
          <a:schemeClr val="accent1"/>
        </a:effectRef>
        <a:fontRef idx="minor">
          <a:schemeClr val="tx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p>
      </cdr:txBody>
    </cdr:sp>
  </cdr:relSizeAnchor>
  <cdr:relSizeAnchor xmlns:cdr="http://schemas.openxmlformats.org/drawingml/2006/chartDrawing">
    <cdr:from>
      <cdr:x>0.25875</cdr:x>
      <cdr:y>0.50775</cdr:y>
    </cdr:from>
    <cdr:to>
      <cdr:x>0.34025</cdr:x>
      <cdr:y>0.76275</cdr:y>
    </cdr:to>
    <cdr:sp macro="" textlink="">
      <cdr:nvSpPr>
        <cdr:cNvPr id="10" name="TextBox 9"/>
        <cdr:cNvSpPr txBox="1"/>
      </cdr:nvSpPr>
      <cdr:spPr>
        <a:xfrm>
          <a:off x="2809875" y="2171700"/>
          <a:ext cx="885825" cy="1095375"/>
        </a:xfrm>
        <a:prstGeom prst="rect">
          <a:avLst/>
        </a:prstGeom>
        <a:ln>
          <a:noFill/>
        </a:ln>
      </cdr:spPr>
      <cdr:txBody>
        <a:bodyPr vertOverflow="clip" wrap="square" rtlCol="0"/>
        <a:lstStyle/>
        <a:p>
          <a:r>
            <a:rPr lang="en-GB" sz="1400"/>
            <a:t>Direct material input (DMI)</a:t>
          </a:r>
        </a:p>
      </cdr:txBody>
    </cdr:sp>
  </cdr:relSizeAnchor>
  <cdr:relSizeAnchor xmlns:cdr="http://schemas.openxmlformats.org/drawingml/2006/chartDrawing">
    <cdr:from>
      <cdr:x>0.7175</cdr:x>
      <cdr:y>0.41975</cdr:y>
    </cdr:from>
    <cdr:to>
      <cdr:x>0.799</cdr:x>
      <cdr:y>0.67475</cdr:y>
    </cdr:to>
    <cdr:sp macro="" textlink="">
      <cdr:nvSpPr>
        <cdr:cNvPr id="11" name="TextBox 1"/>
        <cdr:cNvSpPr txBox="1"/>
      </cdr:nvSpPr>
      <cdr:spPr>
        <a:xfrm>
          <a:off x="7810500" y="1790700"/>
          <a:ext cx="885825" cy="10953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400"/>
            <a:t>Raw material input (RMI)</a:t>
          </a:r>
        </a:p>
      </cdr:txBody>
    </cdr:sp>
  </cdr:relSizeAnchor>
  <cdr:relSizeAnchor xmlns:cdr="http://schemas.openxmlformats.org/drawingml/2006/chartDrawing">
    <cdr:from>
      <cdr:x>0.247</cdr:x>
      <cdr:y>0.289</cdr:y>
    </cdr:from>
    <cdr:to>
      <cdr:x>0.26375</cdr:x>
      <cdr:y>0.956</cdr:y>
    </cdr:to>
    <cdr:sp macro="" textlink="">
      <cdr:nvSpPr>
        <cdr:cNvPr id="6" name="Right Brace 5"/>
        <cdr:cNvSpPr/>
      </cdr:nvSpPr>
      <cdr:spPr>
        <a:xfrm>
          <a:off x="2686050" y="1238250"/>
          <a:ext cx="180975" cy="2857500"/>
        </a:xfrm>
        <a:prstGeom prst="rightBrace">
          <a:avLst/>
        </a:prstGeom>
        <a:noFill/>
        <a:ln w="38100">
          <a:solidFill>
            <a:schemeClr val="bg1">
              <a:lumMod val="75000"/>
            </a:schemeClr>
          </a:solidFill>
          <a:headEnd type="none"/>
          <a:tailEnd type="none"/>
        </a:ln>
      </cdr:spPr>
      <cdr:style>
        <a:lnRef idx="1">
          <a:schemeClr val="accent1"/>
        </a:lnRef>
        <a:fillRef idx="0">
          <a:schemeClr val="accent1"/>
        </a:fillRef>
        <a:effectRef idx="0">
          <a:schemeClr val="accent1"/>
        </a:effectRef>
        <a:fontRef idx="minor">
          <a:schemeClr val="tx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13</xdr:row>
      <xdr:rowOff>66675</xdr:rowOff>
    </xdr:from>
    <xdr:to>
      <xdr:col>4</xdr:col>
      <xdr:colOff>209550</xdr:colOff>
      <xdr:row>15</xdr:row>
      <xdr:rowOff>47625</xdr:rowOff>
    </xdr:to>
    <xdr:sp macro="" textlink="">
      <xdr:nvSpPr>
        <xdr:cNvPr id="1404" name="TextBox 1"/>
        <xdr:cNvSpPr txBox="1">
          <a:spLocks noChangeArrowheads="1"/>
        </xdr:cNvSpPr>
      </xdr:nvSpPr>
      <xdr:spPr bwMode="auto">
        <a:xfrm>
          <a:off x="3267075" y="22764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171450</xdr:colOff>
      <xdr:row>13</xdr:row>
      <xdr:rowOff>66675</xdr:rowOff>
    </xdr:from>
    <xdr:to>
      <xdr:col>8</xdr:col>
      <xdr:colOff>419100</xdr:colOff>
      <xdr:row>15</xdr:row>
      <xdr:rowOff>47625</xdr:rowOff>
    </xdr:to>
    <xdr:sp macro="" textlink="">
      <xdr:nvSpPr>
        <xdr:cNvPr id="1405" name="TextBox 1"/>
        <xdr:cNvSpPr txBox="1">
          <a:spLocks noChangeArrowheads="1"/>
        </xdr:cNvSpPr>
      </xdr:nvSpPr>
      <xdr:spPr bwMode="auto">
        <a:xfrm>
          <a:off x="6858000" y="2276475"/>
          <a:ext cx="2476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552450</xdr:colOff>
      <xdr:row>13</xdr:row>
      <xdr:rowOff>66675</xdr:rowOff>
    </xdr:from>
    <xdr:to>
      <xdr:col>4</xdr:col>
      <xdr:colOff>209550</xdr:colOff>
      <xdr:row>15</xdr:row>
      <xdr:rowOff>47625</xdr:rowOff>
    </xdr:to>
    <xdr:sp macro="" textlink="">
      <xdr:nvSpPr>
        <xdr:cNvPr id="1406" name="TextBox 1"/>
        <xdr:cNvSpPr txBox="1">
          <a:spLocks noChangeArrowheads="1"/>
        </xdr:cNvSpPr>
      </xdr:nvSpPr>
      <xdr:spPr bwMode="auto">
        <a:xfrm>
          <a:off x="3267075" y="22764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171450</xdr:colOff>
      <xdr:row>13</xdr:row>
      <xdr:rowOff>66675</xdr:rowOff>
    </xdr:from>
    <xdr:to>
      <xdr:col>8</xdr:col>
      <xdr:colOff>419100</xdr:colOff>
      <xdr:row>15</xdr:row>
      <xdr:rowOff>47625</xdr:rowOff>
    </xdr:to>
    <xdr:sp macro="" textlink="">
      <xdr:nvSpPr>
        <xdr:cNvPr id="1407" name="TextBox 1"/>
        <xdr:cNvSpPr txBox="1">
          <a:spLocks noChangeArrowheads="1"/>
        </xdr:cNvSpPr>
      </xdr:nvSpPr>
      <xdr:spPr bwMode="auto">
        <a:xfrm>
          <a:off x="6858000" y="2276475"/>
          <a:ext cx="2476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3</xdr:row>
      <xdr:rowOff>57150</xdr:rowOff>
    </xdr:from>
    <xdr:to>
      <xdr:col>14</xdr:col>
      <xdr:colOff>390525</xdr:colOff>
      <xdr:row>30</xdr:row>
      <xdr:rowOff>76200</xdr:rowOff>
    </xdr:to>
    <xdr:graphicFrame macro="">
      <xdr:nvGraphicFramePr>
        <xdr:cNvPr id="1408" name="Chart 5"/>
        <xdr:cNvGraphicFramePr/>
      </xdr:nvGraphicFramePr>
      <xdr:xfrm>
        <a:off x="647700" y="666750"/>
        <a:ext cx="10887075" cy="4286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0</xdr:rowOff>
    </xdr:from>
    <xdr:to>
      <xdr:col>12</xdr:col>
      <xdr:colOff>514350</xdr:colOff>
      <xdr:row>30</xdr:row>
      <xdr:rowOff>0</xdr:rowOff>
    </xdr:to>
    <xdr:graphicFrame macro="">
      <xdr:nvGraphicFramePr>
        <xdr:cNvPr id="35903" name="Graf 1"/>
        <xdr:cNvGraphicFramePr/>
      </xdr:nvGraphicFramePr>
      <xdr:xfrm>
        <a:off x="647700" y="762000"/>
        <a:ext cx="807720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about/our-partners/copyright" TargetMode="External" /><Relationship Id="rId2" Type="http://schemas.openxmlformats.org/officeDocument/2006/relationships/hyperlink" Target="http://ec.europa.eu/eurostat/statistics-explained/index.php/Material_flow_accounts_-_flows_in_raw_material_equivalent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40"/>
  <sheetViews>
    <sheetView showGridLines="0" tabSelected="1" workbookViewId="0" topLeftCell="A1"/>
  </sheetViews>
  <sheetFormatPr defaultColWidth="0" defaultRowHeight="15" customHeight="1" zeroHeight="1"/>
  <cols>
    <col min="1" max="1" width="2.28125" style="0" customWidth="1"/>
    <col min="2" max="12" width="6.28125" style="0" customWidth="1"/>
    <col min="13" max="13" width="1.421875" style="0" customWidth="1"/>
    <col min="14" max="25" width="6.28125" style="0" customWidth="1"/>
    <col min="26" max="26" width="2.28125" style="154" customWidth="1"/>
    <col min="27" max="16384" width="9.140625" style="0" hidden="1" customWidth="1"/>
  </cols>
  <sheetData>
    <row r="1" spans="1:26" ht="12"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9.95" customHeight="1">
      <c r="A2" s="146"/>
      <c r="B2" s="147"/>
      <c r="C2" s="148"/>
      <c r="D2" s="148"/>
      <c r="E2" s="148"/>
      <c r="F2" s="148"/>
      <c r="G2" s="148"/>
      <c r="H2" s="148"/>
      <c r="I2" s="148"/>
      <c r="J2" s="148"/>
      <c r="K2" s="148"/>
      <c r="L2" s="148"/>
      <c r="M2" s="148"/>
      <c r="N2" s="148"/>
      <c r="O2" s="148"/>
      <c r="P2" s="148"/>
      <c r="Q2" s="148"/>
      <c r="R2" s="148"/>
      <c r="S2" s="148"/>
      <c r="T2" s="148"/>
      <c r="U2" s="148"/>
      <c r="V2" s="148"/>
      <c r="W2" s="148"/>
      <c r="X2" s="148"/>
      <c r="Y2" s="148"/>
      <c r="Z2" s="146"/>
    </row>
    <row r="3" spans="1:26" ht="15">
      <c r="A3" s="146"/>
      <c r="B3" s="148"/>
      <c r="C3" s="148"/>
      <c r="D3" s="148"/>
      <c r="E3" s="148"/>
      <c r="F3" s="148"/>
      <c r="G3" s="148"/>
      <c r="H3" s="148"/>
      <c r="I3" s="148"/>
      <c r="J3" s="148"/>
      <c r="K3" s="148"/>
      <c r="L3" s="148"/>
      <c r="M3" s="148"/>
      <c r="N3" s="148"/>
      <c r="O3" s="148"/>
      <c r="P3" s="148"/>
      <c r="Q3" s="148"/>
      <c r="R3" s="148"/>
      <c r="S3" s="148"/>
      <c r="T3" s="148"/>
      <c r="U3" s="148"/>
      <c r="V3" s="148"/>
      <c r="W3" s="148"/>
      <c r="X3" s="148"/>
      <c r="Y3" s="148"/>
      <c r="Z3" s="146"/>
    </row>
    <row r="4" spans="1:26" ht="15">
      <c r="A4" s="146"/>
      <c r="B4" s="148"/>
      <c r="C4" s="148"/>
      <c r="D4" s="148"/>
      <c r="E4" s="148"/>
      <c r="F4" s="148"/>
      <c r="G4" s="148"/>
      <c r="H4" s="148"/>
      <c r="I4" s="148"/>
      <c r="J4" s="148"/>
      <c r="K4" s="148"/>
      <c r="L4" s="148"/>
      <c r="M4" s="148"/>
      <c r="N4" s="148"/>
      <c r="O4" s="148"/>
      <c r="P4" s="148"/>
      <c r="Q4" s="148"/>
      <c r="R4" s="148"/>
      <c r="S4" s="148"/>
      <c r="T4" s="148"/>
      <c r="U4" s="148"/>
      <c r="V4" s="148"/>
      <c r="W4" s="148"/>
      <c r="X4" s="148"/>
      <c r="Y4" s="148"/>
      <c r="Z4" s="146"/>
    </row>
    <row r="5" spans="1:26" ht="15">
      <c r="A5" s="146"/>
      <c r="B5" s="149" t="s">
        <v>87</v>
      </c>
      <c r="C5" s="150"/>
      <c r="D5" s="148"/>
      <c r="E5" s="148"/>
      <c r="F5" s="148"/>
      <c r="G5" s="148"/>
      <c r="H5" s="148"/>
      <c r="I5" s="148"/>
      <c r="J5" s="148"/>
      <c r="K5" s="148"/>
      <c r="L5" s="148"/>
      <c r="M5" s="148"/>
      <c r="N5" s="148"/>
      <c r="O5" s="148"/>
      <c r="P5" s="148"/>
      <c r="Q5" s="148"/>
      <c r="R5" s="148"/>
      <c r="S5" s="148"/>
      <c r="T5" s="148"/>
      <c r="U5" s="148"/>
      <c r="V5" s="148"/>
      <c r="W5" s="148"/>
      <c r="X5" s="148"/>
      <c r="Y5" s="148"/>
      <c r="Z5" s="146"/>
    </row>
    <row r="6" spans="1:26" ht="15">
      <c r="A6" s="146"/>
      <c r="B6" s="151" t="s">
        <v>88</v>
      </c>
      <c r="C6" s="148"/>
      <c r="D6" s="148"/>
      <c r="E6" s="148"/>
      <c r="F6" s="148"/>
      <c r="G6" s="148"/>
      <c r="H6" s="148"/>
      <c r="I6" s="148"/>
      <c r="J6" s="148"/>
      <c r="K6" s="148"/>
      <c r="L6" s="148"/>
      <c r="M6" s="148"/>
      <c r="N6" s="148"/>
      <c r="O6" s="148"/>
      <c r="P6" s="148"/>
      <c r="Q6" s="148"/>
      <c r="R6" s="148"/>
      <c r="S6" s="148"/>
      <c r="T6" s="148"/>
      <c r="U6" s="148"/>
      <c r="V6" s="148"/>
      <c r="W6" s="148"/>
      <c r="X6" s="148"/>
      <c r="Y6" s="148"/>
      <c r="Z6" s="146"/>
    </row>
    <row r="7" spans="1:26" ht="15">
      <c r="A7" s="146"/>
      <c r="B7" s="151" t="s">
        <v>89</v>
      </c>
      <c r="C7" s="148"/>
      <c r="D7" s="148"/>
      <c r="E7" s="148"/>
      <c r="F7" s="148"/>
      <c r="G7" s="148"/>
      <c r="H7" s="148"/>
      <c r="I7" s="148"/>
      <c r="J7" s="148"/>
      <c r="K7" s="148"/>
      <c r="L7" s="148"/>
      <c r="M7" s="148"/>
      <c r="N7" s="148"/>
      <c r="O7" s="148"/>
      <c r="P7" s="148"/>
      <c r="Q7" s="148"/>
      <c r="R7" s="148"/>
      <c r="S7" s="148"/>
      <c r="T7" s="148"/>
      <c r="U7" s="148"/>
      <c r="V7" s="148"/>
      <c r="W7" s="148"/>
      <c r="X7" s="148"/>
      <c r="Y7" s="148"/>
      <c r="Z7" s="146"/>
    </row>
    <row r="8" spans="1:26" ht="15">
      <c r="A8" s="146"/>
      <c r="B8" s="151" t="s">
        <v>90</v>
      </c>
      <c r="C8" s="148"/>
      <c r="D8" s="148"/>
      <c r="E8" s="148"/>
      <c r="F8" s="148"/>
      <c r="G8" s="148"/>
      <c r="H8" s="148"/>
      <c r="I8" s="148"/>
      <c r="J8" s="148"/>
      <c r="K8" s="148"/>
      <c r="L8" s="148"/>
      <c r="M8" s="148"/>
      <c r="N8" s="148"/>
      <c r="O8" s="148"/>
      <c r="P8" s="148"/>
      <c r="Q8" s="148"/>
      <c r="R8" s="148"/>
      <c r="S8" s="148"/>
      <c r="T8" s="148"/>
      <c r="U8" s="148"/>
      <c r="V8" s="148"/>
      <c r="W8" s="148"/>
      <c r="X8" s="148"/>
      <c r="Y8" s="148"/>
      <c r="Z8" s="152"/>
    </row>
    <row r="9" spans="1:26" ht="9.95" customHeight="1">
      <c r="A9" s="146"/>
      <c r="B9" s="151"/>
      <c r="C9" s="148"/>
      <c r="D9" s="148"/>
      <c r="E9" s="153"/>
      <c r="F9" s="148"/>
      <c r="G9" s="148"/>
      <c r="H9" s="148"/>
      <c r="I9" s="148"/>
      <c r="J9" s="148"/>
      <c r="K9" s="148"/>
      <c r="L9" s="148"/>
      <c r="M9" s="148"/>
      <c r="N9" s="148"/>
      <c r="O9" s="148"/>
      <c r="P9" s="148"/>
      <c r="Q9" s="148"/>
      <c r="R9" s="148"/>
      <c r="S9" s="148"/>
      <c r="T9" s="148"/>
      <c r="U9" s="148"/>
      <c r="V9" s="148"/>
      <c r="W9" s="148"/>
      <c r="X9" s="148"/>
      <c r="Y9" s="148"/>
      <c r="Z9" s="152"/>
    </row>
    <row r="10" spans="1:26" ht="6" customHeight="1">
      <c r="A10" s="146"/>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row>
    <row r="11" spans="1:26" ht="9.95" customHeight="1">
      <c r="A11" s="146"/>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46"/>
    </row>
    <row r="12" spans="1:26" ht="15">
      <c r="A12" s="146"/>
      <c r="B12" s="155" t="s">
        <v>91</v>
      </c>
      <c r="E12" s="156" t="s">
        <v>92</v>
      </c>
      <c r="Z12" s="146"/>
    </row>
    <row r="13" spans="1:26" ht="15">
      <c r="A13" s="146"/>
      <c r="Z13" s="146"/>
    </row>
    <row r="14" spans="1:26" ht="15" customHeight="1">
      <c r="A14" s="146"/>
      <c r="B14" s="155" t="s">
        <v>93</v>
      </c>
      <c r="E14" s="199" t="s">
        <v>105</v>
      </c>
      <c r="F14" s="199"/>
      <c r="G14" s="199"/>
      <c r="H14" s="199"/>
      <c r="I14" s="199"/>
      <c r="J14" s="199"/>
      <c r="K14" s="199"/>
      <c r="L14" s="199"/>
      <c r="M14" s="199"/>
      <c r="N14" s="199"/>
      <c r="O14" s="199"/>
      <c r="P14" s="199"/>
      <c r="Q14" s="199"/>
      <c r="R14" s="199"/>
      <c r="S14" s="199"/>
      <c r="T14" s="199"/>
      <c r="U14" s="199"/>
      <c r="V14" s="199"/>
      <c r="W14" s="199"/>
      <c r="X14" s="199"/>
      <c r="Y14" s="199"/>
      <c r="Z14" s="146"/>
    </row>
    <row r="15" spans="1:26" ht="15">
      <c r="A15" s="146"/>
      <c r="E15" s="199"/>
      <c r="F15" s="199"/>
      <c r="G15" s="199"/>
      <c r="H15" s="199"/>
      <c r="I15" s="199"/>
      <c r="J15" s="199"/>
      <c r="K15" s="199"/>
      <c r="L15" s="199"/>
      <c r="M15" s="199"/>
      <c r="N15" s="199"/>
      <c r="O15" s="199"/>
      <c r="P15" s="199"/>
      <c r="Q15" s="199"/>
      <c r="R15" s="199"/>
      <c r="S15" s="199"/>
      <c r="T15" s="199"/>
      <c r="U15" s="199"/>
      <c r="V15" s="199"/>
      <c r="W15" s="199"/>
      <c r="X15" s="199"/>
      <c r="Y15" s="199"/>
      <c r="Z15" s="146"/>
    </row>
    <row r="16" spans="1:26" ht="15">
      <c r="A16" s="146"/>
      <c r="Z16" s="146"/>
    </row>
    <row r="17" spans="1:26" ht="15">
      <c r="A17" s="146"/>
      <c r="B17" s="155" t="s">
        <v>94</v>
      </c>
      <c r="E17" s="157" t="s">
        <v>130</v>
      </c>
      <c r="Z17" s="146"/>
    </row>
    <row r="18" spans="1:26" ht="15">
      <c r="A18" s="146"/>
      <c r="D18" s="158"/>
      <c r="Z18" s="146"/>
    </row>
    <row r="19" spans="1:26" ht="15">
      <c r="A19" s="146"/>
      <c r="B19" s="155" t="s">
        <v>95</v>
      </c>
      <c r="E19" s="159" t="s">
        <v>96</v>
      </c>
      <c r="G19" s="160"/>
      <c r="Z19" s="146"/>
    </row>
    <row r="20" spans="1:26" ht="9.95" customHeight="1">
      <c r="A20" s="146"/>
      <c r="Z20" s="146"/>
    </row>
    <row r="21" spans="1:26" ht="6" customHeight="1">
      <c r="A21" s="146"/>
      <c r="B21" s="161"/>
      <c r="C21" s="162"/>
      <c r="D21" s="146"/>
      <c r="E21" s="163"/>
      <c r="F21" s="163"/>
      <c r="G21" s="163"/>
      <c r="H21" s="163"/>
      <c r="I21" s="163"/>
      <c r="J21" s="163"/>
      <c r="K21" s="163"/>
      <c r="L21" s="163"/>
      <c r="M21" s="163"/>
      <c r="N21" s="163"/>
      <c r="O21" s="163"/>
      <c r="P21" s="163"/>
      <c r="Q21" s="163"/>
      <c r="R21" s="163"/>
      <c r="S21" s="163"/>
      <c r="T21" s="163"/>
      <c r="U21" s="163"/>
      <c r="V21" s="163"/>
      <c r="W21" s="163"/>
      <c r="X21" s="163"/>
      <c r="Y21" s="163"/>
      <c r="Z21" s="146"/>
    </row>
    <row r="22" spans="1:26" ht="9.95" customHeight="1">
      <c r="A22" s="146"/>
      <c r="B22" s="164"/>
      <c r="C22" s="165"/>
      <c r="D22" s="154"/>
      <c r="E22" s="166"/>
      <c r="F22" s="166"/>
      <c r="G22" s="166"/>
      <c r="H22" s="166"/>
      <c r="I22" s="166"/>
      <c r="J22" s="166"/>
      <c r="K22" s="166"/>
      <c r="L22" s="166"/>
      <c r="M22" s="166"/>
      <c r="N22" s="166"/>
      <c r="O22" s="166"/>
      <c r="P22" s="166"/>
      <c r="Q22" s="166"/>
      <c r="R22" s="166"/>
      <c r="S22" s="166"/>
      <c r="T22" s="166"/>
      <c r="U22" s="166"/>
      <c r="V22" s="166"/>
      <c r="W22" s="166"/>
      <c r="X22" s="166"/>
      <c r="Y22" s="166"/>
      <c r="Z22" s="146"/>
    </row>
    <row r="23" spans="1:26" ht="36" customHeight="1">
      <c r="A23" s="146"/>
      <c r="B23" s="167" t="s">
        <v>97</v>
      </c>
      <c r="C23" s="168"/>
      <c r="D23" s="168"/>
      <c r="E23" s="200" t="s">
        <v>98</v>
      </c>
      <c r="F23" s="200"/>
      <c r="G23" s="200"/>
      <c r="H23" s="200"/>
      <c r="I23" s="200"/>
      <c r="J23" s="200"/>
      <c r="K23" s="200"/>
      <c r="L23" s="200"/>
      <c r="M23" s="200"/>
      <c r="N23" s="200"/>
      <c r="O23" s="200"/>
      <c r="P23" s="200"/>
      <c r="Q23" s="200"/>
      <c r="R23" s="200"/>
      <c r="S23" s="200"/>
      <c r="T23" s="200"/>
      <c r="U23" s="200"/>
      <c r="V23" s="200"/>
      <c r="W23" s="200"/>
      <c r="X23" s="200"/>
      <c r="Y23" s="200"/>
      <c r="Z23" s="146"/>
    </row>
    <row r="24" spans="1:26" ht="12.95" customHeight="1">
      <c r="A24" s="146"/>
      <c r="B24" s="168"/>
      <c r="C24" s="168"/>
      <c r="D24" s="168"/>
      <c r="E24" s="201" t="s">
        <v>99</v>
      </c>
      <c r="F24" s="201"/>
      <c r="G24" s="201"/>
      <c r="H24" s="201"/>
      <c r="I24" s="201"/>
      <c r="J24" s="201"/>
      <c r="K24" s="201"/>
      <c r="L24" s="201"/>
      <c r="M24" s="201"/>
      <c r="N24" s="201"/>
      <c r="O24" s="201"/>
      <c r="P24" s="201"/>
      <c r="Q24" s="201"/>
      <c r="R24" s="201"/>
      <c r="S24" s="201"/>
      <c r="T24" s="201"/>
      <c r="U24" s="201"/>
      <c r="V24" s="201"/>
      <c r="W24" s="201"/>
      <c r="X24" s="201"/>
      <c r="Y24" s="201"/>
      <c r="Z24" s="146"/>
    </row>
    <row r="25" spans="1:26" ht="12.95" customHeight="1">
      <c r="A25" s="146"/>
      <c r="B25" s="168"/>
      <c r="C25" s="168"/>
      <c r="D25" s="168"/>
      <c r="E25" s="168" t="s">
        <v>100</v>
      </c>
      <c r="F25" s="168"/>
      <c r="G25" s="168"/>
      <c r="H25" s="168"/>
      <c r="I25" s="168"/>
      <c r="J25" s="168"/>
      <c r="K25" s="168"/>
      <c r="L25" s="168"/>
      <c r="M25" s="168"/>
      <c r="N25" s="168"/>
      <c r="O25" s="168"/>
      <c r="P25" s="168"/>
      <c r="Q25" s="168"/>
      <c r="R25" s="168"/>
      <c r="S25" s="168"/>
      <c r="T25" s="168"/>
      <c r="U25" s="168"/>
      <c r="V25" s="168"/>
      <c r="W25" s="168"/>
      <c r="X25" s="168"/>
      <c r="Y25" s="168"/>
      <c r="Z25" s="146"/>
    </row>
    <row r="26" spans="1:26" ht="12.95" customHeight="1">
      <c r="A26" s="146"/>
      <c r="B26" s="168"/>
      <c r="C26" s="168"/>
      <c r="D26" s="168"/>
      <c r="E26" s="168" t="s">
        <v>101</v>
      </c>
      <c r="F26" s="168"/>
      <c r="G26" s="168"/>
      <c r="H26" s="168"/>
      <c r="I26" s="168"/>
      <c r="J26" s="168"/>
      <c r="K26" s="169"/>
      <c r="L26" s="168"/>
      <c r="M26" s="168"/>
      <c r="N26" s="169" t="s">
        <v>102</v>
      </c>
      <c r="O26" s="168"/>
      <c r="P26" s="168"/>
      <c r="Q26" s="168"/>
      <c r="R26" s="168"/>
      <c r="S26" s="168"/>
      <c r="T26" s="168"/>
      <c r="U26" s="168"/>
      <c r="V26" s="168"/>
      <c r="W26" s="168"/>
      <c r="X26" s="168"/>
      <c r="Y26" s="168"/>
      <c r="Z26" s="146"/>
    </row>
    <row r="27" spans="1:26" ht="49.5" customHeight="1">
      <c r="A27" s="146"/>
      <c r="B27" s="167" t="s">
        <v>103</v>
      </c>
      <c r="C27" s="168"/>
      <c r="D27" s="168"/>
      <c r="E27" s="200" t="s">
        <v>104</v>
      </c>
      <c r="F27" s="200"/>
      <c r="G27" s="200"/>
      <c r="H27" s="200"/>
      <c r="I27" s="200"/>
      <c r="J27" s="200"/>
      <c r="K27" s="200"/>
      <c r="L27" s="200"/>
      <c r="M27" s="200"/>
      <c r="N27" s="200"/>
      <c r="O27" s="200"/>
      <c r="P27" s="200"/>
      <c r="Q27" s="200"/>
      <c r="R27" s="200"/>
      <c r="S27" s="200"/>
      <c r="T27" s="200"/>
      <c r="U27" s="200"/>
      <c r="V27" s="200"/>
      <c r="W27" s="200"/>
      <c r="X27" s="200"/>
      <c r="Y27" s="200"/>
      <c r="Z27" s="146"/>
    </row>
    <row r="28" spans="1:26" ht="9.95" customHeight="1">
      <c r="A28" s="146"/>
      <c r="B28" s="170"/>
      <c r="C28" s="168"/>
      <c r="D28" s="168"/>
      <c r="E28" s="171"/>
      <c r="F28" s="168"/>
      <c r="G28" s="168"/>
      <c r="H28" s="168"/>
      <c r="I28" s="168"/>
      <c r="J28" s="168"/>
      <c r="K28" s="168"/>
      <c r="L28" s="168"/>
      <c r="M28" s="168"/>
      <c r="N28" s="168"/>
      <c r="O28" s="168"/>
      <c r="P28" s="168"/>
      <c r="Q28" s="168"/>
      <c r="R28" s="168"/>
      <c r="S28" s="168"/>
      <c r="T28" s="168"/>
      <c r="U28" s="168"/>
      <c r="V28" s="168"/>
      <c r="W28" s="168"/>
      <c r="X28" s="168"/>
      <c r="Y28" s="168"/>
      <c r="Z28" s="146"/>
    </row>
    <row r="29" spans="1:26" ht="12"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ht="15" hidden="1"/>
    <row r="31" ht="15" hidden="1">
      <c r="Z31"/>
    </row>
    <row r="32" ht="15" hidden="1">
      <c r="Z32"/>
    </row>
    <row r="33" ht="15" hidden="1">
      <c r="Z33"/>
    </row>
    <row r="34" ht="15" hidden="1">
      <c r="Z34"/>
    </row>
    <row r="35" ht="15" customHeight="1" hidden="1">
      <c r="Z35"/>
    </row>
    <row r="36" ht="15" customHeight="1" hidden="1">
      <c r="Z36"/>
    </row>
    <row r="37" ht="15" customHeight="1" hidden="1">
      <c r="Z37"/>
    </row>
    <row r="38" ht="15" customHeight="1" hidden="1">
      <c r="Z38"/>
    </row>
    <row r="39" ht="15" customHeight="1" hidden="1">
      <c r="Z39"/>
    </row>
    <row r="40" ht="15" customHeight="1" hidden="1">
      <c r="Z40"/>
    </row>
    <row r="41" ht="15" hidden="1"/>
    <row r="42" ht="15" hidden="1"/>
  </sheetData>
  <mergeCells count="4">
    <mergeCell ref="E14:Y15"/>
    <mergeCell ref="E23:Y23"/>
    <mergeCell ref="E24:Y24"/>
    <mergeCell ref="E27:Y27"/>
  </mergeCells>
  <hyperlinks>
    <hyperlink ref="N26" r:id="rId1" display="http://ec.europa.eu/eurostat/about/our-partners/copyright"/>
    <hyperlink ref="E19" r:id="rId2" display="http://ec.europa.eu/eurostat/statistics-explained/index.php/Material_flow_accounts_-_flows_in_raw_material_equivalents"/>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C2:W65"/>
  <sheetViews>
    <sheetView showGridLines="0" workbookViewId="0" topLeftCell="A1"/>
  </sheetViews>
  <sheetFormatPr defaultColWidth="9.140625" defaultRowHeight="15"/>
  <cols>
    <col min="1" max="2" width="4.7109375" style="3" customWidth="1"/>
    <col min="3" max="3" width="29.7109375" style="3" customWidth="1"/>
    <col min="4" max="7" width="14.7109375" style="3" customWidth="1"/>
    <col min="8" max="8" width="11.421875" style="3" customWidth="1"/>
    <col min="9" max="10" width="14.7109375" style="3" customWidth="1"/>
    <col min="11" max="15" width="10.8515625" style="3" customWidth="1"/>
    <col min="16" max="16" width="10.8515625" style="3" bestFit="1" customWidth="1"/>
    <col min="17" max="16384" width="9.140625" style="3" customWidth="1"/>
  </cols>
  <sheetData>
    <row r="2" ht="18">
      <c r="C2" s="70" t="s">
        <v>129</v>
      </c>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spans="3:9" ht="15">
      <c r="C36" s="202" t="s">
        <v>131</v>
      </c>
      <c r="D36" s="202"/>
      <c r="E36" s="202"/>
      <c r="F36" s="202"/>
      <c r="G36" s="202"/>
      <c r="H36" s="202"/>
      <c r="I36" s="202"/>
    </row>
    <row r="37" spans="3:8" ht="12.75">
      <c r="C37" s="203" t="s">
        <v>81</v>
      </c>
      <c r="D37" s="203"/>
      <c r="E37" s="203"/>
      <c r="F37" s="203"/>
      <c r="G37" s="203"/>
      <c r="H37" s="203"/>
    </row>
    <row r="38" ht="12.75">
      <c r="C38" s="37"/>
    </row>
    <row r="40" spans="18:23" ht="15">
      <c r="R40" s="12"/>
      <c r="S40" s="12"/>
      <c r="T40" s="12"/>
      <c r="U40" s="12"/>
      <c r="V40" s="12"/>
      <c r="W40" s="12"/>
    </row>
    <row r="41" spans="3:23" s="23" customFormat="1" ht="12.75">
      <c r="C41" s="24" t="s">
        <v>82</v>
      </c>
      <c r="R41" s="120"/>
      <c r="S41" s="120"/>
      <c r="T41" s="120"/>
      <c r="U41" s="120"/>
      <c r="V41" s="120"/>
      <c r="W41" s="120"/>
    </row>
    <row r="42" spans="3:23" s="23" customFormat="1" ht="12.75">
      <c r="C42" s="25" t="s">
        <v>52</v>
      </c>
      <c r="R42" s="120"/>
      <c r="S42" s="120"/>
      <c r="T42" s="120"/>
      <c r="U42" s="120"/>
      <c r="V42" s="120"/>
      <c r="W42" s="120"/>
    </row>
    <row r="43" spans="3:10" s="23" customFormat="1" ht="38.25">
      <c r="C43" s="177"/>
      <c r="D43" s="184" t="s">
        <v>124</v>
      </c>
      <c r="E43" s="185" t="s">
        <v>125</v>
      </c>
      <c r="F43" s="185" t="s">
        <v>126</v>
      </c>
      <c r="G43" s="185" t="s">
        <v>128</v>
      </c>
      <c r="I43" s="185" t="s">
        <v>127</v>
      </c>
      <c r="J43" s="185" t="s">
        <v>58</v>
      </c>
    </row>
    <row r="44" spans="3:10" s="23" customFormat="1" ht="12.75">
      <c r="C44" s="35" t="s">
        <v>42</v>
      </c>
      <c r="D44" s="29">
        <f>'EW-MFA data'!R101</f>
        <v>0.3519603146683514</v>
      </c>
      <c r="E44" s="29">
        <f>'RME data'!R66</f>
        <v>0.47781628643480084</v>
      </c>
      <c r="F44" s="29">
        <f>'EW-MFA data'!R106</f>
        <v>0.32712456335010925</v>
      </c>
      <c r="G44" s="29">
        <f>'RME data'!R71</f>
        <v>0.5904182805007437</v>
      </c>
      <c r="I44" s="188">
        <f>'EW-MFA data'!R121</f>
        <v>0.024835751318242172</v>
      </c>
      <c r="J44" s="29">
        <f>'RME data'!R86</f>
        <v>-0.11260199406594287</v>
      </c>
    </row>
    <row r="45" spans="3:10" s="23" customFormat="1" ht="12.75">
      <c r="C45" s="121" t="s">
        <v>51</v>
      </c>
      <c r="D45" s="29">
        <f>'EW-MFA data'!R102</f>
        <v>0.41027279715576387</v>
      </c>
      <c r="E45" s="29">
        <f>'RME data'!R67</f>
        <v>2.4751832287165043</v>
      </c>
      <c r="F45" s="29">
        <f>'EW-MFA data'!R107</f>
        <v>0.2781893250981543</v>
      </c>
      <c r="G45" s="29">
        <f>'RME data'!R72</f>
        <v>1.6508355276209594</v>
      </c>
      <c r="I45" s="188">
        <f>'EW-MFA data'!R122</f>
        <v>0.1320834720576095</v>
      </c>
      <c r="J45" s="29">
        <f>'RME data'!R87</f>
        <v>0.8243477010955447</v>
      </c>
    </row>
    <row r="46" spans="3:10" s="23" customFormat="1" ht="12.75">
      <c r="C46" s="121" t="s">
        <v>44</v>
      </c>
      <c r="D46" s="29">
        <f>'EW-MFA data'!R103</f>
        <v>0.1518514850344067</v>
      </c>
      <c r="E46" s="29">
        <f>'RME data'!R68</f>
        <v>0.6654915755244144</v>
      </c>
      <c r="F46" s="29">
        <f>'EW-MFA data'!R108</f>
        <v>0.19055149436803523</v>
      </c>
      <c r="G46" s="29">
        <f>'RME data'!R73</f>
        <v>0.8269885801078913</v>
      </c>
      <c r="I46" s="188">
        <f>'EW-MFA data'!R123</f>
        <v>-0.03870000933362852</v>
      </c>
      <c r="J46" s="29">
        <f>'RME data'!R88</f>
        <v>-0.16149700458347702</v>
      </c>
    </row>
    <row r="47" spans="3:10" s="23" customFormat="1" ht="12.75">
      <c r="C47" s="122" t="s">
        <v>55</v>
      </c>
      <c r="D47" s="78">
        <f>'EW-MFA data'!R104</f>
        <v>2.1394231719228</v>
      </c>
      <c r="E47" s="78">
        <f>'RME data'!R69</f>
        <v>3.3743240412836193</v>
      </c>
      <c r="F47" s="78">
        <f>'EW-MFA data'!R109</f>
        <v>0.4748185065251202</v>
      </c>
      <c r="G47" s="78">
        <f>'RME data'!R74</f>
        <v>1.3912862025068313</v>
      </c>
      <c r="I47" s="189">
        <f>'EW-MFA data'!R124</f>
        <v>1.6646046653976798</v>
      </c>
      <c r="J47" s="78">
        <f>'RME data'!R89</f>
        <v>1.9830378387767884</v>
      </c>
    </row>
    <row r="48" spans="3:10" s="23" customFormat="1" ht="12.75">
      <c r="C48" s="193" t="s">
        <v>15</v>
      </c>
      <c r="D48" s="194">
        <f>SUM(D44:D47)</f>
        <v>3.053507768781322</v>
      </c>
      <c r="E48" s="194">
        <f aca="true" t="shared" si="0" ref="E48:G48">SUM(E44:E47)</f>
        <v>6.99281513195934</v>
      </c>
      <c r="F48" s="194">
        <f t="shared" si="0"/>
        <v>1.270683889341419</v>
      </c>
      <c r="G48" s="194">
        <f t="shared" si="0"/>
        <v>4.459528590736426</v>
      </c>
      <c r="I48" s="194">
        <f aca="true" t="shared" si="1" ref="I48">SUM(I44:I47)</f>
        <v>1.782823879439903</v>
      </c>
      <c r="J48" s="194">
        <f aca="true" t="shared" si="2" ref="J48">SUM(J44:J47)</f>
        <v>2.533286541222913</v>
      </c>
    </row>
    <row r="49" spans="3:9" s="23" customFormat="1" ht="12.75">
      <c r="C49" s="37" t="s">
        <v>81</v>
      </c>
      <c r="D49" s="120"/>
      <c r="E49" s="120"/>
      <c r="F49" s="120"/>
      <c r="G49" s="120"/>
      <c r="I49" s="120"/>
    </row>
    <row r="50" spans="5:9" ht="15">
      <c r="E50" s="10"/>
      <c r="G50" s="10"/>
      <c r="I50" s="10"/>
    </row>
    <row r="52" s="23" customFormat="1" ht="12.75">
      <c r="C52" s="24" t="s">
        <v>82</v>
      </c>
    </row>
    <row r="53" s="23" customFormat="1" ht="12.75">
      <c r="C53" s="25" t="s">
        <v>74</v>
      </c>
    </row>
    <row r="54" spans="3:10" s="23" customFormat="1" ht="38.25">
      <c r="C54" s="177"/>
      <c r="D54" s="184" t="s">
        <v>124</v>
      </c>
      <c r="E54" s="185" t="s">
        <v>125</v>
      </c>
      <c r="F54" s="185" t="s">
        <v>126</v>
      </c>
      <c r="G54" s="185" t="s">
        <v>128</v>
      </c>
      <c r="I54" s="185" t="s">
        <v>127</v>
      </c>
      <c r="J54" s="185" t="s">
        <v>58</v>
      </c>
    </row>
    <row r="55" spans="3:18" s="23" customFormat="1" ht="12.75">
      <c r="C55" s="123" t="s">
        <v>42</v>
      </c>
      <c r="D55" s="124">
        <f>'EW-MFA data'!R66</f>
        <v>178618.45431665189</v>
      </c>
      <c r="E55" s="124">
        <f>'RME data'!R21</f>
        <v>240457</v>
      </c>
      <c r="F55" s="125">
        <f>'EW-MFA data'!R71</f>
        <v>166014.409691799</v>
      </c>
      <c r="G55" s="124">
        <f>'RME data'!R26</f>
        <v>297123</v>
      </c>
      <c r="I55" s="190">
        <f>'EW-MFA data'!R86</f>
        <v>12604.04462485289</v>
      </c>
      <c r="J55" s="126">
        <f>'RME data'!R51</f>
        <v>-56666</v>
      </c>
      <c r="M55" s="120"/>
      <c r="N55" s="120"/>
      <c r="O55" s="120"/>
      <c r="P55" s="120"/>
      <c r="Q55" s="120"/>
      <c r="R55" s="120"/>
    </row>
    <row r="56" spans="3:18" s="23" customFormat="1" ht="12.75">
      <c r="C56" s="127" t="s">
        <v>43</v>
      </c>
      <c r="D56" s="30">
        <f>'EW-MFA data'!R67</f>
        <v>208211.80633727112</v>
      </c>
      <c r="E56" s="30">
        <f>'RME data'!R22</f>
        <v>1245615</v>
      </c>
      <c r="F56" s="76">
        <f>'EW-MFA data'!R72</f>
        <v>141179.9716773382</v>
      </c>
      <c r="G56" s="30">
        <f>'RME data'!R27</f>
        <v>830769</v>
      </c>
      <c r="I56" s="191">
        <f>'EW-MFA data'!R87</f>
        <v>67031.83465993291</v>
      </c>
      <c r="J56" s="128">
        <f>'RME data'!R52</f>
        <v>414846</v>
      </c>
      <c r="M56" s="120"/>
      <c r="N56" s="120"/>
      <c r="O56" s="120"/>
      <c r="P56" s="120"/>
      <c r="Q56" s="120"/>
      <c r="R56" s="120"/>
    </row>
    <row r="57" spans="3:18" s="23" customFormat="1" ht="12.75">
      <c r="C57" s="127" t="s">
        <v>44</v>
      </c>
      <c r="D57" s="30">
        <f>'EW-MFA data'!R68</f>
        <v>77064.02231198167</v>
      </c>
      <c r="E57" s="30">
        <f>'RME data'!R23</f>
        <v>334903</v>
      </c>
      <c r="F57" s="76">
        <f>'EW-MFA data'!R73</f>
        <v>96704.12251966087</v>
      </c>
      <c r="G57" s="30">
        <f>'RME data'!R28</f>
        <v>416175</v>
      </c>
      <c r="I57" s="191">
        <f>'EW-MFA data'!R88</f>
        <v>-19640.100207679207</v>
      </c>
      <c r="J57" s="128">
        <f>'RME data'!R53</f>
        <v>-81272</v>
      </c>
      <c r="M57" s="120"/>
      <c r="N57" s="120"/>
      <c r="O57" s="120"/>
      <c r="P57" s="120"/>
      <c r="Q57" s="120"/>
      <c r="R57" s="120"/>
    </row>
    <row r="58" spans="3:18" s="23" customFormat="1" ht="12.75">
      <c r="C58" s="129" t="s">
        <v>45</v>
      </c>
      <c r="D58" s="130">
        <f>'EW-MFA data'!R69</f>
        <v>1085748.7170340954</v>
      </c>
      <c r="E58" s="130">
        <f>'RME data'!R24</f>
        <v>1698100</v>
      </c>
      <c r="F58" s="77">
        <f>'EW-MFA data'!R74</f>
        <v>240968.49611120194</v>
      </c>
      <c r="G58" s="130">
        <f>'RME data'!R29</f>
        <v>700153</v>
      </c>
      <c r="I58" s="192">
        <f>'EW-MFA data'!R89</f>
        <v>844780.2209228935</v>
      </c>
      <c r="J58" s="131">
        <f>'RME data'!R54</f>
        <v>997947</v>
      </c>
      <c r="M58" s="120"/>
      <c r="N58" s="120"/>
      <c r="O58" s="120"/>
      <c r="P58" s="120"/>
      <c r="Q58" s="120"/>
      <c r="R58" s="120"/>
    </row>
    <row r="59" spans="3:18" s="23" customFormat="1" ht="12.75">
      <c r="C59" s="195" t="s">
        <v>15</v>
      </c>
      <c r="D59" s="196">
        <f>SUM(D55:D58)</f>
        <v>1549643</v>
      </c>
      <c r="E59" s="196">
        <f aca="true" t="shared" si="3" ref="E59:G59">SUM(E55:E58)</f>
        <v>3519075</v>
      </c>
      <c r="F59" s="196">
        <f t="shared" si="3"/>
        <v>644867</v>
      </c>
      <c r="G59" s="196">
        <f t="shared" si="3"/>
        <v>2244220</v>
      </c>
      <c r="I59" s="196">
        <f aca="true" t="shared" si="4" ref="I59">SUM(I55:I58)</f>
        <v>904776.0000000001</v>
      </c>
      <c r="J59" s="196">
        <f aca="true" t="shared" si="5" ref="J59">SUM(J55:J58)</f>
        <v>1274855</v>
      </c>
      <c r="M59" s="120"/>
      <c r="N59" s="120"/>
      <c r="O59" s="120"/>
      <c r="P59" s="120"/>
      <c r="Q59" s="120"/>
      <c r="R59" s="120"/>
    </row>
    <row r="60" spans="3:7" s="23" customFormat="1" ht="12.75">
      <c r="C60" s="37" t="s">
        <v>86</v>
      </c>
      <c r="D60" s="132"/>
      <c r="E60" s="132"/>
      <c r="F60" s="132"/>
      <c r="G60" s="132"/>
    </row>
    <row r="65" spans="3:4" ht="15">
      <c r="C65" s="11"/>
      <c r="D65" s="11"/>
    </row>
  </sheetData>
  <mergeCells count="2">
    <mergeCell ref="C36:I36"/>
    <mergeCell ref="C37:H37"/>
  </mergeCells>
  <printOptions/>
  <pageMargins left="0.7" right="0.7" top="0.787401575" bottom="0.787401575" header="0.3" footer="0.3"/>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C1:P44"/>
  <sheetViews>
    <sheetView showGridLines="0" workbookViewId="0" topLeftCell="A1"/>
  </sheetViews>
  <sheetFormatPr defaultColWidth="9.140625" defaultRowHeight="15"/>
  <cols>
    <col min="1" max="2" width="4.7109375" style="3" customWidth="1"/>
    <col min="3" max="3" width="31.28125" style="3" customWidth="1"/>
    <col min="4" max="4" width="10.8515625" style="3" customWidth="1"/>
    <col min="5" max="5" width="15.28125" style="3" customWidth="1"/>
    <col min="6" max="17" width="11.140625" style="3" bestFit="1" customWidth="1"/>
    <col min="18" max="18" width="10.00390625" style="3" bestFit="1" customWidth="1"/>
    <col min="19" max="16384" width="9.140625" style="3" customWidth="1"/>
  </cols>
  <sheetData>
    <row r="1" spans="3:15" ht="15">
      <c r="C1" s="1"/>
      <c r="D1" s="1"/>
      <c r="E1" s="1"/>
      <c r="F1" s="1"/>
      <c r="G1" s="1"/>
      <c r="H1" s="1"/>
      <c r="I1" s="1"/>
      <c r="J1" s="1"/>
      <c r="K1" s="1"/>
      <c r="L1" s="1"/>
      <c r="M1" s="1"/>
      <c r="N1" s="1"/>
      <c r="O1" s="2"/>
    </row>
    <row r="2" spans="3:15" ht="18">
      <c r="C2" s="70" t="s">
        <v>119</v>
      </c>
      <c r="D2" s="4"/>
      <c r="E2" s="4"/>
      <c r="F2" s="4"/>
      <c r="G2" s="4"/>
      <c r="H2" s="4"/>
      <c r="I2" s="4"/>
      <c r="J2" s="4"/>
      <c r="K2" s="5"/>
      <c r="L2" s="4"/>
      <c r="M2" s="5"/>
      <c r="N2" s="6"/>
      <c r="O2" s="6"/>
    </row>
    <row r="3" spans="3:15" ht="15">
      <c r="C3" s="7"/>
      <c r="D3" s="4"/>
      <c r="E3" s="4"/>
      <c r="F3" s="4"/>
      <c r="G3" s="4"/>
      <c r="H3" s="4"/>
      <c r="I3" s="4"/>
      <c r="J3" s="4"/>
      <c r="K3" s="6"/>
      <c r="L3" s="4"/>
      <c r="M3" s="6"/>
      <c r="N3" s="6"/>
      <c r="O3" s="6"/>
    </row>
    <row r="4" spans="3:15" ht="12">
      <c r="C4" s="1"/>
      <c r="D4" s="1"/>
      <c r="E4" s="1"/>
      <c r="F4" s="1"/>
      <c r="G4" s="1"/>
      <c r="H4" s="1"/>
      <c r="I4" s="1"/>
      <c r="J4" s="1"/>
      <c r="K4" s="1"/>
      <c r="L4" s="1"/>
      <c r="M4" s="1"/>
      <c r="N4" s="1"/>
      <c r="O4" s="2"/>
    </row>
    <row r="5" spans="3:15" ht="12">
      <c r="C5" s="1"/>
      <c r="D5" s="1"/>
      <c r="E5" s="1"/>
      <c r="F5" s="1"/>
      <c r="G5" s="1"/>
      <c r="H5" s="1"/>
      <c r="I5" s="1"/>
      <c r="J5" s="1"/>
      <c r="K5" s="1"/>
      <c r="L5" s="1"/>
      <c r="M5" s="1"/>
      <c r="N5" s="1"/>
      <c r="O5" s="2"/>
    </row>
    <row r="6" spans="3:15" ht="12">
      <c r="C6" s="1"/>
      <c r="D6" s="1"/>
      <c r="E6" s="1"/>
      <c r="F6" s="1"/>
      <c r="G6" s="1"/>
      <c r="H6" s="1"/>
      <c r="I6" s="1"/>
      <c r="J6" s="1"/>
      <c r="K6" s="1"/>
      <c r="L6" s="1"/>
      <c r="M6" s="1"/>
      <c r="N6" s="1"/>
      <c r="O6" s="2"/>
    </row>
    <row r="7" spans="3:15" ht="12">
      <c r="C7" s="1"/>
      <c r="D7" s="1"/>
      <c r="E7" s="1"/>
      <c r="F7" s="1"/>
      <c r="G7" s="1"/>
      <c r="H7" s="1"/>
      <c r="I7" s="1"/>
      <c r="J7" s="1"/>
      <c r="K7" s="1"/>
      <c r="L7" s="1"/>
      <c r="M7" s="1"/>
      <c r="N7" s="1"/>
      <c r="O7" s="2"/>
    </row>
    <row r="8" spans="3:15" ht="12">
      <c r="C8" s="1"/>
      <c r="D8" s="1"/>
      <c r="E8" s="1"/>
      <c r="F8" s="1"/>
      <c r="G8" s="1"/>
      <c r="H8" s="1"/>
      <c r="I8" s="1"/>
      <c r="J8" s="1"/>
      <c r="K8" s="1"/>
      <c r="L8" s="1"/>
      <c r="M8" s="1"/>
      <c r="N8" s="1"/>
      <c r="O8" s="2"/>
    </row>
    <row r="9" spans="3:15" ht="12">
      <c r="C9" s="1"/>
      <c r="D9" s="1"/>
      <c r="E9" s="1"/>
      <c r="F9" s="1"/>
      <c r="G9" s="1"/>
      <c r="H9" s="1"/>
      <c r="I9" s="1"/>
      <c r="J9" s="1"/>
      <c r="K9" s="1"/>
      <c r="L9" s="1"/>
      <c r="M9" s="1"/>
      <c r="N9" s="1"/>
      <c r="O9" s="2"/>
    </row>
    <row r="10" spans="3:15" ht="12">
      <c r="C10" s="1"/>
      <c r="D10" s="1"/>
      <c r="E10" s="1"/>
      <c r="F10" s="1"/>
      <c r="G10" s="1"/>
      <c r="H10" s="1"/>
      <c r="I10" s="1"/>
      <c r="J10" s="1"/>
      <c r="K10" s="1"/>
      <c r="L10" s="1"/>
      <c r="M10" s="1"/>
      <c r="N10" s="1"/>
      <c r="O10" s="2"/>
    </row>
    <row r="11" spans="3:15" ht="12">
      <c r="C11" s="1"/>
      <c r="D11" s="1"/>
      <c r="E11" s="1"/>
      <c r="F11" s="1"/>
      <c r="G11" s="1"/>
      <c r="H11" s="1"/>
      <c r="I11" s="1"/>
      <c r="J11" s="1"/>
      <c r="K11" s="1"/>
      <c r="L11" s="1"/>
      <c r="M11" s="1"/>
      <c r="N11" s="1"/>
      <c r="O11" s="2"/>
    </row>
    <row r="12" spans="3:15" ht="12">
      <c r="C12" s="1"/>
      <c r="D12" s="1"/>
      <c r="E12" s="1"/>
      <c r="F12" s="1"/>
      <c r="G12" s="1"/>
      <c r="H12" s="1"/>
      <c r="I12" s="1"/>
      <c r="J12" s="1"/>
      <c r="K12" s="1"/>
      <c r="L12" s="1"/>
      <c r="M12" s="1"/>
      <c r="N12" s="1"/>
      <c r="O12" s="2"/>
    </row>
    <row r="13" spans="3:15" ht="18">
      <c r="C13" s="1"/>
      <c r="D13" s="1"/>
      <c r="E13" s="1"/>
      <c r="F13" s="1"/>
      <c r="G13" s="1"/>
      <c r="H13" s="1"/>
      <c r="I13" s="1"/>
      <c r="J13" s="1"/>
      <c r="K13" s="1"/>
      <c r="L13" s="1"/>
      <c r="M13" s="1"/>
      <c r="N13" s="1"/>
      <c r="O13" s="15"/>
    </row>
    <row r="14" spans="3:16" ht="18">
      <c r="C14" s="1"/>
      <c r="D14" s="1"/>
      <c r="E14" s="1"/>
      <c r="F14" s="1"/>
      <c r="G14" s="1"/>
      <c r="H14" s="1"/>
      <c r="I14" s="1"/>
      <c r="J14" s="1"/>
      <c r="K14" s="1"/>
      <c r="L14" s="1"/>
      <c r="M14" s="1"/>
      <c r="N14" s="1"/>
      <c r="O14" s="16"/>
      <c r="P14" s="17"/>
    </row>
    <row r="15" spans="3:15" ht="12">
      <c r="C15" s="1"/>
      <c r="D15" s="1"/>
      <c r="E15" s="1"/>
      <c r="F15" s="1"/>
      <c r="G15" s="1"/>
      <c r="H15" s="1"/>
      <c r="I15" s="1"/>
      <c r="J15" s="1"/>
      <c r="K15" s="1"/>
      <c r="L15" s="1"/>
      <c r="M15" s="1"/>
      <c r="N15" s="1"/>
      <c r="O15" s="2"/>
    </row>
    <row r="16" spans="3:15" ht="12">
      <c r="C16" s="1"/>
      <c r="D16" s="1"/>
      <c r="E16" s="1"/>
      <c r="F16" s="1"/>
      <c r="G16" s="1"/>
      <c r="H16" s="1"/>
      <c r="I16" s="1"/>
      <c r="J16" s="1"/>
      <c r="K16" s="1"/>
      <c r="L16" s="1"/>
      <c r="M16" s="1"/>
      <c r="N16" s="1"/>
      <c r="O16" s="2"/>
    </row>
    <row r="17" spans="3:15" ht="12">
      <c r="C17" s="1"/>
      <c r="D17" s="1"/>
      <c r="E17" s="1"/>
      <c r="F17" s="1"/>
      <c r="G17" s="1"/>
      <c r="H17" s="1"/>
      <c r="I17" s="1"/>
      <c r="J17" s="1"/>
      <c r="K17" s="1"/>
      <c r="L17" s="1"/>
      <c r="M17" s="1"/>
      <c r="N17" s="1"/>
      <c r="O17" s="2"/>
    </row>
    <row r="18" spans="3:15" ht="12">
      <c r="C18" s="1"/>
      <c r="D18" s="1"/>
      <c r="E18" s="1"/>
      <c r="F18" s="1"/>
      <c r="G18" s="1"/>
      <c r="H18" s="1"/>
      <c r="I18" s="1"/>
      <c r="J18" s="1"/>
      <c r="K18" s="1"/>
      <c r="L18" s="1"/>
      <c r="M18" s="1"/>
      <c r="N18" s="1"/>
      <c r="O18" s="2"/>
    </row>
    <row r="19" spans="3:15" ht="12">
      <c r="C19" s="1"/>
      <c r="D19" s="1"/>
      <c r="E19" s="1"/>
      <c r="F19" s="1"/>
      <c r="G19" s="1"/>
      <c r="H19" s="1"/>
      <c r="I19" s="1"/>
      <c r="J19" s="1"/>
      <c r="K19" s="1"/>
      <c r="L19" s="1"/>
      <c r="M19" s="1"/>
      <c r="N19" s="1"/>
      <c r="O19" s="2"/>
    </row>
    <row r="20" spans="3:15" ht="12">
      <c r="C20" s="1"/>
      <c r="D20" s="1"/>
      <c r="E20" s="1"/>
      <c r="F20" s="1"/>
      <c r="G20" s="1"/>
      <c r="H20" s="1"/>
      <c r="I20" s="1"/>
      <c r="J20" s="1"/>
      <c r="K20" s="1"/>
      <c r="L20" s="1"/>
      <c r="M20" s="1"/>
      <c r="N20" s="1"/>
      <c r="O20" s="2"/>
    </row>
    <row r="21" spans="3:15" ht="12">
      <c r="C21" s="1"/>
      <c r="D21" s="1"/>
      <c r="E21" s="1"/>
      <c r="F21" s="1"/>
      <c r="G21" s="1"/>
      <c r="H21" s="1"/>
      <c r="I21" s="1"/>
      <c r="J21" s="1"/>
      <c r="K21" s="1"/>
      <c r="L21" s="1"/>
      <c r="M21" s="1"/>
      <c r="N21" s="1"/>
      <c r="O21" s="2"/>
    </row>
    <row r="22" spans="3:15" ht="12">
      <c r="C22" s="1"/>
      <c r="D22" s="1"/>
      <c r="E22" s="1"/>
      <c r="F22" s="1"/>
      <c r="G22" s="1"/>
      <c r="H22" s="1"/>
      <c r="I22" s="1"/>
      <c r="J22" s="1"/>
      <c r="K22" s="1"/>
      <c r="L22" s="1"/>
      <c r="M22" s="1"/>
      <c r="N22" s="1"/>
      <c r="O22" s="2"/>
    </row>
    <row r="23" spans="3:15" ht="12">
      <c r="C23" s="1"/>
      <c r="D23" s="1"/>
      <c r="E23" s="1"/>
      <c r="F23" s="1"/>
      <c r="G23" s="1"/>
      <c r="H23" s="1"/>
      <c r="I23" s="1"/>
      <c r="J23" s="1"/>
      <c r="K23" s="1"/>
      <c r="L23" s="1"/>
      <c r="M23" s="1"/>
      <c r="N23" s="1"/>
      <c r="O23" s="2"/>
    </row>
    <row r="24" spans="3:15" ht="12">
      <c r="C24" s="1"/>
      <c r="D24" s="1"/>
      <c r="E24" s="1"/>
      <c r="F24" s="1"/>
      <c r="G24" s="1"/>
      <c r="H24" s="1"/>
      <c r="I24" s="1"/>
      <c r="J24" s="1"/>
      <c r="K24" s="1"/>
      <c r="L24" s="1"/>
      <c r="M24" s="1"/>
      <c r="N24" s="1"/>
      <c r="O24" s="2"/>
    </row>
    <row r="25" spans="3:15" ht="12">
      <c r="C25" s="1"/>
      <c r="D25" s="1"/>
      <c r="E25" s="1"/>
      <c r="F25" s="1"/>
      <c r="G25" s="1"/>
      <c r="H25" s="1"/>
      <c r="I25" s="1"/>
      <c r="J25" s="1"/>
      <c r="K25" s="1"/>
      <c r="L25" s="1"/>
      <c r="M25" s="1"/>
      <c r="N25" s="1"/>
      <c r="O25" s="2"/>
    </row>
    <row r="26" spans="3:15" ht="12">
      <c r="C26" s="1"/>
      <c r="D26" s="1"/>
      <c r="E26" s="1"/>
      <c r="F26" s="1"/>
      <c r="G26" s="1"/>
      <c r="H26" s="1"/>
      <c r="I26" s="1"/>
      <c r="J26" s="1"/>
      <c r="K26" s="1"/>
      <c r="L26" s="1"/>
      <c r="M26" s="1"/>
      <c r="N26" s="1"/>
      <c r="O26" s="2"/>
    </row>
    <row r="27" spans="4:15" ht="12">
      <c r="D27" s="1"/>
      <c r="E27" s="1"/>
      <c r="F27" s="1"/>
      <c r="G27" s="1"/>
      <c r="H27" s="1"/>
      <c r="I27" s="1"/>
      <c r="J27" s="1"/>
      <c r="K27" s="1"/>
      <c r="L27" s="1"/>
      <c r="M27" s="1"/>
      <c r="N27" s="1"/>
      <c r="O27" s="2"/>
    </row>
    <row r="28" spans="3:15" ht="12">
      <c r="C28" s="1"/>
      <c r="D28" s="1"/>
      <c r="E28" s="1"/>
      <c r="F28" s="1"/>
      <c r="G28" s="1"/>
      <c r="H28" s="1"/>
      <c r="I28" s="1"/>
      <c r="J28" s="1"/>
      <c r="K28" s="1"/>
      <c r="L28" s="1"/>
      <c r="M28" s="1"/>
      <c r="N28" s="1"/>
      <c r="O28" s="2"/>
    </row>
    <row r="29" ht="12"/>
    <row r="30" ht="12"/>
    <row r="31" ht="12"/>
    <row r="32" spans="3:14" ht="15">
      <c r="C32" s="202" t="s">
        <v>118</v>
      </c>
      <c r="D32" s="202"/>
      <c r="E32" s="202"/>
      <c r="F32" s="202"/>
      <c r="G32" s="202"/>
      <c r="H32" s="202"/>
      <c r="I32" s="202"/>
      <c r="J32" s="202"/>
      <c r="K32" s="202"/>
      <c r="L32" s="202"/>
      <c r="M32" s="202"/>
      <c r="N32" s="202"/>
    </row>
    <row r="33" spans="3:14" ht="12.75">
      <c r="C33" s="204" t="s">
        <v>78</v>
      </c>
      <c r="D33" s="204"/>
      <c r="E33" s="204"/>
      <c r="F33" s="204"/>
      <c r="G33" s="204"/>
      <c r="H33" s="204"/>
      <c r="I33" s="204"/>
      <c r="J33" s="204"/>
      <c r="K33" s="204"/>
      <c r="L33" s="204"/>
      <c r="M33" s="204"/>
      <c r="N33" s="204"/>
    </row>
    <row r="37" s="23" customFormat="1" ht="12.75">
      <c r="C37" s="74" t="s">
        <v>62</v>
      </c>
    </row>
    <row r="38" s="23" customFormat="1" ht="12.75">
      <c r="C38" s="23" t="s">
        <v>52</v>
      </c>
    </row>
    <row r="39" spans="3:7" s="23" customFormat="1" ht="12.75">
      <c r="C39" s="177"/>
      <c r="D39" s="177">
        <v>2013</v>
      </c>
      <c r="E39" s="177"/>
      <c r="F39" s="177">
        <v>2013</v>
      </c>
      <c r="G39" s="177" t="s">
        <v>0</v>
      </c>
    </row>
    <row r="40" spans="3:7" s="23" customFormat="1" ht="12.75">
      <c r="C40" s="33" t="s">
        <v>1</v>
      </c>
      <c r="D40" s="34">
        <f>D42</f>
        <v>11.433966861065832</v>
      </c>
      <c r="E40" s="33" t="s">
        <v>59</v>
      </c>
      <c r="F40" s="34">
        <f>'EW-MFA data'!R65/'Population data'!R$14*1000</f>
        <v>3.0535077687813215</v>
      </c>
      <c r="G40" s="34">
        <f>SUM(D40:F40)</f>
        <v>14.487474629847153</v>
      </c>
    </row>
    <row r="41" spans="3:7" s="23" customFormat="1" ht="25.5">
      <c r="C41" s="75" t="s">
        <v>61</v>
      </c>
      <c r="D41" s="34">
        <f>'EW-MFA data'!R75/'Population data'!R$14*1000</f>
        <v>13.202533433923156</v>
      </c>
      <c r="E41" s="33" t="s">
        <v>4</v>
      </c>
      <c r="F41" s="34">
        <f>'EW-MFA data'!R70/'Population data'!R$14*1000</f>
        <v>1.270683889341419</v>
      </c>
      <c r="G41" s="34">
        <f>SUM(D41:F41)</f>
        <v>14.473217323264574</v>
      </c>
    </row>
    <row r="42" spans="3:7" s="23" customFormat="1" ht="12.75">
      <c r="C42" s="33" t="s">
        <v>1</v>
      </c>
      <c r="D42" s="34">
        <f>'RME data'!R60</f>
        <v>11.433966861065832</v>
      </c>
      <c r="E42" s="33" t="s">
        <v>6</v>
      </c>
      <c r="F42" s="34">
        <f>'RME data'!R65</f>
        <v>6.992815131959339</v>
      </c>
      <c r="G42" s="34">
        <f>SUM(D42:F42)</f>
        <v>18.42678199302517</v>
      </c>
    </row>
    <row r="43" spans="3:7" s="23" customFormat="1" ht="25.5">
      <c r="C43" s="75" t="s">
        <v>60</v>
      </c>
      <c r="D43" s="34">
        <f>'RME data'!R75</f>
        <v>13.967253402288744</v>
      </c>
      <c r="E43" s="33" t="s">
        <v>56</v>
      </c>
      <c r="F43" s="34">
        <f>'RME data'!R70</f>
        <v>4.459528590736426</v>
      </c>
      <c r="G43" s="34">
        <f>SUM(D43:F43)</f>
        <v>18.42678199302517</v>
      </c>
    </row>
    <row r="44" s="23" customFormat="1" ht="12.75">
      <c r="C44" s="73" t="s">
        <v>78</v>
      </c>
    </row>
  </sheetData>
  <mergeCells count="2">
    <mergeCell ref="C32:N32"/>
    <mergeCell ref="C33:N3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C2:O47"/>
  <sheetViews>
    <sheetView showGridLines="0" workbookViewId="0" topLeftCell="A1"/>
  </sheetViews>
  <sheetFormatPr defaultColWidth="9.140625" defaultRowHeight="15"/>
  <cols>
    <col min="1" max="2" width="4.7109375" style="3" customWidth="1"/>
    <col min="3" max="3" width="31.421875" style="3" customWidth="1"/>
    <col min="4" max="16384" width="9.140625" style="3" customWidth="1"/>
  </cols>
  <sheetData>
    <row r="2" ht="18">
      <c r="C2" s="70" t="s">
        <v>121</v>
      </c>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spans="3:10" ht="12">
      <c r="C31" s="202" t="s">
        <v>118</v>
      </c>
      <c r="D31" s="202"/>
      <c r="E31" s="202"/>
      <c r="F31" s="202"/>
      <c r="G31" s="202"/>
      <c r="H31" s="202"/>
      <c r="I31" s="202"/>
      <c r="J31" s="202"/>
    </row>
    <row r="32" spans="3:10" ht="12.75">
      <c r="C32" s="204" t="s">
        <v>78</v>
      </c>
      <c r="D32" s="204"/>
      <c r="E32" s="204"/>
      <c r="F32" s="204"/>
      <c r="G32" s="204"/>
      <c r="H32" s="204"/>
      <c r="I32" s="204"/>
      <c r="J32" s="204"/>
    </row>
    <row r="35" s="23" customFormat="1" ht="12.75">
      <c r="C35" s="24" t="s">
        <v>80</v>
      </c>
    </row>
    <row r="36" s="23" customFormat="1" ht="12.75">
      <c r="C36" s="25" t="s">
        <v>120</v>
      </c>
    </row>
    <row r="37" spans="3:15" s="23" customFormat="1" ht="12.75">
      <c r="C37" s="177"/>
      <c r="D37" s="186">
        <v>2002</v>
      </c>
      <c r="E37" s="187">
        <v>2003</v>
      </c>
      <c r="F37" s="186">
        <v>2004</v>
      </c>
      <c r="G37" s="187">
        <v>2005</v>
      </c>
      <c r="H37" s="186">
        <v>2006</v>
      </c>
      <c r="I37" s="187">
        <v>2007</v>
      </c>
      <c r="J37" s="186">
        <v>2008</v>
      </c>
      <c r="K37" s="187">
        <v>2009</v>
      </c>
      <c r="L37" s="186">
        <v>2010</v>
      </c>
      <c r="M37" s="187">
        <v>2011</v>
      </c>
      <c r="N37" s="186">
        <v>2012</v>
      </c>
      <c r="O37" s="187">
        <v>2013</v>
      </c>
    </row>
    <row r="38" spans="3:15" s="23" customFormat="1" ht="12.75">
      <c r="C38" s="35" t="s">
        <v>42</v>
      </c>
      <c r="D38" s="29">
        <f>'RME data'!G76</f>
        <v>3.4796405383344933</v>
      </c>
      <c r="E38" s="29">
        <f>'RME data'!H76</f>
        <v>3.224501389065895</v>
      </c>
      <c r="F38" s="29">
        <f>'RME data'!I76</f>
        <v>3.617567928671809</v>
      </c>
      <c r="G38" s="29">
        <f>'RME data'!J76</f>
        <v>3.455989421101811</v>
      </c>
      <c r="H38" s="29">
        <f>'RME data'!K76</f>
        <v>3.2988826085274376</v>
      </c>
      <c r="I38" s="29">
        <f>'RME data'!L76</f>
        <v>3.4154659525084505</v>
      </c>
      <c r="J38" s="29">
        <f>'RME data'!M76</f>
        <v>3.463416650325957</v>
      </c>
      <c r="K38" s="29">
        <f>'RME data'!N76</f>
        <v>3.3388367512774746</v>
      </c>
      <c r="L38" s="29">
        <f>'RME data'!O76</f>
        <v>3.2219701354678434</v>
      </c>
      <c r="M38" s="29">
        <f>'RME data'!P76</f>
        <v>3.390662496111152</v>
      </c>
      <c r="N38" s="29">
        <f>'RME data'!Q76</f>
        <v>3.241968561872926</v>
      </c>
      <c r="O38" s="29">
        <f>'RME data'!R76</f>
        <v>3.2566668205755325</v>
      </c>
    </row>
    <row r="39" spans="3:15" s="23" customFormat="1" ht="12.75">
      <c r="C39" s="71" t="s">
        <v>51</v>
      </c>
      <c r="D39" s="29">
        <f>'RME data'!G77</f>
        <v>1.7205224706505036</v>
      </c>
      <c r="E39" s="29">
        <f>'RME data'!H77</f>
        <v>1.7344521802671107</v>
      </c>
      <c r="F39" s="29">
        <f>'RME data'!I77</f>
        <v>1.445824969244358</v>
      </c>
      <c r="G39" s="29">
        <f>'RME data'!J77</f>
        <v>1.286929059097036</v>
      </c>
      <c r="H39" s="29">
        <f>'RME data'!K77</f>
        <v>1.553000770713</v>
      </c>
      <c r="I39" s="29">
        <f>'RME data'!L77</f>
        <v>1.4333043723735979</v>
      </c>
      <c r="J39" s="29">
        <f>'RME data'!M77</f>
        <v>1.4811884605702947</v>
      </c>
      <c r="K39" s="29">
        <f>'RME data'!N77</f>
        <v>1.4968127725096534</v>
      </c>
      <c r="L39" s="29">
        <f>'RME data'!O77</f>
        <v>1.4765447082096765</v>
      </c>
      <c r="M39" s="29">
        <f>'RME data'!P77</f>
        <v>1.4611676420112079</v>
      </c>
      <c r="N39" s="29">
        <f>'RME data'!Q77</f>
        <v>1.300517402382336</v>
      </c>
      <c r="O39" s="29">
        <f>'RME data'!R77</f>
        <v>1.2144645486056584</v>
      </c>
    </row>
    <row r="40" spans="3:15" s="23" customFormat="1" ht="12.75">
      <c r="C40" s="71" t="s">
        <v>44</v>
      </c>
      <c r="D40" s="29">
        <f>'RME data'!G78</f>
        <v>7.432582267079418</v>
      </c>
      <c r="E40" s="29">
        <f>'RME data'!H78</f>
        <v>7.424250705187179</v>
      </c>
      <c r="F40" s="29">
        <f>'RME data'!I78</f>
        <v>7.6189984961782775</v>
      </c>
      <c r="G40" s="29">
        <f>'RME data'!J78</f>
        <v>7.975634879838324</v>
      </c>
      <c r="H40" s="29">
        <f>'RME data'!K78</f>
        <v>8.41073083080697</v>
      </c>
      <c r="I40" s="29">
        <f>'RME data'!L78</f>
        <v>8.769228303000185</v>
      </c>
      <c r="J40" s="29">
        <f>'RME data'!M78</f>
        <v>8.515825865262022</v>
      </c>
      <c r="K40" s="29">
        <f>'RME data'!N78</f>
        <v>7.17787381000705</v>
      </c>
      <c r="L40" s="29">
        <f>'RME data'!O78</f>
        <v>6.7888472740499175</v>
      </c>
      <c r="M40" s="29">
        <f>'RME data'!P78</f>
        <v>7.04160662389714</v>
      </c>
      <c r="N40" s="29">
        <f>'RME data'!Q78</f>
        <v>6.22147157727063</v>
      </c>
      <c r="O40" s="29">
        <f>'RME data'!R78</f>
        <v>6.010145839870784</v>
      </c>
    </row>
    <row r="41" spans="3:15" s="23" customFormat="1" ht="12.75">
      <c r="C41" s="69" t="s">
        <v>55</v>
      </c>
      <c r="D41" s="78">
        <f>'RME data'!G79</f>
        <v>4.023875735993618</v>
      </c>
      <c r="E41" s="78">
        <f>'RME data'!H79</f>
        <v>4.054068301919584</v>
      </c>
      <c r="F41" s="78">
        <f>'RME data'!I79</f>
        <v>4.120213951854401</v>
      </c>
      <c r="G41" s="78">
        <f>'RME data'!J79</f>
        <v>4.094275876465348</v>
      </c>
      <c r="H41" s="78">
        <f>'RME data'!K79</f>
        <v>4.119677229117656</v>
      </c>
      <c r="I41" s="78">
        <f>'RME data'!L79</f>
        <v>3.9781011063054295</v>
      </c>
      <c r="J41" s="78">
        <f>'RME data'!M79</f>
        <v>3.9674631250483356</v>
      </c>
      <c r="K41" s="78">
        <f>'RME data'!N79</f>
        <v>3.5936078863822303</v>
      </c>
      <c r="L41" s="78">
        <f>'RME data'!O79</f>
        <v>3.575954007445411</v>
      </c>
      <c r="M41" s="78">
        <f>'RME data'!P79</f>
        <v>3.5477400844640052</v>
      </c>
      <c r="N41" s="78">
        <f>'RME data'!Q79</f>
        <v>3.459669180125013</v>
      </c>
      <c r="O41" s="78">
        <f>'RME data'!R79</f>
        <v>3.4859781803541603</v>
      </c>
    </row>
    <row r="42" ht="12.75">
      <c r="C42" s="72" t="s">
        <v>79</v>
      </c>
    </row>
    <row r="44" spans="3:15" ht="12.75">
      <c r="C44" s="24" t="s">
        <v>122</v>
      </c>
      <c r="D44" s="23"/>
      <c r="E44" s="23"/>
      <c r="F44" s="23"/>
      <c r="G44" s="23"/>
      <c r="H44" s="23"/>
      <c r="I44" s="23"/>
      <c r="J44" s="23"/>
      <c r="K44" s="23"/>
      <c r="L44" s="23"/>
      <c r="M44" s="23"/>
      <c r="N44" s="23"/>
      <c r="O44" s="23"/>
    </row>
    <row r="45" spans="3:15" ht="12.75">
      <c r="C45" s="25" t="s">
        <v>120</v>
      </c>
      <c r="D45" s="23"/>
      <c r="E45" s="23"/>
      <c r="F45" s="23"/>
      <c r="G45" s="23"/>
      <c r="H45" s="23"/>
      <c r="I45" s="23"/>
      <c r="J45" s="23"/>
      <c r="K45" s="23"/>
      <c r="L45" s="23"/>
      <c r="M45" s="23"/>
      <c r="N45" s="23"/>
      <c r="O45" s="23"/>
    </row>
    <row r="46" spans="3:15" ht="12.75">
      <c r="C46" s="177"/>
      <c r="D46" s="186">
        <v>2002</v>
      </c>
      <c r="E46" s="187">
        <v>2003</v>
      </c>
      <c r="F46" s="186">
        <v>2004</v>
      </c>
      <c r="G46" s="187">
        <v>2005</v>
      </c>
      <c r="H46" s="186">
        <v>2006</v>
      </c>
      <c r="I46" s="187">
        <v>2007</v>
      </c>
      <c r="J46" s="186">
        <v>2008</v>
      </c>
      <c r="K46" s="187">
        <v>2009</v>
      </c>
      <c r="L46" s="186">
        <v>2010</v>
      </c>
      <c r="M46" s="187">
        <v>2011</v>
      </c>
      <c r="N46" s="186">
        <v>2012</v>
      </c>
      <c r="O46" s="187">
        <v>2013</v>
      </c>
    </row>
    <row r="47" spans="3:15" ht="15">
      <c r="C47" s="197" t="s">
        <v>123</v>
      </c>
      <c r="D47" s="198">
        <f>'EW-MFA data'!G110</f>
        <v>15.437180490092157</v>
      </c>
      <c r="E47" s="198">
        <f>'EW-MFA data'!H110</f>
        <v>15.244072209962349</v>
      </c>
      <c r="F47" s="198">
        <f>'EW-MFA data'!I110</f>
        <v>15.962008039838805</v>
      </c>
      <c r="G47" s="198">
        <f>'EW-MFA data'!J110</f>
        <v>16.083465555381235</v>
      </c>
      <c r="H47" s="198">
        <f>'EW-MFA data'!K110</f>
        <v>16.329509968209866</v>
      </c>
      <c r="I47" s="198">
        <f>'EW-MFA data'!L110</f>
        <v>16.770181432953844</v>
      </c>
      <c r="J47" s="198">
        <f>'EW-MFA data'!M110</f>
        <v>16.475628259875304</v>
      </c>
      <c r="K47" s="198">
        <f>'EW-MFA data'!N110</f>
        <v>14.516635029442464</v>
      </c>
      <c r="L47" s="198">
        <f>'EW-MFA data'!O110</f>
        <v>14.072397964612735</v>
      </c>
      <c r="M47" s="198">
        <f>'EW-MFA data'!P110</f>
        <v>14.544150900263409</v>
      </c>
      <c r="N47" s="198">
        <f>'EW-MFA data'!Q110</f>
        <v>13.492873469398981</v>
      </c>
      <c r="O47" s="198">
        <f>'EW-MFA data'!R110</f>
        <v>13.202533433923156</v>
      </c>
    </row>
  </sheetData>
  <mergeCells count="2">
    <mergeCell ref="C31:J31"/>
    <mergeCell ref="C32:J32"/>
  </mergeCells>
  <printOptions/>
  <pageMargins left="0.7" right="0.7" top="0.787401575" bottom="0.787401575" header="0.3" footer="0.3"/>
  <pageSetup fitToHeight="1" fitToWidth="1"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workbookViewId="0" topLeftCell="A1"/>
  </sheetViews>
  <sheetFormatPr defaultColWidth="9.140625" defaultRowHeight="15"/>
  <cols>
    <col min="1" max="2" width="4.7109375" style="0" customWidth="1"/>
    <col min="3" max="3" width="49.140625" style="0" customWidth="1"/>
    <col min="4" max="4" width="30.140625" style="0" bestFit="1" customWidth="1"/>
    <col min="9" max="13" width="10.140625" style="0" bestFit="1" customWidth="1"/>
  </cols>
  <sheetData>
    <row r="1" ht="18.75">
      <c r="A1" s="21" t="s">
        <v>63</v>
      </c>
    </row>
    <row r="2" ht="15.75" thickBot="1"/>
    <row r="3" spans="2:19" ht="18.75">
      <c r="B3" s="51" t="s">
        <v>75</v>
      </c>
      <c r="C3" s="52"/>
      <c r="D3" s="52"/>
      <c r="E3" s="52"/>
      <c r="F3" s="52"/>
      <c r="G3" s="52"/>
      <c r="H3" s="52"/>
      <c r="I3" s="52"/>
      <c r="J3" s="52"/>
      <c r="K3" s="52"/>
      <c r="L3" s="52"/>
      <c r="M3" s="52"/>
      <c r="N3" s="52"/>
      <c r="O3" s="52"/>
      <c r="P3" s="52"/>
      <c r="Q3" s="52"/>
      <c r="R3" s="52"/>
      <c r="S3" s="53"/>
    </row>
    <row r="4" spans="2:19" ht="15">
      <c r="B4" s="54"/>
      <c r="C4" s="50"/>
      <c r="D4" s="50"/>
      <c r="E4" s="50"/>
      <c r="F4" s="50"/>
      <c r="G4" s="50"/>
      <c r="H4" s="50"/>
      <c r="I4" s="50"/>
      <c r="J4" s="50"/>
      <c r="K4" s="50"/>
      <c r="L4" s="50"/>
      <c r="M4" s="50"/>
      <c r="N4" s="50"/>
      <c r="O4" s="50"/>
      <c r="P4" s="50"/>
      <c r="Q4" s="50"/>
      <c r="R4" s="50"/>
      <c r="S4" s="55"/>
    </row>
    <row r="5" spans="2:19" s="3" customFormat="1" ht="15">
      <c r="B5" s="56"/>
      <c r="C5" s="23" t="s">
        <v>8</v>
      </c>
      <c r="D5" s="50"/>
      <c r="E5" s="50"/>
      <c r="F5" s="50"/>
      <c r="G5" s="50"/>
      <c r="H5" s="50"/>
      <c r="I5" s="50"/>
      <c r="J5" s="50"/>
      <c r="K5" s="50"/>
      <c r="L5" s="50"/>
      <c r="M5" s="50"/>
      <c r="N5" s="50"/>
      <c r="O5" s="50"/>
      <c r="P5" s="50"/>
      <c r="Q5" s="61"/>
      <c r="R5" s="61"/>
      <c r="S5" s="60"/>
    </row>
    <row r="6" spans="2:19" s="3" customFormat="1" ht="15">
      <c r="B6" s="56"/>
      <c r="C6" s="50"/>
      <c r="D6" s="50"/>
      <c r="E6" s="50"/>
      <c r="F6" s="50"/>
      <c r="G6" s="50"/>
      <c r="H6" s="50"/>
      <c r="I6" s="50"/>
      <c r="J6" s="50"/>
      <c r="K6" s="50"/>
      <c r="L6" s="50"/>
      <c r="M6" s="50"/>
      <c r="N6" s="50"/>
      <c r="O6" s="50"/>
      <c r="P6" s="50"/>
      <c r="Q6" s="61"/>
      <c r="R6" s="61"/>
      <c r="S6" s="60"/>
    </row>
    <row r="7" spans="2:19" s="3" customFormat="1" ht="15">
      <c r="B7" s="56"/>
      <c r="C7" s="13" t="s">
        <v>9</v>
      </c>
      <c r="D7" s="18" t="s">
        <v>65</v>
      </c>
      <c r="E7" s="50"/>
      <c r="F7" s="50"/>
      <c r="G7" s="50"/>
      <c r="H7" s="50"/>
      <c r="I7" s="50"/>
      <c r="J7" s="50"/>
      <c r="K7" s="50"/>
      <c r="L7" s="50"/>
      <c r="M7" s="50"/>
      <c r="N7" s="50"/>
      <c r="O7" s="50"/>
      <c r="P7" s="50"/>
      <c r="Q7" s="61"/>
      <c r="R7" s="61"/>
      <c r="S7" s="60"/>
    </row>
    <row r="8" spans="2:19" s="3" customFormat="1" ht="15">
      <c r="B8" s="56"/>
      <c r="C8" s="13" t="s">
        <v>10</v>
      </c>
      <c r="D8" s="18" t="s">
        <v>65</v>
      </c>
      <c r="E8" s="50"/>
      <c r="F8" s="50"/>
      <c r="G8" s="50"/>
      <c r="H8" s="50"/>
      <c r="I8" s="50"/>
      <c r="J8" s="50"/>
      <c r="K8" s="50"/>
      <c r="L8" s="50"/>
      <c r="M8" s="50"/>
      <c r="N8" s="50"/>
      <c r="O8" s="50"/>
      <c r="P8" s="50"/>
      <c r="Q8" s="61"/>
      <c r="R8" s="61"/>
      <c r="S8" s="60"/>
    </row>
    <row r="9" spans="2:19" s="3" customFormat="1" ht="15">
      <c r="B9" s="56"/>
      <c r="C9" s="13" t="s">
        <v>11</v>
      </c>
      <c r="D9" s="13" t="s">
        <v>12</v>
      </c>
      <c r="E9" s="50"/>
      <c r="F9" s="50"/>
      <c r="G9" s="50"/>
      <c r="H9" s="50"/>
      <c r="I9" s="50"/>
      <c r="J9" s="50"/>
      <c r="K9" s="50"/>
      <c r="L9" s="50"/>
      <c r="M9" s="50"/>
      <c r="N9" s="50"/>
      <c r="O9" s="50"/>
      <c r="P9" s="50"/>
      <c r="Q9" s="61"/>
      <c r="R9" s="61"/>
      <c r="S9" s="60"/>
    </row>
    <row r="10" spans="2:19" s="3" customFormat="1" ht="15">
      <c r="B10" s="56"/>
      <c r="C10" s="50"/>
      <c r="D10" s="50"/>
      <c r="E10" s="50"/>
      <c r="F10" s="50"/>
      <c r="G10" s="50"/>
      <c r="H10" s="50"/>
      <c r="I10" s="50"/>
      <c r="J10" s="50"/>
      <c r="K10" s="50"/>
      <c r="L10" s="50"/>
      <c r="M10" s="50"/>
      <c r="N10" s="50"/>
      <c r="O10" s="50"/>
      <c r="P10" s="50"/>
      <c r="Q10" s="61"/>
      <c r="R10" s="61"/>
      <c r="S10" s="60"/>
    </row>
    <row r="11" spans="2:19" s="3" customFormat="1" ht="15">
      <c r="B11" s="56"/>
      <c r="C11" s="13" t="s">
        <v>13</v>
      </c>
      <c r="D11" s="13" t="s">
        <v>14</v>
      </c>
      <c r="E11" s="50"/>
      <c r="F11" s="50"/>
      <c r="G11" s="50"/>
      <c r="H11" s="50"/>
      <c r="I11" s="50"/>
      <c r="J11" s="50"/>
      <c r="K11" s="50"/>
      <c r="L11" s="50"/>
      <c r="M11" s="50"/>
      <c r="N11" s="50"/>
      <c r="O11" s="50"/>
      <c r="P11" s="50"/>
      <c r="Q11" s="61"/>
      <c r="R11" s="61"/>
      <c r="S11" s="60"/>
    </row>
    <row r="12" spans="2:19" s="3" customFormat="1" ht="15">
      <c r="B12" s="56"/>
      <c r="C12" s="13" t="s">
        <v>16</v>
      </c>
      <c r="D12" s="13" t="s">
        <v>17</v>
      </c>
      <c r="E12" s="50"/>
      <c r="F12" s="50"/>
      <c r="G12" s="50"/>
      <c r="H12" s="50"/>
      <c r="I12" s="50"/>
      <c r="J12" s="50"/>
      <c r="K12" s="50"/>
      <c r="L12" s="50"/>
      <c r="M12" s="50"/>
      <c r="N12" s="50"/>
      <c r="O12" s="50"/>
      <c r="P12" s="50"/>
      <c r="Q12" s="61"/>
      <c r="R12" s="61"/>
      <c r="S12" s="60"/>
    </row>
    <row r="13" spans="2:19" s="3" customFormat="1" ht="15">
      <c r="B13" s="56"/>
      <c r="C13" s="50"/>
      <c r="D13" s="50"/>
      <c r="E13" s="50"/>
      <c r="F13" s="50"/>
      <c r="G13" s="50"/>
      <c r="H13" s="50"/>
      <c r="I13" s="50"/>
      <c r="J13" s="50"/>
      <c r="K13" s="50"/>
      <c r="L13" s="50"/>
      <c r="M13" s="50"/>
      <c r="N13" s="50"/>
      <c r="O13" s="50"/>
      <c r="P13" s="50"/>
      <c r="Q13" s="61"/>
      <c r="R13" s="61"/>
      <c r="S13" s="60"/>
    </row>
    <row r="14" spans="2:19" s="3" customFormat="1" ht="12.75">
      <c r="B14" s="56"/>
      <c r="C14" s="20" t="s">
        <v>53</v>
      </c>
      <c r="D14" s="20" t="s">
        <v>54</v>
      </c>
      <c r="E14" s="14" t="s">
        <v>18</v>
      </c>
      <c r="F14" s="14" t="s">
        <v>19</v>
      </c>
      <c r="G14" s="14" t="s">
        <v>20</v>
      </c>
      <c r="H14" s="14" t="s">
        <v>21</v>
      </c>
      <c r="I14" s="14" t="s">
        <v>22</v>
      </c>
      <c r="J14" s="14" t="s">
        <v>23</v>
      </c>
      <c r="K14" s="14" t="s">
        <v>24</v>
      </c>
      <c r="L14" s="14" t="s">
        <v>25</v>
      </c>
      <c r="M14" s="14" t="s">
        <v>26</v>
      </c>
      <c r="N14" s="14" t="s">
        <v>27</v>
      </c>
      <c r="O14" s="14" t="s">
        <v>28</v>
      </c>
      <c r="P14" s="14" t="s">
        <v>29</v>
      </c>
      <c r="Q14" s="14" t="s">
        <v>37</v>
      </c>
      <c r="R14" s="14" t="s">
        <v>64</v>
      </c>
      <c r="S14" s="60"/>
    </row>
    <row r="15" spans="2:19" s="3" customFormat="1" ht="12.75">
      <c r="B15" s="56"/>
      <c r="C15" s="20" t="s">
        <v>66</v>
      </c>
      <c r="D15" s="20" t="s">
        <v>15</v>
      </c>
      <c r="E15" s="22">
        <v>6552454</v>
      </c>
      <c r="F15" s="22">
        <v>6540158</v>
      </c>
      <c r="G15" s="22">
        <v>6449250</v>
      </c>
      <c r="H15" s="22">
        <v>6313899</v>
      </c>
      <c r="I15" s="22">
        <v>6617101</v>
      </c>
      <c r="J15" s="22">
        <v>6704671</v>
      </c>
      <c r="K15" s="22">
        <v>6819282</v>
      </c>
      <c r="L15" s="22">
        <v>7048638</v>
      </c>
      <c r="M15" s="22">
        <v>6977788</v>
      </c>
      <c r="N15" s="22">
        <v>6254619</v>
      </c>
      <c r="O15" s="22">
        <v>6030343</v>
      </c>
      <c r="P15" s="22">
        <v>6269845</v>
      </c>
      <c r="Q15" s="22">
        <v>5818489</v>
      </c>
      <c r="R15" s="22">
        <v>5754047</v>
      </c>
      <c r="S15" s="60"/>
    </row>
    <row r="16" spans="2:19" s="3" customFormat="1" ht="12.75">
      <c r="B16" s="56"/>
      <c r="C16" s="20" t="s">
        <v>66</v>
      </c>
      <c r="D16" s="20" t="s">
        <v>42</v>
      </c>
      <c r="E16" s="22">
        <v>1681124</v>
      </c>
      <c r="F16" s="22">
        <v>1642381</v>
      </c>
      <c r="G16" s="22">
        <v>1657646</v>
      </c>
      <c r="H16" s="22">
        <v>1540734</v>
      </c>
      <c r="I16" s="22">
        <v>1740842</v>
      </c>
      <c r="J16" s="22">
        <v>1676802</v>
      </c>
      <c r="K16" s="22">
        <v>1596078</v>
      </c>
      <c r="L16" s="22">
        <v>1650170</v>
      </c>
      <c r="M16" s="22">
        <v>1696265</v>
      </c>
      <c r="N16" s="22">
        <v>1671599</v>
      </c>
      <c r="O16" s="22">
        <v>1633127</v>
      </c>
      <c r="P16" s="22">
        <v>1726291</v>
      </c>
      <c r="Q16" s="22">
        <v>1660147</v>
      </c>
      <c r="R16" s="22">
        <v>1695555</v>
      </c>
      <c r="S16" s="60"/>
    </row>
    <row r="17" spans="2:19" s="3" customFormat="1" ht="12.75">
      <c r="B17" s="56"/>
      <c r="C17" s="20" t="s">
        <v>66</v>
      </c>
      <c r="D17" s="20" t="s">
        <v>43</v>
      </c>
      <c r="E17" s="22">
        <v>149221</v>
      </c>
      <c r="F17" s="22">
        <v>143943</v>
      </c>
      <c r="G17" s="22">
        <v>139351</v>
      </c>
      <c r="H17" s="22">
        <v>137838</v>
      </c>
      <c r="I17" s="22">
        <v>139834</v>
      </c>
      <c r="J17" s="22">
        <v>139284</v>
      </c>
      <c r="K17" s="22">
        <v>142522</v>
      </c>
      <c r="L17" s="22">
        <v>139594</v>
      </c>
      <c r="M17" s="22">
        <v>140048</v>
      </c>
      <c r="N17" s="22">
        <v>136351</v>
      </c>
      <c r="O17" s="22">
        <v>164043</v>
      </c>
      <c r="P17" s="22">
        <v>170314</v>
      </c>
      <c r="Q17" s="22">
        <v>184011</v>
      </c>
      <c r="R17" s="22">
        <v>196323</v>
      </c>
      <c r="S17" s="60"/>
    </row>
    <row r="18" spans="2:19" s="3" customFormat="1" ht="12.75">
      <c r="B18" s="56"/>
      <c r="C18" s="20" t="s">
        <v>66</v>
      </c>
      <c r="D18" s="20" t="s">
        <v>44</v>
      </c>
      <c r="E18" s="22">
        <v>3680682</v>
      </c>
      <c r="F18" s="22">
        <v>3715459</v>
      </c>
      <c r="G18" s="22">
        <v>3622337</v>
      </c>
      <c r="H18" s="22">
        <v>3615348</v>
      </c>
      <c r="I18" s="22">
        <v>3738345</v>
      </c>
      <c r="J18" s="22">
        <v>3931655</v>
      </c>
      <c r="K18" s="22">
        <v>4153497</v>
      </c>
      <c r="L18" s="22">
        <v>4358875</v>
      </c>
      <c r="M18" s="22">
        <v>4266045</v>
      </c>
      <c r="N18" s="22">
        <v>3621519</v>
      </c>
      <c r="O18" s="22">
        <v>3417238</v>
      </c>
      <c r="P18" s="22">
        <v>3562485</v>
      </c>
      <c r="Q18" s="22">
        <v>3180867</v>
      </c>
      <c r="R18" s="22">
        <v>3105827</v>
      </c>
      <c r="S18" s="60"/>
    </row>
    <row r="19" spans="2:19" s="3" customFormat="1" ht="12.75">
      <c r="B19" s="56"/>
      <c r="C19" s="20" t="s">
        <v>66</v>
      </c>
      <c r="D19" s="20" t="s">
        <v>45</v>
      </c>
      <c r="E19" s="22">
        <v>1041426</v>
      </c>
      <c r="F19" s="22">
        <v>1038374</v>
      </c>
      <c r="G19" s="22">
        <v>1029916</v>
      </c>
      <c r="H19" s="22">
        <v>1019979</v>
      </c>
      <c r="I19" s="22">
        <v>998080</v>
      </c>
      <c r="J19" s="22">
        <v>956930</v>
      </c>
      <c r="K19" s="22">
        <v>927185</v>
      </c>
      <c r="L19" s="22">
        <v>900000</v>
      </c>
      <c r="M19" s="22">
        <v>875430</v>
      </c>
      <c r="N19" s="22">
        <v>825150</v>
      </c>
      <c r="O19" s="22">
        <v>815935</v>
      </c>
      <c r="P19" s="22">
        <v>810755</v>
      </c>
      <c r="Q19" s="22">
        <v>793464</v>
      </c>
      <c r="R19" s="22">
        <v>756341</v>
      </c>
      <c r="S19" s="60"/>
    </row>
    <row r="20" spans="2:19" s="3" customFormat="1" ht="12.75">
      <c r="B20" s="56"/>
      <c r="C20" s="20" t="s">
        <v>30</v>
      </c>
      <c r="D20" s="20" t="s">
        <v>15</v>
      </c>
      <c r="E20" s="22">
        <v>3138156</v>
      </c>
      <c r="F20" s="22">
        <v>3343068</v>
      </c>
      <c r="G20" s="22">
        <v>3358332</v>
      </c>
      <c r="H20" s="22">
        <v>3354747</v>
      </c>
      <c r="I20" s="22">
        <v>3341243</v>
      </c>
      <c r="J20" s="22">
        <v>3346239</v>
      </c>
      <c r="K20" s="22">
        <v>3645030</v>
      </c>
      <c r="L20" s="22">
        <v>3714937</v>
      </c>
      <c r="M20" s="22">
        <v>3831084</v>
      </c>
      <c r="N20" s="22">
        <v>3351482</v>
      </c>
      <c r="O20" s="22">
        <v>3506963</v>
      </c>
      <c r="P20" s="22">
        <v>3566082</v>
      </c>
      <c r="Q20" s="22">
        <v>3523671</v>
      </c>
      <c r="R20" s="22">
        <v>3519075</v>
      </c>
      <c r="S20" s="60"/>
    </row>
    <row r="21" spans="2:19" s="3" customFormat="1" ht="12.75">
      <c r="B21" s="56"/>
      <c r="C21" s="20" t="s">
        <v>30</v>
      </c>
      <c r="D21" s="20" t="s">
        <v>42</v>
      </c>
      <c r="E21" s="22">
        <v>240309</v>
      </c>
      <c r="F21" s="22">
        <v>241355</v>
      </c>
      <c r="G21" s="22">
        <v>237141</v>
      </c>
      <c r="H21" s="22">
        <v>224976</v>
      </c>
      <c r="I21" s="22">
        <v>217899</v>
      </c>
      <c r="J21" s="22">
        <v>216141</v>
      </c>
      <c r="K21" s="22">
        <v>223826</v>
      </c>
      <c r="L21" s="22">
        <v>255820</v>
      </c>
      <c r="M21" s="22">
        <v>257468</v>
      </c>
      <c r="N21" s="22">
        <v>231992</v>
      </c>
      <c r="O21" s="22">
        <v>224649</v>
      </c>
      <c r="P21" s="22">
        <v>232857</v>
      </c>
      <c r="Q21" s="22">
        <v>242488</v>
      </c>
      <c r="R21" s="22">
        <v>240457</v>
      </c>
      <c r="S21" s="60"/>
    </row>
    <row r="22" spans="2:19" s="3" customFormat="1" ht="12.75">
      <c r="B22" s="56"/>
      <c r="C22" s="20" t="s">
        <v>30</v>
      </c>
      <c r="D22" s="20" t="s">
        <v>43</v>
      </c>
      <c r="E22" s="22">
        <v>1101606</v>
      </c>
      <c r="F22" s="22">
        <v>1221409</v>
      </c>
      <c r="G22" s="22">
        <v>1278876</v>
      </c>
      <c r="H22" s="22">
        <v>1239145</v>
      </c>
      <c r="I22" s="22">
        <v>1190229</v>
      </c>
      <c r="J22" s="22">
        <v>1134177</v>
      </c>
      <c r="K22" s="22">
        <v>1314880</v>
      </c>
      <c r="L22" s="22">
        <v>1308079</v>
      </c>
      <c r="M22" s="22">
        <v>1402588</v>
      </c>
      <c r="N22" s="22">
        <v>1226676</v>
      </c>
      <c r="O22" s="22">
        <v>1296233</v>
      </c>
      <c r="P22" s="22">
        <v>1325136</v>
      </c>
      <c r="Q22" s="22">
        <v>1296595</v>
      </c>
      <c r="R22" s="22">
        <v>1245615</v>
      </c>
      <c r="S22" s="60"/>
    </row>
    <row r="23" spans="2:19" s="3" customFormat="1" ht="12.75">
      <c r="B23" s="56"/>
      <c r="C23" s="20" t="s">
        <v>30</v>
      </c>
      <c r="D23" s="20" t="s">
        <v>44</v>
      </c>
      <c r="E23" s="22">
        <v>323406</v>
      </c>
      <c r="F23" s="22">
        <v>347464</v>
      </c>
      <c r="G23" s="22">
        <v>342995</v>
      </c>
      <c r="H23" s="22">
        <v>346113</v>
      </c>
      <c r="I23" s="22">
        <v>326397</v>
      </c>
      <c r="J23" s="22">
        <v>342209</v>
      </c>
      <c r="K23" s="22">
        <v>385801</v>
      </c>
      <c r="L23" s="22">
        <v>424880</v>
      </c>
      <c r="M23" s="22">
        <v>412243</v>
      </c>
      <c r="N23" s="22">
        <v>325050</v>
      </c>
      <c r="O23" s="22">
        <v>363238</v>
      </c>
      <c r="P23" s="22">
        <v>368333</v>
      </c>
      <c r="Q23" s="22">
        <v>342522</v>
      </c>
      <c r="R23" s="22">
        <v>334903</v>
      </c>
      <c r="S23" s="60"/>
    </row>
    <row r="24" spans="2:19" s="3" customFormat="1" ht="12.75">
      <c r="B24" s="56"/>
      <c r="C24" s="20" t="s">
        <v>30</v>
      </c>
      <c r="D24" s="20" t="s">
        <v>45</v>
      </c>
      <c r="E24" s="22">
        <v>1472834</v>
      </c>
      <c r="F24" s="22">
        <v>1532840</v>
      </c>
      <c r="G24" s="22">
        <v>1499320</v>
      </c>
      <c r="H24" s="22">
        <v>1544512</v>
      </c>
      <c r="I24" s="22">
        <v>1606718</v>
      </c>
      <c r="J24" s="22">
        <v>1653711</v>
      </c>
      <c r="K24" s="22">
        <v>1720523</v>
      </c>
      <c r="L24" s="22">
        <v>1726158</v>
      </c>
      <c r="M24" s="22">
        <v>1758785</v>
      </c>
      <c r="N24" s="22">
        <v>1567765</v>
      </c>
      <c r="O24" s="22">
        <v>1622842</v>
      </c>
      <c r="P24" s="22">
        <v>1639756</v>
      </c>
      <c r="Q24" s="22">
        <v>1642066</v>
      </c>
      <c r="R24" s="22">
        <v>1698100</v>
      </c>
      <c r="S24" s="60"/>
    </row>
    <row r="25" spans="2:19" s="3" customFormat="1" ht="12.75">
      <c r="B25" s="56"/>
      <c r="C25" s="20" t="s">
        <v>31</v>
      </c>
      <c r="D25" s="20" t="s">
        <v>15</v>
      </c>
      <c r="E25" s="22">
        <v>1738830</v>
      </c>
      <c r="F25" s="22">
        <v>1776973</v>
      </c>
      <c r="G25" s="22">
        <v>1720430</v>
      </c>
      <c r="H25" s="22">
        <v>1658467</v>
      </c>
      <c r="I25" s="22">
        <v>1737353</v>
      </c>
      <c r="J25" s="22">
        <v>1792349</v>
      </c>
      <c r="K25" s="22">
        <v>1893885</v>
      </c>
      <c r="L25" s="22">
        <v>2053612</v>
      </c>
      <c r="M25" s="22">
        <v>2149253</v>
      </c>
      <c r="N25" s="22">
        <v>1827564</v>
      </c>
      <c r="O25" s="22">
        <v>2013007</v>
      </c>
      <c r="P25" s="22">
        <v>2103522</v>
      </c>
      <c r="Q25" s="22">
        <v>2225729</v>
      </c>
      <c r="R25" s="22">
        <v>2244220</v>
      </c>
      <c r="S25" s="60"/>
    </row>
    <row r="26" spans="2:19" s="3" customFormat="1" ht="12.75">
      <c r="B26" s="56"/>
      <c r="C26" s="20" t="s">
        <v>31</v>
      </c>
      <c r="D26" s="20" t="s">
        <v>42</v>
      </c>
      <c r="E26" s="22">
        <v>223509</v>
      </c>
      <c r="F26" s="22">
        <v>207113</v>
      </c>
      <c r="G26" s="22">
        <v>205346</v>
      </c>
      <c r="H26" s="22">
        <v>194352</v>
      </c>
      <c r="I26" s="22">
        <v>188777</v>
      </c>
      <c r="J26" s="22">
        <v>195341</v>
      </c>
      <c r="K26" s="22">
        <v>193372</v>
      </c>
      <c r="L26" s="22">
        <v>215355</v>
      </c>
      <c r="M26" s="22">
        <v>232821</v>
      </c>
      <c r="N26" s="22">
        <v>239528</v>
      </c>
      <c r="O26" s="22">
        <v>248365</v>
      </c>
      <c r="P26" s="22">
        <v>261222</v>
      </c>
      <c r="Q26" s="22">
        <v>280598</v>
      </c>
      <c r="R26" s="22">
        <v>297123</v>
      </c>
      <c r="S26" s="60"/>
    </row>
    <row r="27" spans="2:19" s="3" customFormat="1" ht="12.75">
      <c r="B27" s="56"/>
      <c r="C27" s="20" t="s">
        <v>31</v>
      </c>
      <c r="D27" s="20" t="s">
        <v>43</v>
      </c>
      <c r="E27" s="22">
        <v>637484</v>
      </c>
      <c r="F27" s="22">
        <v>653593</v>
      </c>
      <c r="G27" s="22">
        <v>582875</v>
      </c>
      <c r="H27" s="22">
        <v>531754</v>
      </c>
      <c r="I27" s="22">
        <v>622666</v>
      </c>
      <c r="J27" s="22">
        <v>641314</v>
      </c>
      <c r="K27" s="22">
        <v>691688</v>
      </c>
      <c r="L27" s="22">
        <v>738196</v>
      </c>
      <c r="M27" s="22">
        <v>806659</v>
      </c>
      <c r="N27" s="22">
        <v>617020</v>
      </c>
      <c r="O27" s="22">
        <v>722726</v>
      </c>
      <c r="P27" s="22">
        <v>763748</v>
      </c>
      <c r="Q27" s="22">
        <v>829926</v>
      </c>
      <c r="R27" s="22">
        <v>830769</v>
      </c>
      <c r="S27" s="60"/>
    </row>
    <row r="28" spans="2:19" s="3" customFormat="1" ht="12.75">
      <c r="B28" s="56"/>
      <c r="C28" s="20" t="s">
        <v>31</v>
      </c>
      <c r="D28" s="20" t="s">
        <v>44</v>
      </c>
      <c r="E28" s="22">
        <v>316948</v>
      </c>
      <c r="F28" s="22">
        <v>344914</v>
      </c>
      <c r="G28" s="22">
        <v>356651</v>
      </c>
      <c r="H28" s="22">
        <v>343490</v>
      </c>
      <c r="I28" s="22">
        <v>337004</v>
      </c>
      <c r="J28" s="22">
        <v>356186</v>
      </c>
      <c r="K28" s="22">
        <v>392344</v>
      </c>
      <c r="L28" s="22">
        <v>443039</v>
      </c>
      <c r="M28" s="22">
        <v>446921</v>
      </c>
      <c r="N28" s="22">
        <v>369143</v>
      </c>
      <c r="O28" s="22">
        <v>389370</v>
      </c>
      <c r="P28" s="22">
        <v>404626</v>
      </c>
      <c r="Q28" s="22">
        <v>410633</v>
      </c>
      <c r="R28" s="22">
        <v>416175</v>
      </c>
      <c r="S28" s="60"/>
    </row>
    <row r="29" spans="2:19" s="3" customFormat="1" ht="12.75">
      <c r="B29" s="56"/>
      <c r="C29" s="20" t="s">
        <v>31</v>
      </c>
      <c r="D29" s="20" t="s">
        <v>45</v>
      </c>
      <c r="E29" s="22">
        <v>560890</v>
      </c>
      <c r="F29" s="22">
        <v>571352</v>
      </c>
      <c r="G29" s="22">
        <v>575557</v>
      </c>
      <c r="H29" s="22">
        <v>588871</v>
      </c>
      <c r="I29" s="22">
        <v>588905</v>
      </c>
      <c r="J29" s="22">
        <v>599509</v>
      </c>
      <c r="K29" s="22">
        <v>616480</v>
      </c>
      <c r="L29" s="22">
        <v>657022</v>
      </c>
      <c r="M29" s="22">
        <v>662852</v>
      </c>
      <c r="N29" s="22">
        <v>601873</v>
      </c>
      <c r="O29" s="22">
        <v>652547</v>
      </c>
      <c r="P29" s="22">
        <v>673926</v>
      </c>
      <c r="Q29" s="22">
        <v>704572</v>
      </c>
      <c r="R29" s="22">
        <v>700153</v>
      </c>
      <c r="S29" s="60"/>
    </row>
    <row r="30" spans="2:19" s="3" customFormat="1" ht="12.75">
      <c r="B30" s="56"/>
      <c r="C30" s="20" t="s">
        <v>32</v>
      </c>
      <c r="D30" s="20" t="s">
        <v>15</v>
      </c>
      <c r="E30" s="22">
        <v>7951780</v>
      </c>
      <c r="F30" s="22">
        <v>8106253</v>
      </c>
      <c r="G30" s="22">
        <v>8087152</v>
      </c>
      <c r="H30" s="22">
        <v>8010180</v>
      </c>
      <c r="I30" s="22">
        <v>8220991</v>
      </c>
      <c r="J30" s="22">
        <v>8258560</v>
      </c>
      <c r="K30" s="22">
        <v>8570427</v>
      </c>
      <c r="L30" s="22">
        <v>8709963</v>
      </c>
      <c r="M30" s="22">
        <v>8659619</v>
      </c>
      <c r="N30" s="22">
        <v>7778538</v>
      </c>
      <c r="O30" s="22">
        <v>7524299</v>
      </c>
      <c r="P30" s="22">
        <v>7732405</v>
      </c>
      <c r="Q30" s="22">
        <v>7116431</v>
      </c>
      <c r="R30" s="22">
        <v>7028902</v>
      </c>
      <c r="S30" s="60"/>
    </row>
    <row r="31" spans="2:19" s="3" customFormat="1" ht="12.75">
      <c r="B31" s="56"/>
      <c r="C31" s="20" t="s">
        <v>32</v>
      </c>
      <c r="D31" s="20" t="s">
        <v>42</v>
      </c>
      <c r="E31" s="22">
        <v>1697924</v>
      </c>
      <c r="F31" s="22">
        <v>1676623</v>
      </c>
      <c r="G31" s="22">
        <v>1689441</v>
      </c>
      <c r="H31" s="22">
        <v>1571358</v>
      </c>
      <c r="I31" s="22">
        <v>1769963</v>
      </c>
      <c r="J31" s="22">
        <v>1697602</v>
      </c>
      <c r="K31" s="22">
        <v>1626531</v>
      </c>
      <c r="L31" s="22">
        <v>1690635</v>
      </c>
      <c r="M31" s="22">
        <v>1720912</v>
      </c>
      <c r="N31" s="22">
        <v>1664064</v>
      </c>
      <c r="O31" s="22">
        <v>1609411</v>
      </c>
      <c r="P31" s="22">
        <v>1697926</v>
      </c>
      <c r="Q31" s="22">
        <v>1622037</v>
      </c>
      <c r="R31" s="22">
        <v>1638890</v>
      </c>
      <c r="S31" s="60"/>
    </row>
    <row r="32" spans="2:19" s="3" customFormat="1" ht="12.75">
      <c r="B32" s="56"/>
      <c r="C32" s="20" t="s">
        <v>32</v>
      </c>
      <c r="D32" s="20" t="s">
        <v>43</v>
      </c>
      <c r="E32" s="22">
        <v>613344</v>
      </c>
      <c r="F32" s="22">
        <v>711759</v>
      </c>
      <c r="G32" s="22">
        <v>835351</v>
      </c>
      <c r="H32" s="22">
        <v>845230</v>
      </c>
      <c r="I32" s="22">
        <v>707397</v>
      </c>
      <c r="J32" s="22">
        <v>632147</v>
      </c>
      <c r="K32" s="22">
        <v>765715</v>
      </c>
      <c r="L32" s="22">
        <v>709477</v>
      </c>
      <c r="M32" s="22">
        <v>735977</v>
      </c>
      <c r="N32" s="22">
        <v>746006</v>
      </c>
      <c r="O32" s="22">
        <v>737551</v>
      </c>
      <c r="P32" s="22">
        <v>731702</v>
      </c>
      <c r="Q32" s="22">
        <v>650681</v>
      </c>
      <c r="R32" s="22">
        <v>611169</v>
      </c>
      <c r="S32" s="60"/>
    </row>
    <row r="33" spans="2:19" s="3" customFormat="1" ht="12.75">
      <c r="B33" s="56"/>
      <c r="C33" s="20" t="s">
        <v>32</v>
      </c>
      <c r="D33" s="20" t="s">
        <v>44</v>
      </c>
      <c r="E33" s="22">
        <v>3687141</v>
      </c>
      <c r="F33" s="22">
        <v>3718009</v>
      </c>
      <c r="G33" s="22">
        <v>3608680</v>
      </c>
      <c r="H33" s="22">
        <v>3617972</v>
      </c>
      <c r="I33" s="22">
        <v>3727738</v>
      </c>
      <c r="J33" s="22">
        <v>3917678</v>
      </c>
      <c r="K33" s="22">
        <v>4146954</v>
      </c>
      <c r="L33" s="22">
        <v>4340715</v>
      </c>
      <c r="M33" s="22">
        <v>4231367</v>
      </c>
      <c r="N33" s="22">
        <v>3577426</v>
      </c>
      <c r="O33" s="22">
        <v>3391107</v>
      </c>
      <c r="P33" s="22">
        <v>3526192</v>
      </c>
      <c r="Q33" s="22">
        <v>3112756</v>
      </c>
      <c r="R33" s="22">
        <v>3024555</v>
      </c>
      <c r="S33" s="60"/>
    </row>
    <row r="34" spans="2:19" s="3" customFormat="1" ht="12.75">
      <c r="B34" s="56"/>
      <c r="C34" s="20" t="s">
        <v>32</v>
      </c>
      <c r="D34" s="20" t="s">
        <v>45</v>
      </c>
      <c r="E34" s="22">
        <v>1953371</v>
      </c>
      <c r="F34" s="22">
        <v>1999862</v>
      </c>
      <c r="G34" s="22">
        <v>1953679</v>
      </c>
      <c r="H34" s="22">
        <v>1975621</v>
      </c>
      <c r="I34" s="22">
        <v>2015892</v>
      </c>
      <c r="J34" s="22">
        <v>2011132</v>
      </c>
      <c r="K34" s="22">
        <v>2031228</v>
      </c>
      <c r="L34" s="22">
        <v>1969136</v>
      </c>
      <c r="M34" s="22">
        <v>1971364</v>
      </c>
      <c r="N34" s="22">
        <v>1791041</v>
      </c>
      <c r="O34" s="22">
        <v>1786230</v>
      </c>
      <c r="P34" s="22">
        <v>1776585</v>
      </c>
      <c r="Q34" s="22">
        <v>1730958</v>
      </c>
      <c r="R34" s="22">
        <v>1754289</v>
      </c>
      <c r="S34" s="60"/>
    </row>
    <row r="35" spans="2:19" s="3" customFormat="1" ht="12.75">
      <c r="B35" s="56"/>
      <c r="C35" s="20" t="s">
        <v>33</v>
      </c>
      <c r="D35" s="20" t="s">
        <v>15</v>
      </c>
      <c r="E35" s="22">
        <v>9690610</v>
      </c>
      <c r="F35" s="22">
        <v>9883226</v>
      </c>
      <c r="G35" s="22">
        <v>9807581</v>
      </c>
      <c r="H35" s="22">
        <v>9668646</v>
      </c>
      <c r="I35" s="22">
        <v>9958344</v>
      </c>
      <c r="J35" s="22">
        <v>10050910</v>
      </c>
      <c r="K35" s="22">
        <v>10464312</v>
      </c>
      <c r="L35" s="22">
        <v>10763575</v>
      </c>
      <c r="M35" s="22">
        <v>10808872</v>
      </c>
      <c r="N35" s="22">
        <v>9606101</v>
      </c>
      <c r="O35" s="22">
        <v>9537306</v>
      </c>
      <c r="P35" s="22">
        <v>9835927</v>
      </c>
      <c r="Q35" s="22">
        <v>9342160</v>
      </c>
      <c r="R35" s="22">
        <v>9273121</v>
      </c>
      <c r="S35" s="60"/>
    </row>
    <row r="36" spans="2:19" s="3" customFormat="1" ht="12.75">
      <c r="B36" s="56"/>
      <c r="C36" s="20" t="s">
        <v>33</v>
      </c>
      <c r="D36" s="20" t="s">
        <v>42</v>
      </c>
      <c r="E36" s="22">
        <v>1921433</v>
      </c>
      <c r="F36" s="22">
        <v>1883736</v>
      </c>
      <c r="G36" s="22">
        <v>1894787</v>
      </c>
      <c r="H36" s="22">
        <v>1765710</v>
      </c>
      <c r="I36" s="22">
        <v>1958741</v>
      </c>
      <c r="J36" s="22">
        <v>1892943</v>
      </c>
      <c r="K36" s="22">
        <v>1819904</v>
      </c>
      <c r="L36" s="22">
        <v>1905990</v>
      </c>
      <c r="M36" s="22">
        <v>1953733</v>
      </c>
      <c r="N36" s="22">
        <v>1903592</v>
      </c>
      <c r="O36" s="22">
        <v>1857776</v>
      </c>
      <c r="P36" s="22">
        <v>1959148</v>
      </c>
      <c r="Q36" s="22">
        <v>1902635</v>
      </c>
      <c r="R36" s="22">
        <v>1936012</v>
      </c>
      <c r="S36" s="60"/>
    </row>
    <row r="37" spans="2:19" s="3" customFormat="1" ht="12.75">
      <c r="B37" s="56"/>
      <c r="C37" s="20" t="s">
        <v>33</v>
      </c>
      <c r="D37" s="20" t="s">
        <v>43</v>
      </c>
      <c r="E37" s="22">
        <v>1250828</v>
      </c>
      <c r="F37" s="22">
        <v>1365352</v>
      </c>
      <c r="G37" s="22">
        <v>1418226</v>
      </c>
      <c r="H37" s="22">
        <v>1376984</v>
      </c>
      <c r="I37" s="22">
        <v>1330063</v>
      </c>
      <c r="J37" s="22">
        <v>1273461</v>
      </c>
      <c r="K37" s="22">
        <v>1457402</v>
      </c>
      <c r="L37" s="22">
        <v>1447672</v>
      </c>
      <c r="M37" s="22">
        <v>1542636</v>
      </c>
      <c r="N37" s="22">
        <v>1363026</v>
      </c>
      <c r="O37" s="22">
        <v>1460277</v>
      </c>
      <c r="P37" s="22">
        <v>1495450</v>
      </c>
      <c r="Q37" s="22">
        <v>1480607</v>
      </c>
      <c r="R37" s="22">
        <v>1441938</v>
      </c>
      <c r="S37" s="60"/>
    </row>
    <row r="38" spans="2:19" s="3" customFormat="1" ht="12.75">
      <c r="B38" s="56"/>
      <c r="C38" s="20" t="s">
        <v>33</v>
      </c>
      <c r="D38" s="20" t="s">
        <v>44</v>
      </c>
      <c r="E38" s="22">
        <v>4004088</v>
      </c>
      <c r="F38" s="22">
        <v>4062924</v>
      </c>
      <c r="G38" s="22">
        <v>3965332</v>
      </c>
      <c r="H38" s="22">
        <v>3961461</v>
      </c>
      <c r="I38" s="22">
        <v>4064743</v>
      </c>
      <c r="J38" s="22">
        <v>4273864</v>
      </c>
      <c r="K38" s="22">
        <v>4539298</v>
      </c>
      <c r="L38" s="22">
        <v>4783754</v>
      </c>
      <c r="M38" s="22">
        <v>4678288</v>
      </c>
      <c r="N38" s="22">
        <v>3946569</v>
      </c>
      <c r="O38" s="22">
        <v>3780477</v>
      </c>
      <c r="P38" s="22">
        <v>3930818</v>
      </c>
      <c r="Q38" s="22">
        <v>3523389</v>
      </c>
      <c r="R38" s="22">
        <v>3440730</v>
      </c>
      <c r="S38" s="60"/>
    </row>
    <row r="39" spans="2:19" s="3" customFormat="1" ht="12.75">
      <c r="B39" s="56"/>
      <c r="C39" s="20" t="s">
        <v>33</v>
      </c>
      <c r="D39" s="20" t="s">
        <v>45</v>
      </c>
      <c r="E39" s="22">
        <v>2514260</v>
      </c>
      <c r="F39" s="22">
        <v>2571214</v>
      </c>
      <c r="G39" s="22">
        <v>2529237</v>
      </c>
      <c r="H39" s="22">
        <v>2564492</v>
      </c>
      <c r="I39" s="22">
        <v>2604797</v>
      </c>
      <c r="J39" s="22">
        <v>2610641</v>
      </c>
      <c r="K39" s="22">
        <v>2647708</v>
      </c>
      <c r="L39" s="22">
        <v>2626158</v>
      </c>
      <c r="M39" s="22">
        <v>2634215</v>
      </c>
      <c r="N39" s="22">
        <v>2392915</v>
      </c>
      <c r="O39" s="22">
        <v>2438777</v>
      </c>
      <c r="P39" s="22">
        <v>2450511</v>
      </c>
      <c r="Q39" s="22">
        <v>2435530</v>
      </c>
      <c r="R39" s="22">
        <v>2454441</v>
      </c>
      <c r="S39" s="60"/>
    </row>
    <row r="40" spans="2:19" s="3" customFormat="1" ht="12">
      <c r="B40" s="56"/>
      <c r="C40" s="61"/>
      <c r="D40" s="61"/>
      <c r="E40" s="61"/>
      <c r="F40" s="61"/>
      <c r="G40" s="61"/>
      <c r="H40" s="61"/>
      <c r="I40" s="61"/>
      <c r="J40" s="61"/>
      <c r="K40" s="61"/>
      <c r="L40" s="61"/>
      <c r="M40" s="61"/>
      <c r="N40" s="61"/>
      <c r="O40" s="61"/>
      <c r="P40" s="61"/>
      <c r="Q40" s="61"/>
      <c r="R40" s="61"/>
      <c r="S40" s="60"/>
    </row>
    <row r="41" spans="2:19" s="3" customFormat="1" ht="14.25">
      <c r="B41" s="56"/>
      <c r="C41" s="19" t="s">
        <v>49</v>
      </c>
      <c r="D41" s="62"/>
      <c r="E41" s="61"/>
      <c r="F41" s="61"/>
      <c r="G41" s="61"/>
      <c r="H41" s="61"/>
      <c r="I41" s="61"/>
      <c r="J41" s="61"/>
      <c r="K41" s="61"/>
      <c r="L41" s="61"/>
      <c r="M41" s="61"/>
      <c r="N41" s="61"/>
      <c r="O41" s="61"/>
      <c r="P41" s="61"/>
      <c r="Q41" s="61"/>
      <c r="R41" s="61"/>
      <c r="S41" s="60"/>
    </row>
    <row r="42" spans="2:19" s="3" customFormat="1" ht="12.75">
      <c r="B42" s="56"/>
      <c r="C42" s="19" t="s">
        <v>47</v>
      </c>
      <c r="D42" s="19" t="s">
        <v>50</v>
      </c>
      <c r="E42" s="61"/>
      <c r="F42" s="61"/>
      <c r="G42" s="61"/>
      <c r="H42" s="61"/>
      <c r="I42" s="61"/>
      <c r="J42" s="61"/>
      <c r="K42" s="61"/>
      <c r="L42" s="61"/>
      <c r="M42" s="61"/>
      <c r="N42" s="61"/>
      <c r="O42" s="61"/>
      <c r="P42" s="61"/>
      <c r="Q42" s="61"/>
      <c r="R42" s="61"/>
      <c r="S42" s="60"/>
    </row>
    <row r="43" spans="2:19" s="3" customFormat="1" ht="13.5" thickBot="1">
      <c r="B43" s="63"/>
      <c r="C43" s="64"/>
      <c r="D43" s="64"/>
      <c r="E43" s="65"/>
      <c r="F43" s="65"/>
      <c r="G43" s="65"/>
      <c r="H43" s="65"/>
      <c r="I43" s="65"/>
      <c r="J43" s="65"/>
      <c r="K43" s="65"/>
      <c r="L43" s="65"/>
      <c r="M43" s="65"/>
      <c r="N43" s="65"/>
      <c r="O43" s="65"/>
      <c r="P43" s="65"/>
      <c r="Q43" s="65"/>
      <c r="R43" s="65"/>
      <c r="S43" s="66"/>
    </row>
    <row r="44" s="3" customFormat="1" ht="12.75" thickBot="1"/>
    <row r="45" spans="2:19" s="3" customFormat="1" ht="18.75">
      <c r="B45" s="51" t="s">
        <v>76</v>
      </c>
      <c r="C45" s="133"/>
      <c r="D45" s="133"/>
      <c r="E45" s="133"/>
      <c r="F45" s="133"/>
      <c r="G45" s="133"/>
      <c r="H45" s="133"/>
      <c r="I45" s="133"/>
      <c r="J45" s="133"/>
      <c r="K45" s="133"/>
      <c r="L45" s="133"/>
      <c r="M45" s="133"/>
      <c r="N45" s="133"/>
      <c r="O45" s="133"/>
      <c r="P45" s="133"/>
      <c r="Q45" s="133"/>
      <c r="R45" s="133"/>
      <c r="S45" s="134"/>
    </row>
    <row r="46" spans="2:19" s="3" customFormat="1" ht="12">
      <c r="B46" s="56"/>
      <c r="C46" s="61"/>
      <c r="D46" s="61"/>
      <c r="E46" s="61"/>
      <c r="F46" s="61"/>
      <c r="G46" s="61"/>
      <c r="H46" s="61"/>
      <c r="I46" s="61"/>
      <c r="J46" s="61"/>
      <c r="K46" s="61"/>
      <c r="L46" s="61"/>
      <c r="M46" s="61"/>
      <c r="N46" s="61"/>
      <c r="O46" s="61"/>
      <c r="P46" s="61"/>
      <c r="Q46" s="61"/>
      <c r="R46" s="61"/>
      <c r="S46" s="60"/>
    </row>
    <row r="47" spans="2:19" s="3" customFormat="1" ht="12.75">
      <c r="B47" s="135"/>
      <c r="C47" s="136" t="s">
        <v>38</v>
      </c>
      <c r="D47" s="137"/>
      <c r="E47" s="137"/>
      <c r="F47" s="137"/>
      <c r="G47" s="137"/>
      <c r="H47" s="137"/>
      <c r="I47" s="137"/>
      <c r="J47" s="137"/>
      <c r="K47" s="137"/>
      <c r="L47" s="137"/>
      <c r="M47" s="137"/>
      <c r="N47" s="137"/>
      <c r="O47" s="137"/>
      <c r="P47" s="137"/>
      <c r="Q47" s="137"/>
      <c r="R47" s="137"/>
      <c r="S47" s="60"/>
    </row>
    <row r="48" spans="2:19" s="3" customFormat="1" ht="12.75">
      <c r="B48" s="135"/>
      <c r="C48" s="104" t="s">
        <v>85</v>
      </c>
      <c r="D48" s="137"/>
      <c r="E48" s="137"/>
      <c r="F48" s="137"/>
      <c r="G48" s="137"/>
      <c r="H48" s="137"/>
      <c r="I48" s="137"/>
      <c r="J48" s="137"/>
      <c r="K48" s="137"/>
      <c r="L48" s="137"/>
      <c r="M48" s="137"/>
      <c r="N48" s="137"/>
      <c r="O48" s="137"/>
      <c r="P48" s="137"/>
      <c r="Q48" s="137"/>
      <c r="R48" s="137"/>
      <c r="S48" s="60"/>
    </row>
    <row r="49" spans="2:19" s="3" customFormat="1" ht="12.75">
      <c r="B49" s="135"/>
      <c r="C49" s="26"/>
      <c r="D49" s="27"/>
      <c r="E49" s="28">
        <v>2000</v>
      </c>
      <c r="F49" s="28">
        <v>2001</v>
      </c>
      <c r="G49" s="28">
        <v>2002</v>
      </c>
      <c r="H49" s="28">
        <v>2003</v>
      </c>
      <c r="I49" s="28">
        <v>2004</v>
      </c>
      <c r="J49" s="28">
        <v>2005</v>
      </c>
      <c r="K49" s="28">
        <v>2006</v>
      </c>
      <c r="L49" s="28">
        <v>2007</v>
      </c>
      <c r="M49" s="28">
        <v>2008</v>
      </c>
      <c r="N49" s="28">
        <v>2009</v>
      </c>
      <c r="O49" s="28">
        <v>2010</v>
      </c>
      <c r="P49" s="28">
        <v>2011</v>
      </c>
      <c r="Q49" s="28">
        <v>2012</v>
      </c>
      <c r="R49" s="28">
        <v>2013</v>
      </c>
      <c r="S49" s="60"/>
    </row>
    <row r="50" spans="2:19" s="3" customFormat="1" ht="12.75">
      <c r="B50" s="135"/>
      <c r="C50" s="86" t="s">
        <v>38</v>
      </c>
      <c r="D50" s="87" t="s">
        <v>15</v>
      </c>
      <c r="E50" s="94">
        <f aca="true" t="shared" si="0" ref="E50:R50">E20-E25</f>
        <v>1399326</v>
      </c>
      <c r="F50" s="94">
        <f t="shared" si="0"/>
        <v>1566095</v>
      </c>
      <c r="G50" s="94">
        <f t="shared" si="0"/>
        <v>1637902</v>
      </c>
      <c r="H50" s="94">
        <f t="shared" si="0"/>
        <v>1696280</v>
      </c>
      <c r="I50" s="94">
        <f t="shared" si="0"/>
        <v>1603890</v>
      </c>
      <c r="J50" s="94">
        <f t="shared" si="0"/>
        <v>1553890</v>
      </c>
      <c r="K50" s="94">
        <f t="shared" si="0"/>
        <v>1751145</v>
      </c>
      <c r="L50" s="94">
        <f t="shared" si="0"/>
        <v>1661325</v>
      </c>
      <c r="M50" s="94">
        <f t="shared" si="0"/>
        <v>1681831</v>
      </c>
      <c r="N50" s="94">
        <f t="shared" si="0"/>
        <v>1523918</v>
      </c>
      <c r="O50" s="94">
        <f t="shared" si="0"/>
        <v>1493956</v>
      </c>
      <c r="P50" s="94">
        <f t="shared" si="0"/>
        <v>1462560</v>
      </c>
      <c r="Q50" s="94">
        <f t="shared" si="0"/>
        <v>1297942</v>
      </c>
      <c r="R50" s="95">
        <f t="shared" si="0"/>
        <v>1274855</v>
      </c>
      <c r="S50" s="60"/>
    </row>
    <row r="51" spans="2:19" s="3" customFormat="1" ht="12.75">
      <c r="B51" s="135"/>
      <c r="C51" s="89" t="s">
        <v>38</v>
      </c>
      <c r="D51" s="90" t="s">
        <v>42</v>
      </c>
      <c r="E51" s="96">
        <f aca="true" t="shared" si="1" ref="E51:R51">E21-E26</f>
        <v>16800</v>
      </c>
      <c r="F51" s="96">
        <f t="shared" si="1"/>
        <v>34242</v>
      </c>
      <c r="G51" s="96">
        <f t="shared" si="1"/>
        <v>31795</v>
      </c>
      <c r="H51" s="96">
        <f t="shared" si="1"/>
        <v>30624</v>
      </c>
      <c r="I51" s="96">
        <f t="shared" si="1"/>
        <v>29122</v>
      </c>
      <c r="J51" s="96">
        <f t="shared" si="1"/>
        <v>20800</v>
      </c>
      <c r="K51" s="96">
        <f t="shared" si="1"/>
        <v>30454</v>
      </c>
      <c r="L51" s="96">
        <f t="shared" si="1"/>
        <v>40465</v>
      </c>
      <c r="M51" s="96">
        <f t="shared" si="1"/>
        <v>24647</v>
      </c>
      <c r="N51" s="96">
        <f t="shared" si="1"/>
        <v>-7536</v>
      </c>
      <c r="O51" s="96">
        <f t="shared" si="1"/>
        <v>-23716</v>
      </c>
      <c r="P51" s="96">
        <f t="shared" si="1"/>
        <v>-28365</v>
      </c>
      <c r="Q51" s="96">
        <f t="shared" si="1"/>
        <v>-38110</v>
      </c>
      <c r="R51" s="97">
        <f t="shared" si="1"/>
        <v>-56666</v>
      </c>
      <c r="S51" s="60"/>
    </row>
    <row r="52" spans="2:19" s="3" customFormat="1" ht="12.75">
      <c r="B52" s="135"/>
      <c r="C52" s="89" t="s">
        <v>38</v>
      </c>
      <c r="D52" s="90" t="s">
        <v>43</v>
      </c>
      <c r="E52" s="96">
        <f aca="true" t="shared" si="2" ref="E52:R52">E22-E27</f>
        <v>464122</v>
      </c>
      <c r="F52" s="96">
        <f t="shared" si="2"/>
        <v>567816</v>
      </c>
      <c r="G52" s="96">
        <f t="shared" si="2"/>
        <v>696001</v>
      </c>
      <c r="H52" s="96">
        <f t="shared" si="2"/>
        <v>707391</v>
      </c>
      <c r="I52" s="96">
        <f t="shared" si="2"/>
        <v>567563</v>
      </c>
      <c r="J52" s="96">
        <f t="shared" si="2"/>
        <v>492863</v>
      </c>
      <c r="K52" s="96">
        <f t="shared" si="2"/>
        <v>623192</v>
      </c>
      <c r="L52" s="96">
        <f t="shared" si="2"/>
        <v>569883</v>
      </c>
      <c r="M52" s="96">
        <f t="shared" si="2"/>
        <v>595929</v>
      </c>
      <c r="N52" s="96">
        <f t="shared" si="2"/>
        <v>609656</v>
      </c>
      <c r="O52" s="96">
        <f t="shared" si="2"/>
        <v>573507</v>
      </c>
      <c r="P52" s="96">
        <f t="shared" si="2"/>
        <v>561388</v>
      </c>
      <c r="Q52" s="96">
        <f t="shared" si="2"/>
        <v>466669</v>
      </c>
      <c r="R52" s="97">
        <f t="shared" si="2"/>
        <v>414846</v>
      </c>
      <c r="S52" s="60"/>
    </row>
    <row r="53" spans="2:19" s="3" customFormat="1" ht="12.75">
      <c r="B53" s="135"/>
      <c r="C53" s="89" t="s">
        <v>38</v>
      </c>
      <c r="D53" s="90" t="s">
        <v>44</v>
      </c>
      <c r="E53" s="96">
        <f aca="true" t="shared" si="3" ref="E53:R53">E23-E28</f>
        <v>6458</v>
      </c>
      <c r="F53" s="96">
        <f t="shared" si="3"/>
        <v>2550</v>
      </c>
      <c r="G53" s="96">
        <f t="shared" si="3"/>
        <v>-13656</v>
      </c>
      <c r="H53" s="96">
        <f t="shared" si="3"/>
        <v>2623</v>
      </c>
      <c r="I53" s="96">
        <f t="shared" si="3"/>
        <v>-10607</v>
      </c>
      <c r="J53" s="96">
        <f t="shared" si="3"/>
        <v>-13977</v>
      </c>
      <c r="K53" s="96">
        <f t="shared" si="3"/>
        <v>-6543</v>
      </c>
      <c r="L53" s="96">
        <f t="shared" si="3"/>
        <v>-18159</v>
      </c>
      <c r="M53" s="96">
        <f t="shared" si="3"/>
        <v>-34678</v>
      </c>
      <c r="N53" s="96">
        <f t="shared" si="3"/>
        <v>-44093</v>
      </c>
      <c r="O53" s="96">
        <f t="shared" si="3"/>
        <v>-26132</v>
      </c>
      <c r="P53" s="96">
        <f t="shared" si="3"/>
        <v>-36293</v>
      </c>
      <c r="Q53" s="96">
        <f t="shared" si="3"/>
        <v>-68111</v>
      </c>
      <c r="R53" s="97">
        <f t="shared" si="3"/>
        <v>-81272</v>
      </c>
      <c r="S53" s="60"/>
    </row>
    <row r="54" spans="2:19" s="3" customFormat="1" ht="12.75">
      <c r="B54" s="135"/>
      <c r="C54" s="98" t="s">
        <v>38</v>
      </c>
      <c r="D54" s="99" t="s">
        <v>45</v>
      </c>
      <c r="E54" s="100">
        <f aca="true" t="shared" si="4" ref="E54:R54">E24-E29</f>
        <v>911944</v>
      </c>
      <c r="F54" s="100">
        <f t="shared" si="4"/>
        <v>961488</v>
      </c>
      <c r="G54" s="100">
        <f t="shared" si="4"/>
        <v>923763</v>
      </c>
      <c r="H54" s="100">
        <f t="shared" si="4"/>
        <v>955641</v>
      </c>
      <c r="I54" s="100">
        <f t="shared" si="4"/>
        <v>1017813</v>
      </c>
      <c r="J54" s="100">
        <f t="shared" si="4"/>
        <v>1054202</v>
      </c>
      <c r="K54" s="100">
        <f t="shared" si="4"/>
        <v>1104043</v>
      </c>
      <c r="L54" s="100">
        <f t="shared" si="4"/>
        <v>1069136</v>
      </c>
      <c r="M54" s="100">
        <f t="shared" si="4"/>
        <v>1095933</v>
      </c>
      <c r="N54" s="100">
        <f t="shared" si="4"/>
        <v>965892</v>
      </c>
      <c r="O54" s="100">
        <f t="shared" si="4"/>
        <v>970295</v>
      </c>
      <c r="P54" s="100">
        <f t="shared" si="4"/>
        <v>965830</v>
      </c>
      <c r="Q54" s="100">
        <f t="shared" si="4"/>
        <v>937494</v>
      </c>
      <c r="R54" s="101">
        <f t="shared" si="4"/>
        <v>997947</v>
      </c>
      <c r="S54" s="60"/>
    </row>
    <row r="55" spans="2:19" s="3" customFormat="1" ht="12.75">
      <c r="B55" s="135"/>
      <c r="C55" s="37" t="s">
        <v>79</v>
      </c>
      <c r="D55" s="31"/>
      <c r="E55" s="32"/>
      <c r="F55" s="32"/>
      <c r="G55" s="32"/>
      <c r="H55" s="32"/>
      <c r="I55" s="32"/>
      <c r="J55" s="32"/>
      <c r="K55" s="32"/>
      <c r="L55" s="32"/>
      <c r="M55" s="32"/>
      <c r="N55" s="32"/>
      <c r="O55" s="32"/>
      <c r="P55" s="32"/>
      <c r="Q55" s="32"/>
      <c r="R55" s="32"/>
      <c r="S55" s="60"/>
    </row>
    <row r="56" spans="2:19" s="3" customFormat="1" ht="12.75">
      <c r="B56" s="135"/>
      <c r="C56" s="137"/>
      <c r="D56" s="137"/>
      <c r="E56" s="137"/>
      <c r="F56" s="137"/>
      <c r="G56" s="137"/>
      <c r="H56" s="137"/>
      <c r="I56" s="137"/>
      <c r="J56" s="137"/>
      <c r="K56" s="137"/>
      <c r="L56" s="137"/>
      <c r="M56" s="137"/>
      <c r="N56" s="137"/>
      <c r="O56" s="137"/>
      <c r="P56" s="137"/>
      <c r="Q56" s="137"/>
      <c r="R56" s="137"/>
      <c r="S56" s="60"/>
    </row>
    <row r="57" spans="2:19" s="3" customFormat="1" ht="12.75">
      <c r="B57" s="135"/>
      <c r="C57" s="136" t="s">
        <v>57</v>
      </c>
      <c r="D57" s="137"/>
      <c r="E57" s="137"/>
      <c r="F57" s="137"/>
      <c r="G57" s="137"/>
      <c r="H57" s="137"/>
      <c r="I57" s="137"/>
      <c r="J57" s="137"/>
      <c r="K57" s="137"/>
      <c r="L57" s="137"/>
      <c r="M57" s="137"/>
      <c r="N57" s="137"/>
      <c r="O57" s="137"/>
      <c r="P57" s="137"/>
      <c r="Q57" s="137"/>
      <c r="R57" s="137"/>
      <c r="S57" s="60"/>
    </row>
    <row r="58" spans="2:19" s="3" customFormat="1" ht="12.75">
      <c r="B58" s="135"/>
      <c r="C58" s="104" t="s">
        <v>5</v>
      </c>
      <c r="D58" s="137"/>
      <c r="E58" s="137"/>
      <c r="F58" s="137"/>
      <c r="G58" s="137"/>
      <c r="H58" s="137"/>
      <c r="I58" s="137"/>
      <c r="J58" s="137"/>
      <c r="K58" s="137"/>
      <c r="L58" s="137"/>
      <c r="M58" s="137"/>
      <c r="N58" s="137"/>
      <c r="O58" s="137"/>
      <c r="P58" s="137"/>
      <c r="Q58" s="137"/>
      <c r="R58" s="137"/>
      <c r="S58" s="60"/>
    </row>
    <row r="59" spans="2:19" s="3" customFormat="1" ht="12.75">
      <c r="B59" s="135"/>
      <c r="C59" s="26"/>
      <c r="D59" s="26"/>
      <c r="E59" s="27">
        <v>2000</v>
      </c>
      <c r="F59" s="28">
        <f aca="true" t="shared" si="5" ref="F59:R59">E59+1</f>
        <v>2001</v>
      </c>
      <c r="G59" s="28">
        <f t="shared" si="5"/>
        <v>2002</v>
      </c>
      <c r="H59" s="28">
        <f t="shared" si="5"/>
        <v>2003</v>
      </c>
      <c r="I59" s="28">
        <f t="shared" si="5"/>
        <v>2004</v>
      </c>
      <c r="J59" s="28">
        <f t="shared" si="5"/>
        <v>2005</v>
      </c>
      <c r="K59" s="28">
        <f t="shared" si="5"/>
        <v>2006</v>
      </c>
      <c r="L59" s="28">
        <f t="shared" si="5"/>
        <v>2007</v>
      </c>
      <c r="M59" s="28">
        <f t="shared" si="5"/>
        <v>2008</v>
      </c>
      <c r="N59" s="28">
        <f t="shared" si="5"/>
        <v>2009</v>
      </c>
      <c r="O59" s="28">
        <f t="shared" si="5"/>
        <v>2010</v>
      </c>
      <c r="P59" s="28">
        <f t="shared" si="5"/>
        <v>2011</v>
      </c>
      <c r="Q59" s="28">
        <f t="shared" si="5"/>
        <v>2012</v>
      </c>
      <c r="R59" s="28">
        <f t="shared" si="5"/>
        <v>2013</v>
      </c>
      <c r="S59" s="138"/>
    </row>
    <row r="60" spans="2:19" s="3" customFormat="1" ht="12.75">
      <c r="B60" s="135"/>
      <c r="C60" s="86" t="s">
        <v>1</v>
      </c>
      <c r="D60" s="87" t="s">
        <v>15</v>
      </c>
      <c r="E60" s="88">
        <f>E15/'Population data'!E$15*1000</f>
        <v>13.56503785512641</v>
      </c>
      <c r="F60" s="88">
        <f>F15/'Population data'!F$15*1000</f>
        <v>13.506953215663104</v>
      </c>
      <c r="G60" s="88">
        <f>G15/'Population data'!G$15*1000</f>
        <v>13.283134327776898</v>
      </c>
      <c r="H60" s="88">
        <f>H15/'Population data'!H$15*1000</f>
        <v>12.956421194865694</v>
      </c>
      <c r="I60" s="88">
        <f>I15/'Population data'!I$15*1000</f>
        <v>13.52447048801707</v>
      </c>
      <c r="J60" s="88">
        <f>J15/'Population data'!J$15*1000</f>
        <v>13.649413730643637</v>
      </c>
      <c r="K60" s="88">
        <f>K15/'Population data'!K$15*1000</f>
        <v>13.830668331832717</v>
      </c>
      <c r="L60" s="88">
        <f>L15/'Population data'!L$15*1000</f>
        <v>14.239846626005766</v>
      </c>
      <c r="M60" s="88">
        <f>M15/'Population data'!M$15*1000</f>
        <v>14.043127795985304</v>
      </c>
      <c r="N60" s="88">
        <f>N15/'Population data'!N$15*1000</f>
        <v>12.549488350471117</v>
      </c>
      <c r="O60" s="88">
        <f>O15/'Population data'!O$15*1000</f>
        <v>12.072481828835247</v>
      </c>
      <c r="P60" s="88">
        <f>P15/'Population data'!P$15*1000</f>
        <v>12.52052698287795</v>
      </c>
      <c r="Q60" s="88">
        <f>Q15/'Population data'!Q$15*1000</f>
        <v>11.629425478952353</v>
      </c>
      <c r="R60" s="88">
        <f>R15/'Population data'!R$15*1000</f>
        <v>11.433966861065832</v>
      </c>
      <c r="S60" s="138"/>
    </row>
    <row r="61" spans="2:19" s="3" customFormat="1" ht="12.75">
      <c r="B61" s="135"/>
      <c r="C61" s="89" t="s">
        <v>1</v>
      </c>
      <c r="D61" s="90" t="s">
        <v>42</v>
      </c>
      <c r="E61" s="91">
        <f>E16/'Population data'!E$15*1000</f>
        <v>3.480300769629445</v>
      </c>
      <c r="F61" s="91">
        <f>F16/'Population data'!F$15*1000</f>
        <v>3.391900215452591</v>
      </c>
      <c r="G61" s="91">
        <f>G16/'Population data'!G$15*1000</f>
        <v>3.4141542793196207</v>
      </c>
      <c r="H61" s="91">
        <f>H16/'Population data'!H$15*1000</f>
        <v>3.1616594838229433</v>
      </c>
      <c r="I61" s="91">
        <f>I16/'Population data'!I$15*1000</f>
        <v>3.5580484948470046</v>
      </c>
      <c r="J61" s="91">
        <f>J16/'Population data'!J$15*1000</f>
        <v>3.413644643021367</v>
      </c>
      <c r="K61" s="91">
        <f>K16/'Population data'!K$15*1000</f>
        <v>3.237118724483736</v>
      </c>
      <c r="L61" s="91">
        <f>L16/'Population data'!L$15*1000</f>
        <v>3.3337174794387137</v>
      </c>
      <c r="M61" s="91">
        <f>M16/'Population data'!M$15*1000</f>
        <v>3.4138133991541464</v>
      </c>
      <c r="N61" s="91">
        <f>N16/'Population data'!N$15*1000</f>
        <v>3.3539552412639635</v>
      </c>
      <c r="O61" s="91">
        <f>O16/'Population data'!O$15*1000</f>
        <v>3.269448525843425</v>
      </c>
      <c r="P61" s="91">
        <f>P16/'Population data'!P$15*1000</f>
        <v>3.44730580194556</v>
      </c>
      <c r="Q61" s="91">
        <f>Q16/'Population data'!Q$15*1000</f>
        <v>3.3181390942917157</v>
      </c>
      <c r="R61" s="91">
        <f>R16/'Population data'!R$15*1000</f>
        <v>3.3692668275240845</v>
      </c>
      <c r="S61" s="138"/>
    </row>
    <row r="62" spans="2:19" s="3" customFormat="1" ht="12.75">
      <c r="B62" s="135"/>
      <c r="C62" s="89" t="s">
        <v>1</v>
      </c>
      <c r="D62" s="90" t="s">
        <v>43</v>
      </c>
      <c r="E62" s="91">
        <f>E17/'Population data'!E$15*1000</f>
        <v>0.3089206751821254</v>
      </c>
      <c r="F62" s="91">
        <f>F17/'Population data'!F$15*1000</f>
        <v>0.29727590170179286</v>
      </c>
      <c r="G62" s="91">
        <f>G17/'Population data'!G$15*1000</f>
        <v>0.2870129164957225</v>
      </c>
      <c r="H62" s="91">
        <f>H17/'Population data'!H$15*1000</f>
        <v>0.2828501350208322</v>
      </c>
      <c r="I62" s="91">
        <f>I17/'Population data'!I$15*1000</f>
        <v>0.2858020160522529</v>
      </c>
      <c r="J62" s="91">
        <f>J17/'Population data'!J$15*1000</f>
        <v>0.28355529183444916</v>
      </c>
      <c r="K62" s="91">
        <f>K17/'Population data'!K$15*1000</f>
        <v>0.2890589525392061</v>
      </c>
      <c r="L62" s="91">
        <f>L17/'Population data'!L$15*1000</f>
        <v>0.2820115247670045</v>
      </c>
      <c r="M62" s="91">
        <f>M17/'Population data'!M$15*1000</f>
        <v>0.2818532121600928</v>
      </c>
      <c r="N62" s="91">
        <f>N17/'Population data'!N$15*1000</f>
        <v>0.27357945960818514</v>
      </c>
      <c r="O62" s="91">
        <f>O17/'Population data'!O$15*1000</f>
        <v>0.3284068811090215</v>
      </c>
      <c r="P62" s="91">
        <f>P17/'Population data'!P$15*1000</f>
        <v>0.3401074560155594</v>
      </c>
      <c r="Q62" s="91">
        <f>Q17/'Population data'!Q$15*1000</f>
        <v>0.36778314985342436</v>
      </c>
      <c r="R62" s="91">
        <f>R17/'Population data'!R$15*1000</f>
        <v>0.3901168475101137</v>
      </c>
      <c r="S62" s="138"/>
    </row>
    <row r="63" spans="2:19" s="3" customFormat="1" ht="12.75">
      <c r="B63" s="135"/>
      <c r="C63" s="89" t="s">
        <v>1</v>
      </c>
      <c r="D63" s="90" t="s">
        <v>44</v>
      </c>
      <c r="E63" s="91">
        <f>E18/'Population data'!E$15*1000</f>
        <v>7.619830778313346</v>
      </c>
      <c r="F63" s="91">
        <f>F18/'Population data'!F$15*1000</f>
        <v>7.673290291719928</v>
      </c>
      <c r="G63" s="91">
        <f>G18/'Population data'!G$15*1000</f>
        <v>7.460710772799378</v>
      </c>
      <c r="H63" s="91">
        <f>H18/'Population data'!H$15*1000</f>
        <v>7.418866132324146</v>
      </c>
      <c r="I63" s="91">
        <f>I18/'Population data'!I$15*1000</f>
        <v>7.640677787225277</v>
      </c>
      <c r="J63" s="91">
        <f>J18/'Population data'!J$15*1000</f>
        <v>8.004089349224401</v>
      </c>
      <c r="K63" s="91">
        <f>K18/'Population data'!K$15*1000</f>
        <v>8.424001152065891</v>
      </c>
      <c r="L63" s="91">
        <f>L18/'Population data'!L$15*1000</f>
        <v>8.805915619717013</v>
      </c>
      <c r="M63" s="91">
        <f>M18/'Population data'!M$15*1000</f>
        <v>8.585616977532725</v>
      </c>
      <c r="N63" s="91">
        <f>N18/'Population data'!N$15*1000</f>
        <v>7.266343561695734</v>
      </c>
      <c r="O63" s="91">
        <f>O18/'Population data'!O$15*1000</f>
        <v>6.841160388356897</v>
      </c>
      <c r="P63" s="91">
        <f>P18/'Population data'!P$15*1000</f>
        <v>7.114081698765752</v>
      </c>
      <c r="Q63" s="91">
        <f>Q18/'Population data'!Q$15*1000</f>
        <v>6.35760516776069</v>
      </c>
      <c r="R63" s="91">
        <f>R18/'Population data'!R$15*1000</f>
        <v>6.171642844454261</v>
      </c>
      <c r="S63" s="138"/>
    </row>
    <row r="64" spans="2:19" s="3" customFormat="1" ht="12.75">
      <c r="B64" s="135"/>
      <c r="C64" s="89" t="s">
        <v>1</v>
      </c>
      <c r="D64" s="90" t="s">
        <v>45</v>
      </c>
      <c r="E64" s="91">
        <f>E19/'Population data'!E$15*1000</f>
        <v>2.155983561778973</v>
      </c>
      <c r="F64" s="91">
        <f>F19/'Population data'!F$15*1000</f>
        <v>2.14448474155532</v>
      </c>
      <c r="G64" s="91">
        <f>G19/'Population data'!G$15*1000</f>
        <v>2.121256359162177</v>
      </c>
      <c r="H64" s="91">
        <f>H19/'Population data'!H$15*1000</f>
        <v>2.093045443697771</v>
      </c>
      <c r="I64" s="91">
        <f>I19/'Population data'!I$15*1000</f>
        <v>2.039942189892534</v>
      </c>
      <c r="J64" s="91">
        <f>J19/'Population data'!J$15*1000</f>
        <v>1.9481244465634207</v>
      </c>
      <c r="K64" s="91">
        <f>K19/'Population data'!K$15*1000</f>
        <v>1.8804895027438837</v>
      </c>
      <c r="L64" s="91">
        <f>L19/'Population data'!L$15*1000</f>
        <v>1.8182040223097269</v>
      </c>
      <c r="M64" s="91">
        <f>M19/'Population data'!M$15*1000</f>
        <v>1.7618442071383387</v>
      </c>
      <c r="N64" s="91">
        <f>N19/'Population data'!N$15*1000</f>
        <v>1.6556100879032347</v>
      </c>
      <c r="O64" s="91">
        <f>O19/'Population data'!O$15*1000</f>
        <v>1.6334660335259015</v>
      </c>
      <c r="P64" s="91">
        <f>P19/'Population data'!P$15*1000</f>
        <v>1.6190320261510789</v>
      </c>
      <c r="Q64" s="91">
        <f>Q19/'Population data'!Q$15*1000</f>
        <v>1.585898067046522</v>
      </c>
      <c r="R64" s="91">
        <f>R19/'Population data'!R$15*1000</f>
        <v>1.5029383544599813</v>
      </c>
      <c r="S64" s="138"/>
    </row>
    <row r="65" spans="2:19" s="3" customFormat="1" ht="12.75">
      <c r="B65" s="135"/>
      <c r="C65" s="89" t="s">
        <v>6</v>
      </c>
      <c r="D65" s="92" t="s">
        <v>15</v>
      </c>
      <c r="E65" s="91">
        <f>E20/'Population data'!E$15*1000</f>
        <v>6.496681233518324</v>
      </c>
      <c r="F65" s="91">
        <f>F20/'Population data'!F$15*1000</f>
        <v>6.904215933740503</v>
      </c>
      <c r="G65" s="91">
        <f>G20/'Population data'!G$15*1000</f>
        <v>6.916955471298468</v>
      </c>
      <c r="H65" s="91">
        <f>H20/'Population data'!H$15*1000</f>
        <v>6.884100479626313</v>
      </c>
      <c r="I65" s="91">
        <f>I20/'Population data'!I$15*1000</f>
        <v>6.829054346728819</v>
      </c>
      <c r="J65" s="91">
        <f>J20/'Population data'!J$15*1000</f>
        <v>6.812295570150307</v>
      </c>
      <c r="K65" s="91">
        <f>K20/'Population data'!K$15*1000</f>
        <v>7.392743252087274</v>
      </c>
      <c r="L65" s="91">
        <f>L20/'Population data'!L$15*1000</f>
        <v>7.5050148844747</v>
      </c>
      <c r="M65" s="91">
        <f>M20/'Population data'!M$15*1000</f>
        <v>7.710237428989611</v>
      </c>
      <c r="N65" s="91">
        <f>N20/'Population data'!N$15*1000</f>
        <v>6.724531792554213</v>
      </c>
      <c r="O65" s="91">
        <f>O20/'Population data'!O$15*1000</f>
        <v>7.020785897567939</v>
      </c>
      <c r="P65" s="91">
        <f>P20/'Population data'!P$15*1000</f>
        <v>7.121264704973626</v>
      </c>
      <c r="Q65" s="91">
        <f>Q20/'Population data'!Q$15*1000</f>
        <v>7.042768200961713</v>
      </c>
      <c r="R65" s="91">
        <f>R20/'Population data'!R$15*1000</f>
        <v>6.992815131959339</v>
      </c>
      <c r="S65" s="138"/>
    </row>
    <row r="66" spans="2:19" s="3" customFormat="1" ht="12.75">
      <c r="B66" s="135"/>
      <c r="C66" s="89" t="s">
        <v>6</v>
      </c>
      <c r="D66" s="90" t="s">
        <v>42</v>
      </c>
      <c r="E66" s="91">
        <f>E21/'Population data'!E$15*1000</f>
        <v>0.49749310440448313</v>
      </c>
      <c r="F66" s="91">
        <f>F21/'Population data'!F$15*1000</f>
        <v>0.49845442470447476</v>
      </c>
      <c r="G66" s="91">
        <f>G21/'Population data'!G$15*1000</f>
        <v>0.48842512813479727</v>
      </c>
      <c r="H66" s="91">
        <f>H21/'Population data'!H$15*1000</f>
        <v>0.4616614574823107</v>
      </c>
      <c r="I66" s="91">
        <f>I21/'Population data'!I$15*1000</f>
        <v>0.4453564476148137</v>
      </c>
      <c r="J66" s="91">
        <f>J21/'Population data'!J$15*1000</f>
        <v>0.4400212826483278</v>
      </c>
      <c r="K66" s="91">
        <f>K21/'Population data'!K$15*1000</f>
        <v>0.4539573477150219</v>
      </c>
      <c r="L66" s="91">
        <f>L21/'Population data'!L$15*1000</f>
        <v>0.5168143922080827</v>
      </c>
      <c r="M66" s="91">
        <f>M21/'Population data'!M$15*1000</f>
        <v>0.5181665059724865</v>
      </c>
      <c r="N66" s="91">
        <f>N21/'Population data'!N$15*1000</f>
        <v>0.4654769381480303</v>
      </c>
      <c r="O66" s="91">
        <f>O21/'Population data'!O$15*1000</f>
        <v>0.44973743124827376</v>
      </c>
      <c r="P66" s="91">
        <f>P21/'Population data'!P$15*1000</f>
        <v>0.46500230095831885</v>
      </c>
      <c r="Q66" s="91">
        <f>Q21/'Population data'!Q$15*1000</f>
        <v>0.48466124547802675</v>
      </c>
      <c r="R66" s="91">
        <f>R21/'Population data'!R$15*1000</f>
        <v>0.47781628643480084</v>
      </c>
      <c r="S66" s="138"/>
    </row>
    <row r="67" spans="2:19" s="3" customFormat="1" ht="12.75">
      <c r="B67" s="135"/>
      <c r="C67" s="89" t="s">
        <v>6</v>
      </c>
      <c r="D67" s="90" t="s">
        <v>43</v>
      </c>
      <c r="E67" s="91">
        <f>E22/'Population data'!E$15*1000</f>
        <v>2.2805695532443853</v>
      </c>
      <c r="F67" s="91">
        <f>F22/'Population data'!F$15*1000</f>
        <v>2.522494750155861</v>
      </c>
      <c r="G67" s="91">
        <f>G22/'Population data'!G$15*1000</f>
        <v>2.634024374395474</v>
      </c>
      <c r="H67" s="91">
        <f>H22/'Population data'!H$15*1000</f>
        <v>2.5427845047112485</v>
      </c>
      <c r="I67" s="91">
        <f>I22/'Population data'!I$15*1000</f>
        <v>2.4326690773621364</v>
      </c>
      <c r="J67" s="91">
        <f>J22/'Population data'!J$15*1000</f>
        <v>2.3089650658145953</v>
      </c>
      <c r="K67" s="91">
        <f>K22/'Population data'!K$15*1000</f>
        <v>2.6668011641343186</v>
      </c>
      <c r="L67" s="91">
        <f>L22/'Population data'!L$15*1000</f>
        <v>2.642616110332095</v>
      </c>
      <c r="M67" s="91">
        <f>M22/'Population data'!M$15*1000</f>
        <v>2.822774571127044</v>
      </c>
      <c r="N67" s="91">
        <f>N22/'Population data'!N$15*1000</f>
        <v>2.4612460282237025</v>
      </c>
      <c r="O67" s="91">
        <f>O22/'Population data'!O$15*1000</f>
        <v>2.5950015344793154</v>
      </c>
      <c r="P67" s="91">
        <f>P22/'Population data'!P$15*1000</f>
        <v>2.6462218833133764</v>
      </c>
      <c r="Q67" s="91">
        <f>Q22/'Population data'!Q$15*1000</f>
        <v>2.5915069924308916</v>
      </c>
      <c r="R67" s="91">
        <f>R22/'Population data'!R$15*1000</f>
        <v>2.4751832287165043</v>
      </c>
      <c r="S67" s="138"/>
    </row>
    <row r="68" spans="2:19" s="3" customFormat="1" ht="12.75">
      <c r="B68" s="135"/>
      <c r="C68" s="89" t="s">
        <v>6</v>
      </c>
      <c r="D68" s="90" t="s">
        <v>44</v>
      </c>
      <c r="E68" s="91">
        <f>E23/'Population data'!E$15*1000</f>
        <v>0.6695223854413952</v>
      </c>
      <c r="F68" s="91">
        <f>F23/'Population data'!F$15*1000</f>
        <v>0.71759428321566</v>
      </c>
      <c r="G68" s="91">
        <f>G23/'Population data'!G$15*1000</f>
        <v>0.706446278056493</v>
      </c>
      <c r="H68" s="91">
        <f>H23/'Population data'!H$15*1000</f>
        <v>0.7102403457861062</v>
      </c>
      <c r="I68" s="91">
        <f>I23/'Population data'!I$15*1000</f>
        <v>0.6671118657365677</v>
      </c>
      <c r="J68" s="91">
        <f>J23/'Population data'!J$15*1000</f>
        <v>0.6966713539485873</v>
      </c>
      <c r="K68" s="91">
        <f>K23/'Population data'!K$15*1000</f>
        <v>0.7824703059778719</v>
      </c>
      <c r="L68" s="91">
        <f>L23/'Population data'!L$15*1000</f>
        <v>0.8583539166655075</v>
      </c>
      <c r="M68" s="91">
        <f>M23/'Population data'!M$15*1000</f>
        <v>0.8296585009461981</v>
      </c>
      <c r="N68" s="91">
        <f>N23/'Population data'!N$15*1000</f>
        <v>0.6521917943076367</v>
      </c>
      <c r="O68" s="91">
        <f>O23/'Population data'!O$15*1000</f>
        <v>0.7271865223159706</v>
      </c>
      <c r="P68" s="91">
        <f>P23/'Population data'!P$15*1000</f>
        <v>0.735540235075091</v>
      </c>
      <c r="Q68" s="91">
        <f>Q23/'Population data'!Q$15*1000</f>
        <v>0.6845993992429508</v>
      </c>
      <c r="R68" s="91">
        <f>R23/'Population data'!R$15*1000</f>
        <v>0.6654915755244144</v>
      </c>
      <c r="S68" s="138"/>
    </row>
    <row r="69" spans="2:19" s="3" customFormat="1" ht="12.75">
      <c r="B69" s="135"/>
      <c r="C69" s="89" t="s">
        <v>6</v>
      </c>
      <c r="D69" s="90" t="s">
        <v>45</v>
      </c>
      <c r="E69" s="91">
        <f>E24/'Population data'!E$15*1000</f>
        <v>3.0490941202055373</v>
      </c>
      <c r="F69" s="91">
        <f>F24/'Population data'!F$15*1000</f>
        <v>3.165672475664507</v>
      </c>
      <c r="G69" s="91">
        <f>G24/'Population data'!G$15*1000</f>
        <v>3.088059690711704</v>
      </c>
      <c r="H69" s="91">
        <f>H24/'Population data'!H$15*1000</f>
        <v>3.169412119599063</v>
      </c>
      <c r="I69" s="91">
        <f>I24/'Population data'!I$15*1000</f>
        <v>3.283916956015302</v>
      </c>
      <c r="J69" s="91">
        <f>J24/'Population data'!J$15*1000</f>
        <v>3.3666358319321588</v>
      </c>
      <c r="K69" s="91">
        <f>K24/'Population data'!K$15*1000</f>
        <v>3.4895144342600615</v>
      </c>
      <c r="L69" s="91">
        <f>L24/'Population data'!L$15*1000</f>
        <v>3.487230465269015</v>
      </c>
      <c r="M69" s="91">
        <f>M24/'Population data'!M$15*1000</f>
        <v>3.539637850943883</v>
      </c>
      <c r="N69" s="91">
        <f>N24/'Population data'!N$15*1000</f>
        <v>3.1456190383101434</v>
      </c>
      <c r="O69" s="91">
        <f>O24/'Population data'!O$15*1000</f>
        <v>3.2488584075683007</v>
      </c>
      <c r="P69" s="91">
        <f>P24/'Population data'!P$15*1000</f>
        <v>3.27450028562684</v>
      </c>
      <c r="Q69" s="91">
        <f>Q24/'Population data'!Q$15*1000</f>
        <v>3.282000563809844</v>
      </c>
      <c r="R69" s="91">
        <f>R24/'Population data'!R$15*1000</f>
        <v>3.3743240412836193</v>
      </c>
      <c r="S69" s="138"/>
    </row>
    <row r="70" spans="2:19" s="3" customFormat="1" ht="12.75">
      <c r="B70" s="135"/>
      <c r="C70" s="89" t="s">
        <v>7</v>
      </c>
      <c r="D70" s="92" t="s">
        <v>15</v>
      </c>
      <c r="E70" s="91">
        <f>E25/'Population data'!E$15*1000</f>
        <v>3.5997650305716693</v>
      </c>
      <c r="F70" s="91">
        <f>F25/'Population data'!F$15*1000</f>
        <v>3.6698641189550028</v>
      </c>
      <c r="G70" s="91">
        <f>G25/'Population data'!G$15*1000</f>
        <v>3.543466727377169</v>
      </c>
      <c r="H70" s="91">
        <f>H25/'Population data'!H$15*1000</f>
        <v>3.403253202147409</v>
      </c>
      <c r="I70" s="91">
        <f>I25/'Population data'!I$15*1000</f>
        <v>3.55091744493063</v>
      </c>
      <c r="J70" s="91">
        <f>J25/'Population data'!J$15*1000</f>
        <v>3.6488759926781484</v>
      </c>
      <c r="K70" s="91">
        <f>K25/'Population data'!K$15*1000</f>
        <v>3.841122172925684</v>
      </c>
      <c r="L70" s="91">
        <f>L25/'Population data'!L$15*1000</f>
        <v>4.148761776292804</v>
      </c>
      <c r="M70" s="91">
        <f>M25/'Population data'!M$15*1000</f>
        <v>4.32547313631552</v>
      </c>
      <c r="N70" s="91">
        <f>N25/'Population data'!N$15*1000</f>
        <v>3.666888922848921</v>
      </c>
      <c r="O70" s="91">
        <f>O25/'Population data'!O$15*1000</f>
        <v>4.029951601230337</v>
      </c>
      <c r="P70" s="91">
        <f>P25/'Population data'!P$15*1000</f>
        <v>4.200614841368071</v>
      </c>
      <c r="Q70" s="91">
        <f>Q25/'Population data'!Q$15*1000</f>
        <v>4.44856895696514</v>
      </c>
      <c r="R70" s="91">
        <f>R25/'Population data'!R$15*1000</f>
        <v>4.459528590736426</v>
      </c>
      <c r="S70" s="138"/>
    </row>
    <row r="71" spans="2:19" s="3" customFormat="1" ht="12.75">
      <c r="B71" s="135"/>
      <c r="C71" s="89" t="s">
        <v>7</v>
      </c>
      <c r="D71" s="90" t="s">
        <v>42</v>
      </c>
      <c r="E71" s="91">
        <f>E26/'Population data'!E$15*1000</f>
        <v>0.462713366009353</v>
      </c>
      <c r="F71" s="91">
        <f>F26/'Population data'!F$15*1000</f>
        <v>0.4277367001463317</v>
      </c>
      <c r="G71" s="91">
        <f>G26/'Population data'!G$15*1000</f>
        <v>0.4229388691199248</v>
      </c>
      <c r="H71" s="91">
        <f>H26/'Population data'!H$15*1000</f>
        <v>0.39881955223935905</v>
      </c>
      <c r="I71" s="91">
        <f>I26/'Population data'!I$15*1000</f>
        <v>0.38583496992359617</v>
      </c>
      <c r="J71" s="91">
        <f>J26/'Population data'!J$15*1000</f>
        <v>0.3976765045678839</v>
      </c>
      <c r="K71" s="91">
        <f>K26/'Population data'!K$15*1000</f>
        <v>0.39219143550056385</v>
      </c>
      <c r="L71" s="91">
        <f>L26/'Population data'!L$15*1000</f>
        <v>0.43506591913834586</v>
      </c>
      <c r="M71" s="91">
        <f>M26/'Population data'!M$15*1000</f>
        <v>0.4685632548006753</v>
      </c>
      <c r="N71" s="91">
        <f>N26/'Population data'!N$15*1000</f>
        <v>0.4805974345698188</v>
      </c>
      <c r="O71" s="91">
        <f>O26/'Population data'!O$15*1000</f>
        <v>0.4972158216238555</v>
      </c>
      <c r="P71" s="91">
        <f>P26/'Population data'!P$15*1000</f>
        <v>0.5216456067927268</v>
      </c>
      <c r="Q71" s="91">
        <f>Q26/'Population data'!Q$15*1000</f>
        <v>0.5608317778968168</v>
      </c>
      <c r="R71" s="91">
        <f>R26/'Population data'!R$15*1000</f>
        <v>0.5904182805007437</v>
      </c>
      <c r="S71" s="138"/>
    </row>
    <row r="72" spans="2:19" s="3" customFormat="1" ht="12.75">
      <c r="B72" s="135"/>
      <c r="C72" s="89" t="s">
        <v>7</v>
      </c>
      <c r="D72" s="90" t="s">
        <v>43</v>
      </c>
      <c r="E72" s="91">
        <f>E27/'Population data'!E$15*1000</f>
        <v>1.319733735183399</v>
      </c>
      <c r="F72" s="91">
        <f>F27/'Population data'!F$15*1000</f>
        <v>1.3498221408542264</v>
      </c>
      <c r="G72" s="91">
        <f>G27/'Population data'!G$15*1000</f>
        <v>1.2005127606005286</v>
      </c>
      <c r="H72" s="91">
        <f>H27/'Population data'!H$15*1000</f>
        <v>1.0911845115125554</v>
      </c>
      <c r="I72" s="91">
        <f>I27/'Population data'!I$15*1000</f>
        <v>1.272646124170031</v>
      </c>
      <c r="J72" s="91">
        <f>J27/'Population data'!J$15*1000</f>
        <v>1.3055912985520084</v>
      </c>
      <c r="K72" s="91">
        <f>K27/'Population data'!K$15*1000</f>
        <v>1.4028613741312808</v>
      </c>
      <c r="L72" s="91">
        <f>L27/'Population data'!L$15*1000</f>
        <v>1.4913232627255015</v>
      </c>
      <c r="M72" s="91">
        <f>M27/'Population data'!M$15*1000</f>
        <v>1.6234393227168422</v>
      </c>
      <c r="N72" s="91">
        <f>N27/'Population data'!N$15*1000</f>
        <v>1.2380107088869343</v>
      </c>
      <c r="O72" s="91">
        <f>O27/'Population data'!O$15*1000</f>
        <v>1.4468657093347397</v>
      </c>
      <c r="P72" s="91">
        <f>P27/'Population data'!P$15*1000</f>
        <v>1.5251616973177278</v>
      </c>
      <c r="Q72" s="91">
        <f>Q27/'Population data'!Q$15*1000</f>
        <v>1.658774738603959</v>
      </c>
      <c r="R72" s="91">
        <f>R27/'Population data'!R$15*1000</f>
        <v>1.6508355276209594</v>
      </c>
      <c r="S72" s="138"/>
    </row>
    <row r="73" spans="2:19" s="3" customFormat="1" ht="12.75">
      <c r="B73" s="135"/>
      <c r="C73" s="89" t="s">
        <v>7</v>
      </c>
      <c r="D73" s="90" t="s">
        <v>44</v>
      </c>
      <c r="E73" s="91">
        <f>E28/'Population data'!E$15*1000</f>
        <v>0.6561528883845054</v>
      </c>
      <c r="F73" s="91">
        <f>F28/'Population data'!F$15*1000</f>
        <v>0.7123279378613214</v>
      </c>
      <c r="G73" s="91">
        <f>G28/'Population data'!G$15*1000</f>
        <v>0.7345727241362885</v>
      </c>
      <c r="H73" s="91">
        <f>H28/'Population data'!H$15*1000</f>
        <v>0.7048578249706586</v>
      </c>
      <c r="I73" s="91">
        <f>I28/'Population data'!I$15*1000</f>
        <v>0.6887911567835681</v>
      </c>
      <c r="J73" s="91">
        <f>J28/'Population data'!J$15*1000</f>
        <v>0.7251258233346625</v>
      </c>
      <c r="K73" s="91">
        <f>K28/'Population data'!K$15*1000</f>
        <v>0.7957406272367935</v>
      </c>
      <c r="L73" s="91">
        <f>L28/'Population data'!L$15*1000</f>
        <v>0.8950392131556435</v>
      </c>
      <c r="M73" s="91">
        <f>M28/'Population data'!M$15*1000</f>
        <v>0.8994496132169031</v>
      </c>
      <c r="N73" s="91">
        <f>N28/'Population data'!N$15*1000</f>
        <v>0.7406615459963204</v>
      </c>
      <c r="O73" s="91">
        <f>O28/'Population data'!O$15*1000</f>
        <v>0.7795016385790293</v>
      </c>
      <c r="P73" s="91">
        <f>P28/'Population data'!P$15*1000</f>
        <v>0.8080153099437025</v>
      </c>
      <c r="Q73" s="91">
        <f>Q28/'Population data'!Q$15*1000</f>
        <v>0.8207329897330117</v>
      </c>
      <c r="R73" s="91">
        <f>R28/'Population data'!R$15*1000</f>
        <v>0.8269885801078913</v>
      </c>
      <c r="S73" s="138"/>
    </row>
    <row r="74" spans="2:19" s="3" customFormat="1" ht="12.75">
      <c r="B74" s="135"/>
      <c r="C74" s="89" t="s">
        <v>7</v>
      </c>
      <c r="D74" s="90" t="s">
        <v>45</v>
      </c>
      <c r="E74" s="91">
        <f>E29/'Population data'!E$15*1000</f>
        <v>1.1611671112169355</v>
      </c>
      <c r="F74" s="91">
        <f>F29/'Population data'!F$15*1000</f>
        <v>1.179975274859651</v>
      </c>
      <c r="G74" s="91">
        <f>G29/'Population data'!G$15*1000</f>
        <v>1.1854403138802634</v>
      </c>
      <c r="H74" s="91">
        <f>H29/'Population data'!H$15*1000</f>
        <v>1.2083913134248356</v>
      </c>
      <c r="I74" s="91">
        <f>I29/'Population data'!I$15*1000</f>
        <v>1.2036431501870217</v>
      </c>
      <c r="J74" s="91">
        <f>J29/'Population data'!J$15*1000</f>
        <v>1.2204844020302317</v>
      </c>
      <c r="K74" s="91">
        <f>K29/'Population data'!K$15*1000</f>
        <v>1.2503267078862896</v>
      </c>
      <c r="L74" s="91">
        <f>L29/'Population data'!L$15*1000</f>
        <v>1.3273333812733128</v>
      </c>
      <c r="M74" s="91">
        <f>M29/'Population data'!M$15*1000</f>
        <v>1.3340209455810998</v>
      </c>
      <c r="N74" s="91">
        <f>N29/'Population data'!N$15*1000</f>
        <v>1.2076192333958473</v>
      </c>
      <c r="O74" s="91">
        <f>O29/'Population data'!O$15*1000</f>
        <v>1.3063704336487911</v>
      </c>
      <c r="P74" s="91">
        <f>P29/'Population data'!P$15*1000</f>
        <v>1.3457922273139138</v>
      </c>
      <c r="Q74" s="91">
        <f>Q29/'Population data'!Q$15*1000</f>
        <v>1.4082294507313526</v>
      </c>
      <c r="R74" s="91">
        <f>R29/'Population data'!R$15*1000</f>
        <v>1.3912862025068313</v>
      </c>
      <c r="S74" s="138"/>
    </row>
    <row r="75" spans="2:19" s="3" customFormat="1" ht="12.75">
      <c r="B75" s="135"/>
      <c r="C75" s="89" t="s">
        <v>3</v>
      </c>
      <c r="D75" s="92" t="s">
        <v>15</v>
      </c>
      <c r="E75" s="91">
        <f>E30/'Population data'!E$15*1000</f>
        <v>16.46195405807307</v>
      </c>
      <c r="F75" s="91">
        <f>F30/'Population data'!F$15*1000</f>
        <v>16.741305030448604</v>
      </c>
      <c r="G75" s="91">
        <f>G30/'Population data'!G$15*1000</f>
        <v>16.6566230716982</v>
      </c>
      <c r="H75" s="91">
        <f>H30/'Population data'!H$15*1000</f>
        <v>16.437270524392183</v>
      </c>
      <c r="I75" s="91">
        <f>I30/'Population data'!I$15*1000</f>
        <v>16.802607389815257</v>
      </c>
      <c r="J75" s="91">
        <f>J30/'Population data'!J$15*1000</f>
        <v>16.812831272309158</v>
      </c>
      <c r="K75" s="91">
        <f>K30/'Population data'!K$15*1000</f>
        <v>17.382289410994307</v>
      </c>
      <c r="L75" s="91">
        <f>L30/'Population data'!L$15*1000</f>
        <v>17.596099734187664</v>
      </c>
      <c r="M75" s="91">
        <f>M30/'Population data'!M$15*1000</f>
        <v>17.427892088659394</v>
      </c>
      <c r="N75" s="91">
        <f>N30/'Population data'!N$15*1000</f>
        <v>15.607133226611708</v>
      </c>
      <c r="O75" s="91">
        <f>O30/'Population data'!O$15*1000</f>
        <v>15.063316125172848</v>
      </c>
      <c r="P75" s="91">
        <f>P30/'Population data'!P$15*1000</f>
        <v>15.441176846483506</v>
      </c>
      <c r="Q75" s="91">
        <f>Q30/'Population data'!Q$15*1000</f>
        <v>14.223624722948925</v>
      </c>
      <c r="R75" s="91">
        <f>R30/'Population data'!R$15*1000</f>
        <v>13.967253402288744</v>
      </c>
      <c r="S75" s="138"/>
    </row>
    <row r="76" spans="2:19" s="3" customFormat="1" ht="12.75">
      <c r="B76" s="135"/>
      <c r="C76" s="89" t="s">
        <v>3</v>
      </c>
      <c r="D76" s="90" t="s">
        <v>42</v>
      </c>
      <c r="E76" s="91">
        <f>E31/'Population data'!E$15*1000</f>
        <v>3.515080508024575</v>
      </c>
      <c r="F76" s="91">
        <f>F31/'Population data'!F$15*1000</f>
        <v>3.4626179400107335</v>
      </c>
      <c r="G76" s="91">
        <f>G31/'Population data'!G$15*1000</f>
        <v>3.4796405383344933</v>
      </c>
      <c r="H76" s="91">
        <f>H31/'Population data'!H$15*1000</f>
        <v>3.224501389065895</v>
      </c>
      <c r="I76" s="91">
        <f>I31/'Population data'!I$15*1000</f>
        <v>3.617567928671809</v>
      </c>
      <c r="J76" s="91">
        <f>J31/'Population data'!J$15*1000</f>
        <v>3.455989421101811</v>
      </c>
      <c r="K76" s="91">
        <f>K31/'Population data'!K$15*1000</f>
        <v>3.2988826085274376</v>
      </c>
      <c r="L76" s="91">
        <f>L31/'Population data'!L$15*1000</f>
        <v>3.4154659525084505</v>
      </c>
      <c r="M76" s="91">
        <f>M31/'Population data'!M$15*1000</f>
        <v>3.463416650325957</v>
      </c>
      <c r="N76" s="91">
        <f>N31/'Population data'!N$15*1000</f>
        <v>3.3388367512774746</v>
      </c>
      <c r="O76" s="91">
        <f>O31/'Population data'!O$15*1000</f>
        <v>3.2219701354678434</v>
      </c>
      <c r="P76" s="91">
        <f>P31/'Population data'!P$15*1000</f>
        <v>3.390662496111152</v>
      </c>
      <c r="Q76" s="91">
        <f>Q31/'Population data'!Q$15*1000</f>
        <v>3.241968561872926</v>
      </c>
      <c r="R76" s="91">
        <f>R31/'Population data'!R$15*1000</f>
        <v>3.2566668205755325</v>
      </c>
      <c r="S76" s="138"/>
    </row>
    <row r="77" spans="2:19" s="3" customFormat="1" ht="12.75">
      <c r="B77" s="135"/>
      <c r="C77" s="89" t="s">
        <v>3</v>
      </c>
      <c r="D77" s="90" t="s">
        <v>43</v>
      </c>
      <c r="E77" s="91">
        <f>E32/'Population data'!E$15*1000</f>
        <v>1.269758563465635</v>
      </c>
      <c r="F77" s="91">
        <f>F32/'Population data'!F$15*1000</f>
        <v>1.4699485110034278</v>
      </c>
      <c r="G77" s="91">
        <f>G32/'Population data'!G$15*1000</f>
        <v>1.7205224706505036</v>
      </c>
      <c r="H77" s="91">
        <f>H32/'Population data'!H$15*1000</f>
        <v>1.7344521802671107</v>
      </c>
      <c r="I77" s="91">
        <f>I32/'Population data'!I$15*1000</f>
        <v>1.445824969244358</v>
      </c>
      <c r="J77" s="91">
        <f>J32/'Population data'!J$15*1000</f>
        <v>1.286929059097036</v>
      </c>
      <c r="K77" s="91">
        <f>K32/'Population data'!K$15*1000</f>
        <v>1.553000770713</v>
      </c>
      <c r="L77" s="91">
        <f>L32/'Population data'!L$15*1000</f>
        <v>1.4333043723735979</v>
      </c>
      <c r="M77" s="91">
        <f>M32/'Population data'!M$15*1000</f>
        <v>1.4811884605702947</v>
      </c>
      <c r="N77" s="91">
        <f>N32/'Population data'!N$15*1000</f>
        <v>1.4968127725096534</v>
      </c>
      <c r="O77" s="91">
        <f>O32/'Population data'!O$15*1000</f>
        <v>1.4765447082096765</v>
      </c>
      <c r="P77" s="91">
        <f>P32/'Population data'!P$15*1000</f>
        <v>1.4611676420112079</v>
      </c>
      <c r="Q77" s="91">
        <f>Q32/'Population data'!Q$15*1000</f>
        <v>1.300517402382336</v>
      </c>
      <c r="R77" s="91">
        <f>R32/'Population data'!R$15*1000</f>
        <v>1.2144645486056584</v>
      </c>
      <c r="S77" s="138"/>
    </row>
    <row r="78" spans="2:19" s="3" customFormat="1" ht="12.75">
      <c r="B78" s="135"/>
      <c r="C78" s="89" t="s">
        <v>3</v>
      </c>
      <c r="D78" s="90" t="s">
        <v>44</v>
      </c>
      <c r="E78" s="91">
        <f>E33/'Population data'!E$15*1000</f>
        <v>7.633202345592759</v>
      </c>
      <c r="F78" s="91">
        <f>F33/'Population data'!F$15*1000</f>
        <v>7.678556637074267</v>
      </c>
      <c r="G78" s="91">
        <f>G33/'Population data'!G$15*1000</f>
        <v>7.432582267079418</v>
      </c>
      <c r="H78" s="91">
        <f>H33/'Population data'!H$15*1000</f>
        <v>7.424250705187179</v>
      </c>
      <c r="I78" s="91">
        <f>I33/'Population data'!I$15*1000</f>
        <v>7.6189984961782775</v>
      </c>
      <c r="J78" s="91">
        <f>J33/'Population data'!J$15*1000</f>
        <v>7.975634879838324</v>
      </c>
      <c r="K78" s="91">
        <f>K33/'Population data'!K$15*1000</f>
        <v>8.41073083080697</v>
      </c>
      <c r="L78" s="91">
        <f>L33/'Population data'!L$15*1000</f>
        <v>8.769228303000185</v>
      </c>
      <c r="M78" s="91">
        <f>M33/'Population data'!M$15*1000</f>
        <v>8.515825865262022</v>
      </c>
      <c r="N78" s="91">
        <f>N33/'Population data'!N$15*1000</f>
        <v>7.17787381000705</v>
      </c>
      <c r="O78" s="91">
        <f>O33/'Population data'!O$15*1000</f>
        <v>6.7888472740499175</v>
      </c>
      <c r="P78" s="91">
        <f>P33/'Population data'!P$15*1000</f>
        <v>7.04160662389714</v>
      </c>
      <c r="Q78" s="91">
        <f>Q33/'Population data'!Q$15*1000</f>
        <v>6.22147157727063</v>
      </c>
      <c r="R78" s="91">
        <f>R33/'Population data'!R$15*1000</f>
        <v>6.010145839870784</v>
      </c>
      <c r="S78" s="138"/>
    </row>
    <row r="79" spans="2:19" s="3" customFormat="1" ht="12.75">
      <c r="B79" s="135"/>
      <c r="C79" s="89" t="s">
        <v>3</v>
      </c>
      <c r="D79" s="90" t="s">
        <v>45</v>
      </c>
      <c r="E79" s="91">
        <f>E34/'Population data'!E$15*1000</f>
        <v>4.043912640990098</v>
      </c>
      <c r="F79" s="91">
        <f>F34/'Population data'!F$15*1000</f>
        <v>4.130181942360176</v>
      </c>
      <c r="G79" s="91">
        <f>G34/'Population data'!G$15*1000</f>
        <v>4.023875735993618</v>
      </c>
      <c r="H79" s="91">
        <f>H34/'Population data'!H$15*1000</f>
        <v>4.054068301919584</v>
      </c>
      <c r="I79" s="91">
        <f>I34/'Population data'!I$15*1000</f>
        <v>4.120213951854401</v>
      </c>
      <c r="J79" s="91">
        <f>J34/'Population data'!J$15*1000</f>
        <v>4.094275876465348</v>
      </c>
      <c r="K79" s="91">
        <f>K34/'Population data'!K$15*1000</f>
        <v>4.119677229117656</v>
      </c>
      <c r="L79" s="91">
        <f>L34/'Population data'!L$15*1000</f>
        <v>3.9781011063054295</v>
      </c>
      <c r="M79" s="91">
        <f>M34/'Population data'!M$15*1000</f>
        <v>3.9674631250483356</v>
      </c>
      <c r="N79" s="91">
        <f>N34/'Population data'!N$15*1000</f>
        <v>3.5936078863822303</v>
      </c>
      <c r="O79" s="91">
        <f>O34/'Population data'!O$15*1000</f>
        <v>3.575954007445411</v>
      </c>
      <c r="P79" s="91">
        <f>P34/'Population data'!P$15*1000</f>
        <v>3.5477400844640052</v>
      </c>
      <c r="Q79" s="91">
        <f>Q34/'Population data'!Q$15*1000</f>
        <v>3.459669180125013</v>
      </c>
      <c r="R79" s="91">
        <f>R34/'Population data'!R$15*1000</f>
        <v>3.4859781803541603</v>
      </c>
      <c r="S79" s="138"/>
    </row>
    <row r="80" spans="2:19" s="3" customFormat="1" ht="12.75">
      <c r="B80" s="135"/>
      <c r="C80" s="89" t="s">
        <v>2</v>
      </c>
      <c r="D80" s="92" t="s">
        <v>15</v>
      </c>
      <c r="E80" s="91">
        <f>E35/'Population data'!E$15*1000</f>
        <v>20.061719088644736</v>
      </c>
      <c r="F80" s="91">
        <f>F35/'Population data'!F$15*1000</f>
        <v>20.41116914940361</v>
      </c>
      <c r="G80" s="91">
        <f>G35/'Population data'!G$15*1000</f>
        <v>20.2000877394352</v>
      </c>
      <c r="H80" s="91">
        <f>H35/'Population data'!H$15*1000</f>
        <v>19.840521674492006</v>
      </c>
      <c r="I80" s="91">
        <f>I35/'Population data'!I$15*1000</f>
        <v>20.353524834745887</v>
      </c>
      <c r="J80" s="91">
        <f>J35/'Population data'!J$15*1000</f>
        <v>20.46170930079394</v>
      </c>
      <c r="K80" s="91">
        <f>K35/'Population data'!K$15*1000</f>
        <v>21.22341158391999</v>
      </c>
      <c r="L80" s="91">
        <f>L35/'Population data'!L$15*1000</f>
        <v>21.74486151048047</v>
      </c>
      <c r="M80" s="91">
        <f>M35/'Population data'!M$15*1000</f>
        <v>21.753365224974914</v>
      </c>
      <c r="N80" s="91">
        <f>N35/'Population data'!N$15*1000</f>
        <v>19.274020143025332</v>
      </c>
      <c r="O80" s="91">
        <f>O35/'Population data'!O$15*1000</f>
        <v>19.093267726403184</v>
      </c>
      <c r="P80" s="91">
        <f>P35/'Population data'!P$15*1000</f>
        <v>19.641791687851576</v>
      </c>
      <c r="Q80" s="91">
        <f>Q35/'Population data'!Q$15*1000</f>
        <v>18.672193679914066</v>
      </c>
      <c r="R80" s="91">
        <f>R35/'Population data'!R$15*1000</f>
        <v>18.426780005907776</v>
      </c>
      <c r="S80" s="138"/>
    </row>
    <row r="81" spans="2:19" s="3" customFormat="1" ht="12.75">
      <c r="B81" s="135"/>
      <c r="C81" s="89" t="s">
        <v>2</v>
      </c>
      <c r="D81" s="90" t="s">
        <v>42</v>
      </c>
      <c r="E81" s="91">
        <f>E36/'Population data'!E$15*1000</f>
        <v>3.977793874033928</v>
      </c>
      <c r="F81" s="91">
        <f>F36/'Population data'!F$15*1000</f>
        <v>3.8903546401570654</v>
      </c>
      <c r="G81" s="91">
        <f>G36/'Population data'!G$15*1000</f>
        <v>3.902579407454418</v>
      </c>
      <c r="H81" s="91">
        <f>H36/'Population data'!H$15*1000</f>
        <v>3.623320941305254</v>
      </c>
      <c r="I81" s="91">
        <f>I36/'Population data'!I$15*1000</f>
        <v>4.0034049424618185</v>
      </c>
      <c r="J81" s="91">
        <f>J36/'Population data'!J$15*1000</f>
        <v>3.8536659256696946</v>
      </c>
      <c r="K81" s="91">
        <f>K36/'Population data'!K$15*1000</f>
        <v>3.6910760721987574</v>
      </c>
      <c r="L81" s="91">
        <f>L36/'Population data'!L$15*1000</f>
        <v>3.8505318716467962</v>
      </c>
      <c r="M81" s="91">
        <f>M36/'Population data'!M$15*1000</f>
        <v>3.931979905126633</v>
      </c>
      <c r="N81" s="91">
        <f>N36/'Population data'!N$15*1000</f>
        <v>3.8194341858472938</v>
      </c>
      <c r="O81" s="91">
        <f>O36/'Population data'!O$15*1000</f>
        <v>3.719185957091699</v>
      </c>
      <c r="P81" s="91">
        <f>P36/'Population data'!P$15*1000</f>
        <v>3.9123081029038786</v>
      </c>
      <c r="Q81" s="91">
        <f>Q36/'Population data'!Q$15*1000</f>
        <v>3.8028003397697425</v>
      </c>
      <c r="R81" s="91">
        <f>R36/'Population data'!R$15*1000</f>
        <v>3.847083113958885</v>
      </c>
      <c r="S81" s="138"/>
    </row>
    <row r="82" spans="2:19" s="3" customFormat="1" ht="12.75">
      <c r="B82" s="135"/>
      <c r="C82" s="89" t="s">
        <v>2</v>
      </c>
      <c r="D82" s="90" t="s">
        <v>43</v>
      </c>
      <c r="E82" s="91">
        <f>E37/'Population data'!E$15*1000</f>
        <v>2.5894922986490343</v>
      </c>
      <c r="F82" s="91">
        <f>F37/'Population data'!F$15*1000</f>
        <v>2.8197706518576537</v>
      </c>
      <c r="G82" s="91">
        <f>G37/'Population data'!G$15*1000</f>
        <v>2.9210352312510324</v>
      </c>
      <c r="H82" s="91">
        <f>H37/'Population data'!H$15*1000</f>
        <v>2.825636691779666</v>
      </c>
      <c r="I82" s="91">
        <f>I37/'Population data'!I$15*1000</f>
        <v>2.718471093414389</v>
      </c>
      <c r="J82" s="91">
        <f>J37/'Population data'!J$15*1000</f>
        <v>2.5925203576490445</v>
      </c>
      <c r="K82" s="91">
        <f>K37/'Population data'!K$15*1000</f>
        <v>2.9558601166735246</v>
      </c>
      <c r="L82" s="91">
        <f>L37/'Population data'!L$15*1000</f>
        <v>2.924625614872408</v>
      </c>
      <c r="M82" s="91">
        <f>M37/'Population data'!M$15*1000</f>
        <v>3.104627783287137</v>
      </c>
      <c r="N82" s="91">
        <f>N37/'Population data'!N$15*1000</f>
        <v>2.734823481396588</v>
      </c>
      <c r="O82" s="91">
        <f>O37/'Population data'!O$15*1000</f>
        <v>2.923410417544416</v>
      </c>
      <c r="P82" s="91">
        <f>P37/'Population data'!P$15*1000</f>
        <v>2.9863293393289356</v>
      </c>
      <c r="Q82" s="91">
        <f>Q37/'Population data'!Q$15*1000</f>
        <v>2.9592921409862947</v>
      </c>
      <c r="R82" s="91">
        <f>R37/'Population data'!R$15*1000</f>
        <v>2.865300076226618</v>
      </c>
      <c r="S82" s="138"/>
    </row>
    <row r="83" spans="2:19" s="3" customFormat="1" ht="12.75">
      <c r="B83" s="135"/>
      <c r="C83" s="89" t="s">
        <v>2</v>
      </c>
      <c r="D83" s="90" t="s">
        <v>44</v>
      </c>
      <c r="E83" s="91">
        <f>E38/'Population data'!E$15*1000</f>
        <v>8.28935316375474</v>
      </c>
      <c r="F83" s="91">
        <f>F38/'Population data'!F$15*1000</f>
        <v>8.390886640169061</v>
      </c>
      <c r="G83" s="91">
        <f>G38/'Population data'!G$15*1000</f>
        <v>8.167157050855872</v>
      </c>
      <c r="H83" s="91">
        <f>H38/'Population data'!H$15*1000</f>
        <v>8.129106478110252</v>
      </c>
      <c r="I83" s="91">
        <f>I38/'Population data'!I$15*1000</f>
        <v>8.307791696828259</v>
      </c>
      <c r="J83" s="91">
        <f>J38/'Population data'!J$15*1000</f>
        <v>8.700760703172987</v>
      </c>
      <c r="K83" s="91">
        <f>K38/'Population data'!K$15*1000</f>
        <v>9.206471458043763</v>
      </c>
      <c r="L83" s="91">
        <f>L38/'Population data'!L$15*1000</f>
        <v>9.664267516155828</v>
      </c>
      <c r="M83" s="91">
        <f>M38/'Population data'!M$15*1000</f>
        <v>9.415275478478923</v>
      </c>
      <c r="N83" s="91">
        <f>N38/'Population data'!N$15*1000</f>
        <v>7.91853535600337</v>
      </c>
      <c r="O83" s="91">
        <f>O38/'Population data'!O$15*1000</f>
        <v>7.568348912628947</v>
      </c>
      <c r="P83" s="91">
        <f>P38/'Population data'!P$15*1000</f>
        <v>7.849621933840843</v>
      </c>
      <c r="Q83" s="91">
        <f>Q38/'Population data'!Q$15*1000</f>
        <v>7.042204567003642</v>
      </c>
      <c r="R83" s="91">
        <f>R38/'Population data'!R$15*1000</f>
        <v>6.837134419978675</v>
      </c>
      <c r="S83" s="138"/>
    </row>
    <row r="84" spans="2:19" s="3" customFormat="1" ht="12.75">
      <c r="B84" s="135"/>
      <c r="C84" s="89" t="s">
        <v>2</v>
      </c>
      <c r="D84" s="90" t="s">
        <v>45</v>
      </c>
      <c r="E84" s="91">
        <f>E39/'Population data'!E$15*1000</f>
        <v>5.20507768198451</v>
      </c>
      <c r="F84" s="91">
        <f>F39/'Population data'!F$15*1000</f>
        <v>5.310157217219827</v>
      </c>
      <c r="G84" s="91">
        <f>G39/'Population data'!G$15*1000</f>
        <v>5.2093181095140455</v>
      </c>
      <c r="H84" s="91">
        <f>H39/'Population data'!H$15*1000</f>
        <v>5.26245961534442</v>
      </c>
      <c r="I84" s="91">
        <f>I39/'Population data'!I$15*1000</f>
        <v>5.323857102041423</v>
      </c>
      <c r="J84" s="91">
        <f>J39/'Population data'!J$15*1000</f>
        <v>5.31476027849558</v>
      </c>
      <c r="K84" s="91">
        <f>K39/'Population data'!K$15*1000</f>
        <v>5.370003937003946</v>
      </c>
      <c r="L84" s="91">
        <f>L39/'Population data'!L$15*1000</f>
        <v>5.305434487578743</v>
      </c>
      <c r="M84" s="91">
        <f>M39/'Population data'!M$15*1000</f>
        <v>5.301482058082221</v>
      </c>
      <c r="N84" s="91">
        <f>N39/'Population data'!N$15*1000</f>
        <v>4.801229126213378</v>
      </c>
      <c r="O84" s="91">
        <f>O39/'Population data'!O$15*1000</f>
        <v>4.882324441094203</v>
      </c>
      <c r="P84" s="91">
        <f>P39/'Population data'!P$15*1000</f>
        <v>4.8935323117779195</v>
      </c>
      <c r="Q84" s="91">
        <f>Q39/'Population data'!Q$15*1000</f>
        <v>4.8678986308563665</v>
      </c>
      <c r="R84" s="91">
        <f>R39/'Population data'!R$15*1000</f>
        <v>4.8772623957436005</v>
      </c>
      <c r="S84" s="138"/>
    </row>
    <row r="85" spans="2:19" s="3" customFormat="1" ht="12.75">
      <c r="B85" s="135"/>
      <c r="C85" s="102" t="s">
        <v>77</v>
      </c>
      <c r="D85" s="92" t="s">
        <v>15</v>
      </c>
      <c r="E85" s="91">
        <f>E50/'Population data'!E$15*1000</f>
        <v>2.896916202946655</v>
      </c>
      <c r="F85" s="91">
        <f>F50/'Population data'!F$15*1000</f>
        <v>3.2343518147855</v>
      </c>
      <c r="G85" s="91">
        <f>G50/'Population data'!G$15*1000</f>
        <v>3.3734887439212993</v>
      </c>
      <c r="H85" s="91">
        <f>H50/'Population data'!H$15*1000</f>
        <v>3.4808472774789045</v>
      </c>
      <c r="I85" s="91">
        <f>I50/'Population data'!I$15*1000</f>
        <v>3.278136901798189</v>
      </c>
      <c r="J85" s="91">
        <f>J50/'Population data'!J$15*1000</f>
        <v>3.1634195774721596</v>
      </c>
      <c r="K85" s="91">
        <f>K50/'Population data'!K$15*1000</f>
        <v>3.5516210791615896</v>
      </c>
      <c r="L85" s="91">
        <f>L50/'Population data'!L$15*1000</f>
        <v>3.356253108181897</v>
      </c>
      <c r="M85" s="91">
        <f>M50/'Population data'!M$15*1000</f>
        <v>3.384764292674091</v>
      </c>
      <c r="N85" s="91">
        <f>N50/'Population data'!N$15*1000</f>
        <v>3.0576428697052918</v>
      </c>
      <c r="O85" s="91">
        <f>O50/'Population data'!O$15*1000</f>
        <v>2.990834296337603</v>
      </c>
      <c r="P85" s="91">
        <f>P50/'Population data'!P$15*1000</f>
        <v>2.9206498636055556</v>
      </c>
      <c r="Q85" s="91">
        <f>Q50/'Population data'!Q$15*1000</f>
        <v>2.594199243996573</v>
      </c>
      <c r="R85" s="91">
        <f>R50/'Population data'!R$15*1000</f>
        <v>2.5332865412229135</v>
      </c>
      <c r="S85" s="138"/>
    </row>
    <row r="86" spans="2:19" s="3" customFormat="1" ht="12.75">
      <c r="B86" s="135"/>
      <c r="C86" s="102" t="s">
        <v>77</v>
      </c>
      <c r="D86" s="90" t="s">
        <v>42</v>
      </c>
      <c r="E86" s="91">
        <f>E51/'Population data'!E$15*1000</f>
        <v>0.034779738395130086</v>
      </c>
      <c r="F86" s="91">
        <f>F51/'Population data'!F$15*1000</f>
        <v>0.0707177245581431</v>
      </c>
      <c r="G86" s="91">
        <f>G51/'Population data'!G$15*1000</f>
        <v>0.0654862590148725</v>
      </c>
      <c r="H86" s="91">
        <f>H51/'Population data'!H$15*1000</f>
        <v>0.06284190524295162</v>
      </c>
      <c r="I86" s="91">
        <f>I51/'Population data'!I$15*1000</f>
        <v>0.05952147769121752</v>
      </c>
      <c r="J86" s="91">
        <f>J51/'Population data'!J$15*1000</f>
        <v>0.042344778080443866</v>
      </c>
      <c r="K86" s="91">
        <f>K51/'Population data'!K$15*1000</f>
        <v>0.061765912214458</v>
      </c>
      <c r="L86" s="91">
        <f>L51/'Population data'!L$15*1000</f>
        <v>0.08174847306973677</v>
      </c>
      <c r="M86" s="91">
        <f>M51/'Population data'!M$15*1000</f>
        <v>0.04960325117181115</v>
      </c>
      <c r="N86" s="91">
        <f>N51/'Population data'!N$15*1000</f>
        <v>-0.015120496421788495</v>
      </c>
      <c r="O86" s="91">
        <f>O51/'Population data'!O$15*1000</f>
        <v>-0.047478390375581735</v>
      </c>
      <c r="P86" s="91">
        <f>P51/'Population data'!P$15*1000</f>
        <v>-0.056643305834407874</v>
      </c>
      <c r="Q86" s="91">
        <f>Q51/'Population data'!Q$15*1000</f>
        <v>-0.07617053241879021</v>
      </c>
      <c r="R86" s="91">
        <f>R51/'Population data'!R$15*1000</f>
        <v>-0.11260199406594287</v>
      </c>
      <c r="S86" s="138"/>
    </row>
    <row r="87" spans="2:19" s="3" customFormat="1" ht="12.75">
      <c r="B87" s="135"/>
      <c r="C87" s="102" t="s">
        <v>77</v>
      </c>
      <c r="D87" s="90" t="s">
        <v>43</v>
      </c>
      <c r="E87" s="91">
        <f>E52/'Population data'!E$15*1000</f>
        <v>0.9608358180609861</v>
      </c>
      <c r="F87" s="91">
        <f>F52/'Population data'!F$15*1000</f>
        <v>1.1726726093016349</v>
      </c>
      <c r="G87" s="91">
        <f>G52/'Population data'!G$15*1000</f>
        <v>1.4335116137949449</v>
      </c>
      <c r="H87" s="91">
        <f>H52/'Population data'!H$15*1000</f>
        <v>1.4515999931986934</v>
      </c>
      <c r="I87" s="91">
        <f>I52/'Population data'!I$15*1000</f>
        <v>1.1600229531921054</v>
      </c>
      <c r="J87" s="91">
        <f>J52/'Population data'!J$15*1000</f>
        <v>1.0033737672625866</v>
      </c>
      <c r="K87" s="91">
        <f>K52/'Population data'!K$15*1000</f>
        <v>1.2639397900030376</v>
      </c>
      <c r="L87" s="91">
        <f>L52/'Population data'!L$15*1000</f>
        <v>1.1512928476065936</v>
      </c>
      <c r="M87" s="91">
        <f>M52/'Population data'!M$15*1000</f>
        <v>1.1993352484102018</v>
      </c>
      <c r="N87" s="91">
        <f>N52/'Population data'!N$15*1000</f>
        <v>1.2232353193367684</v>
      </c>
      <c r="O87" s="91">
        <f>O52/'Population data'!O$15*1000</f>
        <v>1.1481358251445755</v>
      </c>
      <c r="P87" s="91">
        <f>P52/'Population data'!P$15*1000</f>
        <v>1.1210601859956484</v>
      </c>
      <c r="Q87" s="91">
        <f>Q52/'Population data'!Q$15*1000</f>
        <v>0.9327322538269327</v>
      </c>
      <c r="R87" s="91">
        <f>R52/'Population data'!R$15*1000</f>
        <v>0.8243477010955447</v>
      </c>
      <c r="S87" s="138"/>
    </row>
    <row r="88" spans="2:19" s="3" customFormat="1" ht="12.75">
      <c r="B88" s="135"/>
      <c r="C88" s="102" t="s">
        <v>77</v>
      </c>
      <c r="D88" s="90" t="s">
        <v>44</v>
      </c>
      <c r="E88" s="91">
        <f>E53/'Population data'!E$15*1000</f>
        <v>0.013369497056889886</v>
      </c>
      <c r="F88" s="91">
        <f>F53/'Population data'!F$15*1000</f>
        <v>0.005266345354338674</v>
      </c>
      <c r="G88" s="91">
        <f>G53/'Population data'!G$15*1000</f>
        <v>-0.02812644607979553</v>
      </c>
      <c r="H88" s="91">
        <f>H53/'Population data'!H$15*1000</f>
        <v>0.00538252081544743</v>
      </c>
      <c r="I88" s="91">
        <f>I53/'Population data'!I$15*1000</f>
        <v>-0.02167929104700035</v>
      </c>
      <c r="J88" s="91">
        <f>J53/'Population data'!J$15*1000</f>
        <v>-0.028454469386075185</v>
      </c>
      <c r="K88" s="91">
        <f>K53/'Population data'!K$15*1000</f>
        <v>-0.013270321258921608</v>
      </c>
      <c r="L88" s="91">
        <f>L53/'Population data'!L$15*1000</f>
        <v>-0.03668529649013593</v>
      </c>
      <c r="M88" s="91">
        <f>M53/'Population data'!M$15*1000</f>
        <v>-0.06979111227070503</v>
      </c>
      <c r="N88" s="91">
        <f>N53/'Population data'!N$15*1000</f>
        <v>-0.08846975168868366</v>
      </c>
      <c r="O88" s="91">
        <f>O53/'Population data'!O$15*1000</f>
        <v>-0.05231511626305877</v>
      </c>
      <c r="P88" s="91">
        <f>P53/'Population data'!P$15*1000</f>
        <v>-0.0724750748686115</v>
      </c>
      <c r="Q88" s="91">
        <f>Q53/'Population data'!Q$15*1000</f>
        <v>-0.13613359049006085</v>
      </c>
      <c r="R88" s="91">
        <f>R53/'Population data'!R$15*1000</f>
        <v>-0.16149700458347702</v>
      </c>
      <c r="S88" s="138"/>
    </row>
    <row r="89" spans="2:19" s="3" customFormat="1" ht="12.75">
      <c r="B89" s="135"/>
      <c r="C89" s="93" t="s">
        <v>77</v>
      </c>
      <c r="D89" s="103" t="s">
        <v>45</v>
      </c>
      <c r="E89" s="91">
        <f>E54/'Population data'!E$15*1000</f>
        <v>1.887927008988602</v>
      </c>
      <c r="F89" s="91">
        <f>F54/'Population data'!F$15*1000</f>
        <v>1.9856972008048561</v>
      </c>
      <c r="G89" s="91">
        <f>G54/'Population data'!G$15*1000</f>
        <v>1.902619376831441</v>
      </c>
      <c r="H89" s="91">
        <f>H54/'Population data'!H$15*1000</f>
        <v>1.9610208061742271</v>
      </c>
      <c r="I89" s="91">
        <f>I54/'Population data'!I$15*1000</f>
        <v>2.08027380582828</v>
      </c>
      <c r="J89" s="91">
        <f>J54/'Population data'!J$15*1000</f>
        <v>2.146151429901927</v>
      </c>
      <c r="K89" s="91">
        <f>K54/'Population data'!K$15*1000</f>
        <v>2.239187726373772</v>
      </c>
      <c r="L89" s="91">
        <f>L54/'Population data'!L$15*1000</f>
        <v>2.1598970839957023</v>
      </c>
      <c r="M89" s="91">
        <f>M54/'Population data'!M$15*1000</f>
        <v>2.2056169053627825</v>
      </c>
      <c r="N89" s="91">
        <f>N54/'Population data'!N$15*1000</f>
        <v>1.9379998049142957</v>
      </c>
      <c r="O89" s="91">
        <f>O54/'Population data'!O$15*1000</f>
        <v>1.9424879739195091</v>
      </c>
      <c r="P89" s="91">
        <f>P54/'Population data'!P$15*1000</f>
        <v>1.9287080583129264</v>
      </c>
      <c r="Q89" s="91">
        <f>Q54/'Population data'!Q$15*1000</f>
        <v>1.8737711130784913</v>
      </c>
      <c r="R89" s="91">
        <f>R54/'Population data'!R$15*1000</f>
        <v>1.9830378387767884</v>
      </c>
      <c r="S89" s="138"/>
    </row>
    <row r="90" spans="2:19" ht="15">
      <c r="B90" s="139"/>
      <c r="C90" s="37" t="s">
        <v>70</v>
      </c>
      <c r="D90" s="50"/>
      <c r="E90" s="50"/>
      <c r="F90" s="50"/>
      <c r="G90" s="50"/>
      <c r="H90" s="50"/>
      <c r="I90" s="50"/>
      <c r="J90" s="50"/>
      <c r="K90" s="50"/>
      <c r="L90" s="50"/>
      <c r="M90" s="50"/>
      <c r="N90" s="50"/>
      <c r="O90" s="50"/>
      <c r="P90" s="50"/>
      <c r="Q90" s="50"/>
      <c r="R90" s="50"/>
      <c r="S90" s="138"/>
    </row>
    <row r="91" spans="2:19" ht="15.75" thickBot="1">
      <c r="B91" s="140"/>
      <c r="C91" s="58"/>
      <c r="D91" s="141"/>
      <c r="E91" s="141"/>
      <c r="F91" s="141"/>
      <c r="G91" s="141"/>
      <c r="H91" s="141"/>
      <c r="I91" s="141"/>
      <c r="J91" s="141"/>
      <c r="K91" s="141"/>
      <c r="L91" s="141"/>
      <c r="M91" s="141"/>
      <c r="N91" s="141"/>
      <c r="O91" s="141"/>
      <c r="P91" s="142"/>
      <c r="Q91" s="142"/>
      <c r="R91" s="142"/>
      <c r="S91" s="59"/>
    </row>
    <row r="92" spans="2:18" ht="15">
      <c r="B92" s="36"/>
      <c r="C92" s="38"/>
      <c r="D92" s="39"/>
      <c r="E92" s="39"/>
      <c r="F92" s="39"/>
      <c r="G92" s="39"/>
      <c r="H92" s="39"/>
      <c r="I92" s="39"/>
      <c r="J92" s="39"/>
      <c r="K92" s="39"/>
      <c r="L92" s="39"/>
      <c r="M92" s="39"/>
      <c r="N92" s="39"/>
      <c r="O92" s="40"/>
      <c r="P92" s="23"/>
      <c r="Q92" s="23"/>
      <c r="R92" s="23"/>
    </row>
    <row r="93" spans="2:18" ht="15">
      <c r="B93" s="36"/>
      <c r="C93" s="36"/>
      <c r="D93" s="36"/>
      <c r="E93" s="36"/>
      <c r="F93" s="36"/>
      <c r="G93" s="36"/>
      <c r="H93" s="36"/>
      <c r="I93" s="36"/>
      <c r="J93" s="36"/>
      <c r="K93" s="36"/>
      <c r="L93" s="36"/>
      <c r="M93" s="36"/>
      <c r="N93" s="36"/>
      <c r="O93" s="36"/>
      <c r="P93" s="36"/>
      <c r="Q93" s="36"/>
      <c r="R93" s="36"/>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
  <sheetViews>
    <sheetView showGridLines="0" workbookViewId="0" topLeftCell="A1"/>
  </sheetViews>
  <sheetFormatPr defaultColWidth="9.140625" defaultRowHeight="15"/>
  <cols>
    <col min="1" max="2" width="4.7109375" style="0" customWidth="1"/>
    <col min="3" max="3" width="28.00390625" style="0" bestFit="1" customWidth="1"/>
    <col min="4" max="4" width="26.57421875" style="0" bestFit="1" customWidth="1"/>
    <col min="7" max="7" width="10.140625" style="0" bestFit="1" customWidth="1"/>
  </cols>
  <sheetData>
    <row r="1" ht="18.75">
      <c r="A1" s="21" t="s">
        <v>68</v>
      </c>
    </row>
    <row r="2" ht="19.5" thickBot="1">
      <c r="B2" s="21"/>
    </row>
    <row r="3" spans="2:19" ht="18.75">
      <c r="B3" s="51" t="s">
        <v>75</v>
      </c>
      <c r="C3" s="52"/>
      <c r="D3" s="52"/>
      <c r="E3" s="52"/>
      <c r="F3" s="52"/>
      <c r="G3" s="52"/>
      <c r="H3" s="52"/>
      <c r="I3" s="52"/>
      <c r="J3" s="52"/>
      <c r="K3" s="52"/>
      <c r="L3" s="52"/>
      <c r="M3" s="52"/>
      <c r="N3" s="52"/>
      <c r="O3" s="52"/>
      <c r="P3" s="52"/>
      <c r="Q3" s="52"/>
      <c r="R3" s="52"/>
      <c r="S3" s="53"/>
    </row>
    <row r="4" spans="2:19" ht="15">
      <c r="B4" s="54"/>
      <c r="C4" s="50"/>
      <c r="D4" s="50"/>
      <c r="E4" s="50"/>
      <c r="F4" s="50"/>
      <c r="G4" s="50"/>
      <c r="H4" s="50"/>
      <c r="I4" s="50"/>
      <c r="J4" s="50"/>
      <c r="K4" s="50"/>
      <c r="L4" s="50"/>
      <c r="M4" s="50"/>
      <c r="N4" s="50"/>
      <c r="O4" s="50"/>
      <c r="P4" s="50"/>
      <c r="Q4" s="50"/>
      <c r="R4" s="50"/>
      <c r="S4" s="55"/>
    </row>
    <row r="5" spans="2:19" s="3" customFormat="1" ht="15">
      <c r="B5" s="56"/>
      <c r="C5" s="41" t="s">
        <v>39</v>
      </c>
      <c r="D5" s="50"/>
      <c r="E5" s="50"/>
      <c r="F5" s="50"/>
      <c r="G5" s="50"/>
      <c r="H5" s="50"/>
      <c r="I5" s="50"/>
      <c r="J5" s="50"/>
      <c r="K5" s="50"/>
      <c r="L5" s="50"/>
      <c r="M5" s="50"/>
      <c r="N5" s="50"/>
      <c r="O5" s="50"/>
      <c r="P5" s="50"/>
      <c r="Q5" s="50"/>
      <c r="R5" s="50"/>
      <c r="S5" s="55"/>
    </row>
    <row r="6" spans="2:19" s="3" customFormat="1" ht="15">
      <c r="B6" s="56"/>
      <c r="C6" s="50"/>
      <c r="D6" s="50"/>
      <c r="E6" s="50"/>
      <c r="F6" s="50"/>
      <c r="G6" s="50"/>
      <c r="H6" s="50"/>
      <c r="I6" s="50"/>
      <c r="J6" s="50"/>
      <c r="K6" s="50"/>
      <c r="L6" s="50"/>
      <c r="M6" s="50"/>
      <c r="N6" s="50"/>
      <c r="O6" s="50"/>
      <c r="P6" s="50"/>
      <c r="Q6" s="50"/>
      <c r="R6" s="50"/>
      <c r="S6" s="55"/>
    </row>
    <row r="7" spans="2:19" s="3" customFormat="1" ht="15">
      <c r="B7" s="56"/>
      <c r="C7" s="41" t="s">
        <v>9</v>
      </c>
      <c r="D7" s="174">
        <v>42272.54280092593</v>
      </c>
      <c r="E7" s="50"/>
      <c r="F7" s="50"/>
      <c r="G7" s="50"/>
      <c r="H7" s="50"/>
      <c r="I7" s="50"/>
      <c r="J7" s="50"/>
      <c r="K7" s="50"/>
      <c r="L7" s="50"/>
      <c r="M7" s="50"/>
      <c r="N7" s="50"/>
      <c r="O7" s="50"/>
      <c r="P7" s="50"/>
      <c r="Q7" s="50"/>
      <c r="R7" s="50"/>
      <c r="S7" s="55"/>
    </row>
    <row r="8" spans="2:19" s="3" customFormat="1" ht="15">
      <c r="B8" s="56"/>
      <c r="C8" s="41" t="s">
        <v>10</v>
      </c>
      <c r="D8" s="174">
        <v>42335.472167245374</v>
      </c>
      <c r="E8" s="50"/>
      <c r="F8" s="50"/>
      <c r="G8" s="50"/>
      <c r="H8" s="50"/>
      <c r="I8" s="50"/>
      <c r="J8" s="50"/>
      <c r="K8" s="50"/>
      <c r="L8" s="50"/>
      <c r="M8" s="50"/>
      <c r="N8" s="50"/>
      <c r="O8" s="50"/>
      <c r="P8" s="50"/>
      <c r="Q8" s="50"/>
      <c r="R8" s="50"/>
      <c r="S8" s="55"/>
    </row>
    <row r="9" spans="2:19" s="3" customFormat="1" ht="15">
      <c r="B9" s="56"/>
      <c r="C9" s="41" t="s">
        <v>11</v>
      </c>
      <c r="D9" s="41" t="s">
        <v>12</v>
      </c>
      <c r="E9" s="50"/>
      <c r="F9" s="50"/>
      <c r="G9" s="50"/>
      <c r="H9" s="50"/>
      <c r="I9" s="50"/>
      <c r="J9" s="50"/>
      <c r="K9" s="50"/>
      <c r="L9" s="50"/>
      <c r="M9" s="50"/>
      <c r="N9" s="50"/>
      <c r="O9" s="50"/>
      <c r="P9" s="50"/>
      <c r="Q9" s="50"/>
      <c r="R9" s="50"/>
      <c r="S9" s="55"/>
    </row>
    <row r="10" spans="2:19" s="3" customFormat="1" ht="15">
      <c r="B10" s="56"/>
      <c r="C10" s="50"/>
      <c r="D10" s="50"/>
      <c r="E10" s="50"/>
      <c r="F10" s="50"/>
      <c r="G10" s="50"/>
      <c r="H10" s="50"/>
      <c r="I10" s="50"/>
      <c r="J10" s="50"/>
      <c r="K10" s="50"/>
      <c r="L10" s="50"/>
      <c r="M10" s="50"/>
      <c r="N10" s="50"/>
      <c r="O10" s="50"/>
      <c r="P10" s="50"/>
      <c r="Q10" s="50"/>
      <c r="R10" s="50"/>
      <c r="S10" s="55"/>
    </row>
    <row r="11" spans="2:19" s="3" customFormat="1" ht="15">
      <c r="B11" s="56"/>
      <c r="C11" s="41" t="s">
        <v>13</v>
      </c>
      <c r="D11" s="41" t="s">
        <v>14</v>
      </c>
      <c r="E11" s="50"/>
      <c r="F11" s="50"/>
      <c r="G11" s="50"/>
      <c r="H11" s="50"/>
      <c r="I11" s="50"/>
      <c r="J11" s="50"/>
      <c r="K11" s="50"/>
      <c r="L11" s="50"/>
      <c r="M11" s="50"/>
      <c r="N11" s="50"/>
      <c r="O11" s="50"/>
      <c r="P11" s="50"/>
      <c r="Q11" s="50"/>
      <c r="R11" s="50"/>
      <c r="S11" s="55"/>
    </row>
    <row r="12" spans="2:19" s="3" customFormat="1" ht="15">
      <c r="B12" s="56"/>
      <c r="C12" s="41" t="s">
        <v>16</v>
      </c>
      <c r="D12" s="41" t="s">
        <v>71</v>
      </c>
      <c r="E12" s="50"/>
      <c r="F12" s="50"/>
      <c r="G12" s="50"/>
      <c r="H12" s="50"/>
      <c r="I12" s="50"/>
      <c r="J12" s="50"/>
      <c r="K12" s="50"/>
      <c r="L12" s="50"/>
      <c r="M12" s="50"/>
      <c r="N12" s="50"/>
      <c r="O12" s="50"/>
      <c r="P12" s="50"/>
      <c r="Q12" s="50"/>
      <c r="R12" s="50"/>
      <c r="S12" s="55"/>
    </row>
    <row r="13" spans="2:19" s="3" customFormat="1" ht="15">
      <c r="B13" s="56"/>
      <c r="C13" s="50"/>
      <c r="D13" s="50"/>
      <c r="E13" s="50"/>
      <c r="F13" s="50"/>
      <c r="G13" s="50"/>
      <c r="H13" s="50"/>
      <c r="I13" s="50"/>
      <c r="J13" s="50"/>
      <c r="K13" s="50"/>
      <c r="L13" s="50"/>
      <c r="M13" s="50"/>
      <c r="N13" s="50"/>
      <c r="O13" s="50"/>
      <c r="P13" s="50"/>
      <c r="Q13" s="50"/>
      <c r="R13" s="50"/>
      <c r="S13" s="55"/>
    </row>
    <row r="14" spans="2:19" s="3" customFormat="1" ht="15">
      <c r="B14" s="56"/>
      <c r="C14" s="43" t="s">
        <v>53</v>
      </c>
      <c r="D14" s="43" t="s">
        <v>54</v>
      </c>
      <c r="E14" s="43" t="s">
        <v>18</v>
      </c>
      <c r="F14" s="43" t="s">
        <v>19</v>
      </c>
      <c r="G14" s="43" t="s">
        <v>20</v>
      </c>
      <c r="H14" s="43" t="s">
        <v>21</v>
      </c>
      <c r="I14" s="43" t="s">
        <v>22</v>
      </c>
      <c r="J14" s="43" t="s">
        <v>23</v>
      </c>
      <c r="K14" s="43" t="s">
        <v>24</v>
      </c>
      <c r="L14" s="43" t="s">
        <v>25</v>
      </c>
      <c r="M14" s="43" t="s">
        <v>26</v>
      </c>
      <c r="N14" s="43" t="s">
        <v>27</v>
      </c>
      <c r="O14" s="43" t="s">
        <v>28</v>
      </c>
      <c r="P14" s="43" t="s">
        <v>29</v>
      </c>
      <c r="Q14" s="43" t="s">
        <v>37</v>
      </c>
      <c r="R14" s="43" t="s">
        <v>64</v>
      </c>
      <c r="S14" s="55"/>
    </row>
    <row r="15" spans="2:19" s="3" customFormat="1" ht="15">
      <c r="B15" s="56"/>
      <c r="C15" s="43" t="s">
        <v>66</v>
      </c>
      <c r="D15" s="43" t="s">
        <v>15</v>
      </c>
      <c r="E15" s="44" t="s">
        <v>47</v>
      </c>
      <c r="F15" s="44" t="s">
        <v>47</v>
      </c>
      <c r="G15" s="176">
        <v>6494769</v>
      </c>
      <c r="H15" s="176">
        <v>6360572</v>
      </c>
      <c r="I15" s="176">
        <v>6669279</v>
      </c>
      <c r="J15" s="176">
        <v>6752562</v>
      </c>
      <c r="K15" s="176">
        <v>6872699</v>
      </c>
      <c r="L15" s="176">
        <v>7102418</v>
      </c>
      <c r="M15" s="176">
        <v>7039603</v>
      </c>
      <c r="N15" s="176">
        <v>6307084</v>
      </c>
      <c r="O15" s="176">
        <v>6074298</v>
      </c>
      <c r="P15" s="176">
        <v>6312556</v>
      </c>
      <c r="Q15" s="176">
        <v>5856878</v>
      </c>
      <c r="R15" s="176">
        <v>5795457</v>
      </c>
      <c r="S15" s="55"/>
    </row>
    <row r="16" spans="2:19" s="3" customFormat="1" ht="15">
      <c r="B16" s="56"/>
      <c r="C16" s="43" t="s">
        <v>66</v>
      </c>
      <c r="D16" s="43" t="s">
        <v>42</v>
      </c>
      <c r="E16" s="44" t="s">
        <v>47</v>
      </c>
      <c r="F16" s="44" t="s">
        <v>47</v>
      </c>
      <c r="G16" s="176">
        <v>1670764</v>
      </c>
      <c r="H16" s="176">
        <v>1550794</v>
      </c>
      <c r="I16" s="176">
        <v>1754258</v>
      </c>
      <c r="J16" s="176">
        <v>1690811</v>
      </c>
      <c r="K16" s="176">
        <v>1610846</v>
      </c>
      <c r="L16" s="176">
        <v>1663597</v>
      </c>
      <c r="M16" s="176">
        <v>1712844</v>
      </c>
      <c r="N16" s="176">
        <v>1687084</v>
      </c>
      <c r="O16" s="176">
        <v>1647800</v>
      </c>
      <c r="P16" s="176">
        <v>1740857</v>
      </c>
      <c r="Q16" s="176">
        <v>1673430</v>
      </c>
      <c r="R16" s="176">
        <v>1710843</v>
      </c>
      <c r="S16" s="55"/>
    </row>
    <row r="17" spans="2:19" s="3" customFormat="1" ht="15">
      <c r="B17" s="56"/>
      <c r="C17" s="43" t="s">
        <v>66</v>
      </c>
      <c r="D17" s="43" t="s">
        <v>43</v>
      </c>
      <c r="E17" s="44" t="s">
        <v>47</v>
      </c>
      <c r="F17" s="44" t="s">
        <v>47</v>
      </c>
      <c r="G17" s="176">
        <v>139350</v>
      </c>
      <c r="H17" s="176">
        <v>137838</v>
      </c>
      <c r="I17" s="176">
        <v>139834</v>
      </c>
      <c r="J17" s="176">
        <v>139284</v>
      </c>
      <c r="K17" s="176">
        <v>142522</v>
      </c>
      <c r="L17" s="176">
        <v>139593</v>
      </c>
      <c r="M17" s="176">
        <v>140048</v>
      </c>
      <c r="N17" s="176">
        <v>136351</v>
      </c>
      <c r="O17" s="176">
        <v>164043</v>
      </c>
      <c r="P17" s="176">
        <v>170314</v>
      </c>
      <c r="Q17" s="176">
        <v>184011</v>
      </c>
      <c r="R17" s="176">
        <v>196323</v>
      </c>
      <c r="S17" s="55"/>
    </row>
    <row r="18" spans="2:19" s="3" customFormat="1" ht="15">
      <c r="B18" s="56"/>
      <c r="C18" s="43" t="s">
        <v>66</v>
      </c>
      <c r="D18" s="43" t="s">
        <v>44</v>
      </c>
      <c r="E18" s="44" t="s">
        <v>47</v>
      </c>
      <c r="F18" s="44" t="s">
        <v>47</v>
      </c>
      <c r="G18" s="176">
        <v>3651857</v>
      </c>
      <c r="H18" s="176">
        <v>3649085</v>
      </c>
      <c r="I18" s="176">
        <v>3774282</v>
      </c>
      <c r="J18" s="176">
        <v>3962707</v>
      </c>
      <c r="K18" s="176">
        <v>4189002</v>
      </c>
      <c r="L18" s="176">
        <v>4395989</v>
      </c>
      <c r="M18" s="176">
        <v>4308235</v>
      </c>
      <c r="N18" s="176">
        <v>3655528</v>
      </c>
      <c r="O18" s="176">
        <v>3443598</v>
      </c>
      <c r="P18" s="176">
        <v>3587968</v>
      </c>
      <c r="Q18" s="176">
        <v>3203748</v>
      </c>
      <c r="R18" s="176">
        <v>3129784</v>
      </c>
      <c r="S18" s="55"/>
    </row>
    <row r="19" spans="2:19" s="3" customFormat="1" ht="15">
      <c r="B19" s="56"/>
      <c r="C19" s="43" t="s">
        <v>66</v>
      </c>
      <c r="D19" s="43" t="s">
        <v>45</v>
      </c>
      <c r="E19" s="44" t="s">
        <v>47</v>
      </c>
      <c r="F19" s="44" t="s">
        <v>47</v>
      </c>
      <c r="G19" s="176">
        <v>1032798</v>
      </c>
      <c r="H19" s="176">
        <v>1022855</v>
      </c>
      <c r="I19" s="176">
        <v>1000906</v>
      </c>
      <c r="J19" s="176">
        <v>959761</v>
      </c>
      <c r="K19" s="176">
        <v>930330</v>
      </c>
      <c r="L19" s="176">
        <v>903238</v>
      </c>
      <c r="M19" s="176">
        <v>878476</v>
      </c>
      <c r="N19" s="176">
        <v>828121</v>
      </c>
      <c r="O19" s="176">
        <v>818856</v>
      </c>
      <c r="P19" s="176">
        <v>813417</v>
      </c>
      <c r="Q19" s="176">
        <v>795688</v>
      </c>
      <c r="R19" s="176">
        <v>758507</v>
      </c>
      <c r="S19" s="55"/>
    </row>
    <row r="20" spans="2:19" s="3" customFormat="1" ht="15">
      <c r="B20" s="56"/>
      <c r="C20" s="43" t="s">
        <v>66</v>
      </c>
      <c r="D20" s="43" t="s">
        <v>46</v>
      </c>
      <c r="E20" s="44" t="s">
        <v>47</v>
      </c>
      <c r="F20" s="44" t="s">
        <v>47</v>
      </c>
      <c r="G20" s="175" t="s">
        <v>47</v>
      </c>
      <c r="H20" s="175" t="s">
        <v>47</v>
      </c>
      <c r="I20" s="175" t="s">
        <v>47</v>
      </c>
      <c r="J20" s="175" t="s">
        <v>47</v>
      </c>
      <c r="K20" s="175" t="s">
        <v>47</v>
      </c>
      <c r="L20" s="175" t="s">
        <v>47</v>
      </c>
      <c r="M20" s="175" t="s">
        <v>47</v>
      </c>
      <c r="N20" s="175" t="s">
        <v>47</v>
      </c>
      <c r="O20" s="175" t="s">
        <v>47</v>
      </c>
      <c r="P20" s="175" t="s">
        <v>47</v>
      </c>
      <c r="Q20" s="175" t="s">
        <v>47</v>
      </c>
      <c r="R20" s="175" t="s">
        <v>47</v>
      </c>
      <c r="S20" s="55"/>
    </row>
    <row r="21" spans="2:19" s="3" customFormat="1" ht="15">
      <c r="B21" s="56"/>
      <c r="C21" s="43" t="s">
        <v>66</v>
      </c>
      <c r="D21" s="43" t="s">
        <v>48</v>
      </c>
      <c r="E21" s="44" t="s">
        <v>47</v>
      </c>
      <c r="F21" s="44" t="s">
        <v>47</v>
      </c>
      <c r="G21" s="175" t="s">
        <v>47</v>
      </c>
      <c r="H21" s="175" t="s">
        <v>47</v>
      </c>
      <c r="I21" s="175" t="s">
        <v>47</v>
      </c>
      <c r="J21" s="175" t="s">
        <v>47</v>
      </c>
      <c r="K21" s="175" t="s">
        <v>47</v>
      </c>
      <c r="L21" s="175" t="s">
        <v>47</v>
      </c>
      <c r="M21" s="175" t="s">
        <v>47</v>
      </c>
      <c r="N21" s="175" t="s">
        <v>47</v>
      </c>
      <c r="O21" s="175" t="s">
        <v>47</v>
      </c>
      <c r="P21" s="175" t="s">
        <v>47</v>
      </c>
      <c r="Q21" s="175" t="s">
        <v>47</v>
      </c>
      <c r="R21" s="175" t="s">
        <v>47</v>
      </c>
      <c r="S21" s="55"/>
    </row>
    <row r="22" spans="2:19" s="3" customFormat="1" ht="15">
      <c r="B22" s="56"/>
      <c r="C22" s="43" t="s">
        <v>72</v>
      </c>
      <c r="D22" s="43" t="s">
        <v>15</v>
      </c>
      <c r="E22" s="44" t="s">
        <v>47</v>
      </c>
      <c r="F22" s="44" t="s">
        <v>47</v>
      </c>
      <c r="G22" s="176">
        <v>1482337</v>
      </c>
      <c r="H22" s="176">
        <v>1570237</v>
      </c>
      <c r="I22" s="176">
        <v>1664001</v>
      </c>
      <c r="J22" s="176">
        <v>1696079</v>
      </c>
      <c r="K22" s="176">
        <v>1743791</v>
      </c>
      <c r="L22" s="176">
        <v>1780094</v>
      </c>
      <c r="M22" s="176">
        <v>1755667</v>
      </c>
      <c r="N22" s="176">
        <v>1514030</v>
      </c>
      <c r="O22" s="176">
        <v>1590534</v>
      </c>
      <c r="P22" s="176">
        <v>1617969</v>
      </c>
      <c r="Q22" s="176">
        <v>1577564</v>
      </c>
      <c r="R22" s="176">
        <v>1549643</v>
      </c>
      <c r="S22" s="55"/>
    </row>
    <row r="23" spans="2:19" s="3" customFormat="1" ht="15">
      <c r="B23" s="56"/>
      <c r="C23" s="43" t="s">
        <v>72</v>
      </c>
      <c r="D23" s="43" t="s">
        <v>42</v>
      </c>
      <c r="E23" s="44" t="s">
        <v>47</v>
      </c>
      <c r="F23" s="44" t="s">
        <v>47</v>
      </c>
      <c r="G23" s="176">
        <v>170412</v>
      </c>
      <c r="H23" s="176">
        <v>168623</v>
      </c>
      <c r="I23" s="176">
        <v>173060</v>
      </c>
      <c r="J23" s="176">
        <v>174050</v>
      </c>
      <c r="K23" s="176">
        <v>175766</v>
      </c>
      <c r="L23" s="176">
        <v>189412</v>
      </c>
      <c r="M23" s="176">
        <v>178685</v>
      </c>
      <c r="N23" s="176">
        <v>151530</v>
      </c>
      <c r="O23" s="176">
        <v>158924</v>
      </c>
      <c r="P23" s="176">
        <v>166201</v>
      </c>
      <c r="Q23" s="176">
        <v>163984</v>
      </c>
      <c r="R23" s="176">
        <v>173160</v>
      </c>
      <c r="S23" s="55"/>
    </row>
    <row r="24" spans="2:19" s="3" customFormat="1" ht="15">
      <c r="B24" s="56"/>
      <c r="C24" s="43" t="s">
        <v>72</v>
      </c>
      <c r="D24" s="43" t="s">
        <v>43</v>
      </c>
      <c r="E24" s="44" t="s">
        <v>47</v>
      </c>
      <c r="F24" s="44" t="s">
        <v>47</v>
      </c>
      <c r="G24" s="176">
        <v>207420</v>
      </c>
      <c r="H24" s="176">
        <v>224865</v>
      </c>
      <c r="I24" s="176">
        <v>245321</v>
      </c>
      <c r="J24" s="176">
        <v>243920</v>
      </c>
      <c r="K24" s="176">
        <v>264000</v>
      </c>
      <c r="L24" s="176">
        <v>272035</v>
      </c>
      <c r="M24" s="176">
        <v>258967</v>
      </c>
      <c r="N24" s="176">
        <v>155467</v>
      </c>
      <c r="O24" s="176">
        <v>205763</v>
      </c>
      <c r="P24" s="176">
        <v>216524</v>
      </c>
      <c r="Q24" s="176">
        <v>193245</v>
      </c>
      <c r="R24" s="176">
        <v>201849</v>
      </c>
      <c r="S24" s="55"/>
    </row>
    <row r="25" spans="2:19" s="3" customFormat="1" ht="15">
      <c r="B25" s="56"/>
      <c r="C25" s="43" t="s">
        <v>72</v>
      </c>
      <c r="D25" s="43" t="s">
        <v>44</v>
      </c>
      <c r="E25" s="44" t="s">
        <v>47</v>
      </c>
      <c r="F25" s="44" t="s">
        <v>47</v>
      </c>
      <c r="G25" s="176">
        <v>85511</v>
      </c>
      <c r="H25" s="176">
        <v>92705</v>
      </c>
      <c r="I25" s="176">
        <v>98161</v>
      </c>
      <c r="J25" s="176">
        <v>101123</v>
      </c>
      <c r="K25" s="176">
        <v>103977</v>
      </c>
      <c r="L25" s="176">
        <v>114633</v>
      </c>
      <c r="M25" s="176">
        <v>98033</v>
      </c>
      <c r="N25" s="176">
        <v>71973</v>
      </c>
      <c r="O25" s="176">
        <v>87225</v>
      </c>
      <c r="P25" s="176">
        <v>91562</v>
      </c>
      <c r="Q25" s="176">
        <v>76754</v>
      </c>
      <c r="R25" s="176">
        <v>74709</v>
      </c>
      <c r="S25" s="55"/>
    </row>
    <row r="26" spans="2:19" s="3" customFormat="1" ht="15">
      <c r="B26" s="56"/>
      <c r="C26" s="43" t="s">
        <v>72</v>
      </c>
      <c r="D26" s="43" t="s">
        <v>45</v>
      </c>
      <c r="E26" s="44" t="s">
        <v>47</v>
      </c>
      <c r="F26" s="44" t="s">
        <v>47</v>
      </c>
      <c r="G26" s="176">
        <v>982961</v>
      </c>
      <c r="H26" s="176">
        <v>1043160</v>
      </c>
      <c r="I26" s="176">
        <v>1106135</v>
      </c>
      <c r="J26" s="176">
        <v>1135392</v>
      </c>
      <c r="K26" s="176">
        <v>1157026</v>
      </c>
      <c r="L26" s="176">
        <v>1155415</v>
      </c>
      <c r="M26" s="176">
        <v>1171977</v>
      </c>
      <c r="N26" s="176">
        <v>1091842</v>
      </c>
      <c r="O26" s="176">
        <v>1088607</v>
      </c>
      <c r="P26" s="176">
        <v>1093616</v>
      </c>
      <c r="Q26" s="176">
        <v>1096045</v>
      </c>
      <c r="R26" s="176">
        <v>1052569</v>
      </c>
      <c r="S26" s="55"/>
    </row>
    <row r="27" spans="2:19" s="3" customFormat="1" ht="15">
      <c r="B27" s="56"/>
      <c r="C27" s="43" t="s">
        <v>72</v>
      </c>
      <c r="D27" s="43" t="s">
        <v>46</v>
      </c>
      <c r="E27" s="44" t="s">
        <v>47</v>
      </c>
      <c r="F27" s="44" t="s">
        <v>47</v>
      </c>
      <c r="G27" s="176">
        <v>35965</v>
      </c>
      <c r="H27" s="176">
        <v>40754</v>
      </c>
      <c r="I27" s="176">
        <v>41092</v>
      </c>
      <c r="J27" s="176">
        <v>41350</v>
      </c>
      <c r="K27" s="176">
        <v>42780</v>
      </c>
      <c r="L27" s="176">
        <v>48338</v>
      </c>
      <c r="M27" s="176">
        <v>47697</v>
      </c>
      <c r="N27" s="176">
        <v>42504</v>
      </c>
      <c r="O27" s="176">
        <v>49092</v>
      </c>
      <c r="P27" s="176">
        <v>49091</v>
      </c>
      <c r="Q27" s="176">
        <v>46580</v>
      </c>
      <c r="R27" s="176">
        <v>46367</v>
      </c>
      <c r="S27" s="55"/>
    </row>
    <row r="28" spans="2:19" s="3" customFormat="1" ht="15">
      <c r="B28" s="56"/>
      <c r="C28" s="43" t="s">
        <v>72</v>
      </c>
      <c r="D28" s="43" t="s">
        <v>48</v>
      </c>
      <c r="E28" s="44" t="s">
        <v>47</v>
      </c>
      <c r="F28" s="44" t="s">
        <v>47</v>
      </c>
      <c r="G28" s="176">
        <v>68</v>
      </c>
      <c r="H28" s="176">
        <v>131</v>
      </c>
      <c r="I28" s="176">
        <v>232</v>
      </c>
      <c r="J28" s="176">
        <v>245</v>
      </c>
      <c r="K28" s="176">
        <v>242</v>
      </c>
      <c r="L28" s="176">
        <v>261</v>
      </c>
      <c r="M28" s="176">
        <v>308</v>
      </c>
      <c r="N28" s="176">
        <v>715</v>
      </c>
      <c r="O28" s="176">
        <v>923</v>
      </c>
      <c r="P28" s="176">
        <v>974</v>
      </c>
      <c r="Q28" s="176">
        <v>955</v>
      </c>
      <c r="R28" s="176">
        <v>989</v>
      </c>
      <c r="S28" s="55"/>
    </row>
    <row r="29" spans="2:19" s="3" customFormat="1" ht="15">
      <c r="B29" s="56"/>
      <c r="C29" s="43" t="s">
        <v>73</v>
      </c>
      <c r="D29" s="43" t="s">
        <v>15</v>
      </c>
      <c r="E29" s="44" t="s">
        <v>47</v>
      </c>
      <c r="F29" s="44" t="s">
        <v>47</v>
      </c>
      <c r="G29" s="176">
        <v>415556</v>
      </c>
      <c r="H29" s="176">
        <v>436463</v>
      </c>
      <c r="I29" s="176">
        <v>454799</v>
      </c>
      <c r="J29" s="176">
        <v>479003</v>
      </c>
      <c r="K29" s="176">
        <v>494712</v>
      </c>
      <c r="L29" s="176">
        <v>509049</v>
      </c>
      <c r="M29" s="176">
        <v>537790</v>
      </c>
      <c r="N29" s="176">
        <v>523564</v>
      </c>
      <c r="O29" s="176">
        <v>575049</v>
      </c>
      <c r="P29" s="176">
        <v>585027</v>
      </c>
      <c r="Q29" s="176">
        <v>626021</v>
      </c>
      <c r="R29" s="176">
        <v>644867</v>
      </c>
      <c r="S29" s="55"/>
    </row>
    <row r="30" spans="2:19" s="3" customFormat="1" ht="15">
      <c r="B30" s="56"/>
      <c r="C30" s="43" t="s">
        <v>73</v>
      </c>
      <c r="D30" s="43" t="s">
        <v>42</v>
      </c>
      <c r="E30" s="44" t="s">
        <v>47</v>
      </c>
      <c r="F30" s="44" t="s">
        <v>47</v>
      </c>
      <c r="G30" s="176">
        <v>97263</v>
      </c>
      <c r="H30" s="176">
        <v>101626</v>
      </c>
      <c r="I30" s="176">
        <v>98959</v>
      </c>
      <c r="J30" s="176">
        <v>109858</v>
      </c>
      <c r="K30" s="176">
        <v>115556</v>
      </c>
      <c r="L30" s="176">
        <v>109852</v>
      </c>
      <c r="M30" s="176">
        <v>124548</v>
      </c>
      <c r="N30" s="176">
        <v>121806</v>
      </c>
      <c r="O30" s="176">
        <v>136393</v>
      </c>
      <c r="P30" s="176">
        <v>138202</v>
      </c>
      <c r="Q30" s="176">
        <v>140429</v>
      </c>
      <c r="R30" s="176">
        <v>154313</v>
      </c>
      <c r="S30" s="55"/>
    </row>
    <row r="31" spans="2:19" s="3" customFormat="1" ht="15">
      <c r="B31" s="56"/>
      <c r="C31" s="43" t="s">
        <v>73</v>
      </c>
      <c r="D31" s="43" t="s">
        <v>43</v>
      </c>
      <c r="E31" s="44" t="s">
        <v>47</v>
      </c>
      <c r="F31" s="44" t="s">
        <v>47</v>
      </c>
      <c r="G31" s="176">
        <v>84431</v>
      </c>
      <c r="H31" s="176">
        <v>90426</v>
      </c>
      <c r="I31" s="176">
        <v>97598</v>
      </c>
      <c r="J31" s="176">
        <v>102128</v>
      </c>
      <c r="K31" s="176">
        <v>106489</v>
      </c>
      <c r="L31" s="176">
        <v>108579</v>
      </c>
      <c r="M31" s="176">
        <v>115348</v>
      </c>
      <c r="N31" s="176">
        <v>103423</v>
      </c>
      <c r="O31" s="176">
        <v>117700</v>
      </c>
      <c r="P31" s="176">
        <v>128879</v>
      </c>
      <c r="Q31" s="176">
        <v>136197</v>
      </c>
      <c r="R31" s="176">
        <v>131229</v>
      </c>
      <c r="S31" s="55"/>
    </row>
    <row r="32" spans="2:19" s="3" customFormat="1" ht="15">
      <c r="B32" s="56"/>
      <c r="C32" s="43" t="s">
        <v>73</v>
      </c>
      <c r="D32" s="43" t="s">
        <v>44</v>
      </c>
      <c r="E32" s="44" t="s">
        <v>47</v>
      </c>
      <c r="F32" s="44" t="s">
        <v>47</v>
      </c>
      <c r="G32" s="176">
        <v>60751</v>
      </c>
      <c r="H32" s="176">
        <v>62147</v>
      </c>
      <c r="I32" s="176">
        <v>64508</v>
      </c>
      <c r="J32" s="176">
        <v>68352</v>
      </c>
      <c r="K32" s="176">
        <v>66920</v>
      </c>
      <c r="L32" s="176">
        <v>66321</v>
      </c>
      <c r="M32" s="176">
        <v>68360</v>
      </c>
      <c r="N32" s="176">
        <v>62635</v>
      </c>
      <c r="O32" s="176">
        <v>72981</v>
      </c>
      <c r="P32" s="176">
        <v>75243</v>
      </c>
      <c r="Q32" s="176">
        <v>84649</v>
      </c>
      <c r="R32" s="176">
        <v>89888</v>
      </c>
      <c r="S32" s="55"/>
    </row>
    <row r="33" spans="2:19" s="3" customFormat="1" ht="15">
      <c r="B33" s="56"/>
      <c r="C33" s="43" t="s">
        <v>73</v>
      </c>
      <c r="D33" s="43" t="s">
        <v>45</v>
      </c>
      <c r="E33" s="44" t="s">
        <v>47</v>
      </c>
      <c r="F33" s="44" t="s">
        <v>47</v>
      </c>
      <c r="G33" s="176">
        <v>140629</v>
      </c>
      <c r="H33" s="176">
        <v>148554</v>
      </c>
      <c r="I33" s="176">
        <v>157856</v>
      </c>
      <c r="J33" s="176">
        <v>162426</v>
      </c>
      <c r="K33" s="176">
        <v>167018</v>
      </c>
      <c r="L33" s="176">
        <v>182407</v>
      </c>
      <c r="M33" s="176">
        <v>187494</v>
      </c>
      <c r="N33" s="176">
        <v>197921</v>
      </c>
      <c r="O33" s="176">
        <v>204530</v>
      </c>
      <c r="P33" s="176">
        <v>198257</v>
      </c>
      <c r="Q33" s="176">
        <v>218782</v>
      </c>
      <c r="R33" s="176">
        <v>223984</v>
      </c>
      <c r="S33" s="55"/>
    </row>
    <row r="34" spans="2:19" s="3" customFormat="1" ht="15">
      <c r="B34" s="56"/>
      <c r="C34" s="43" t="s">
        <v>73</v>
      </c>
      <c r="D34" s="43" t="s">
        <v>46</v>
      </c>
      <c r="E34" s="44" t="s">
        <v>47</v>
      </c>
      <c r="F34" s="44" t="s">
        <v>47</v>
      </c>
      <c r="G34" s="176">
        <v>32458</v>
      </c>
      <c r="H34" s="176">
        <v>33642</v>
      </c>
      <c r="I34" s="176">
        <v>35801</v>
      </c>
      <c r="J34" s="176">
        <v>36166</v>
      </c>
      <c r="K34" s="176">
        <v>38495</v>
      </c>
      <c r="L34" s="176">
        <v>41678</v>
      </c>
      <c r="M34" s="176">
        <v>41850</v>
      </c>
      <c r="N34" s="176">
        <v>37557</v>
      </c>
      <c r="O34" s="176">
        <v>42938</v>
      </c>
      <c r="P34" s="176">
        <v>43634</v>
      </c>
      <c r="Q34" s="176">
        <v>45190</v>
      </c>
      <c r="R34" s="176">
        <v>45017</v>
      </c>
      <c r="S34" s="55"/>
    </row>
    <row r="35" spans="2:19" s="3" customFormat="1" ht="15">
      <c r="B35" s="56"/>
      <c r="C35" s="43" t="s">
        <v>73</v>
      </c>
      <c r="D35" s="43" t="s">
        <v>48</v>
      </c>
      <c r="E35" s="44" t="s">
        <v>47</v>
      </c>
      <c r="F35" s="44" t="s">
        <v>47</v>
      </c>
      <c r="G35" s="176">
        <v>24</v>
      </c>
      <c r="H35" s="176">
        <v>68</v>
      </c>
      <c r="I35" s="176">
        <v>78</v>
      </c>
      <c r="J35" s="176">
        <v>74</v>
      </c>
      <c r="K35" s="176">
        <v>234</v>
      </c>
      <c r="L35" s="176">
        <v>212</v>
      </c>
      <c r="M35" s="176">
        <v>191</v>
      </c>
      <c r="N35" s="176">
        <v>222</v>
      </c>
      <c r="O35" s="176">
        <v>506</v>
      </c>
      <c r="P35" s="176">
        <v>811</v>
      </c>
      <c r="Q35" s="176">
        <v>774</v>
      </c>
      <c r="R35" s="176">
        <v>436</v>
      </c>
      <c r="S35" s="55"/>
    </row>
    <row r="36" spans="2:19" s="3" customFormat="1" ht="15">
      <c r="B36" s="56"/>
      <c r="C36" s="178" t="s">
        <v>40</v>
      </c>
      <c r="D36" s="178" t="s">
        <v>15</v>
      </c>
      <c r="E36" s="179" t="s">
        <v>47</v>
      </c>
      <c r="F36" s="179" t="s">
        <v>47</v>
      </c>
      <c r="G36" s="180">
        <v>7561550</v>
      </c>
      <c r="H36" s="180">
        <v>7494347</v>
      </c>
      <c r="I36" s="180">
        <v>7878481</v>
      </c>
      <c r="J36" s="180">
        <v>7969638</v>
      </c>
      <c r="K36" s="180">
        <v>8121778</v>
      </c>
      <c r="L36" s="180">
        <v>8373464</v>
      </c>
      <c r="M36" s="180">
        <v>8257480</v>
      </c>
      <c r="N36" s="180">
        <v>7297551</v>
      </c>
      <c r="O36" s="180">
        <v>7089784</v>
      </c>
      <c r="P36" s="180">
        <v>7345497</v>
      </c>
      <c r="Q36" s="180">
        <v>6808420</v>
      </c>
      <c r="R36" s="180">
        <v>6700233</v>
      </c>
      <c r="S36" s="55"/>
    </row>
    <row r="37" spans="2:19" s="3" customFormat="1" ht="15">
      <c r="B37" s="56"/>
      <c r="C37" s="178" t="s">
        <v>40</v>
      </c>
      <c r="D37" s="178" t="s">
        <v>42</v>
      </c>
      <c r="E37" s="179" t="s">
        <v>47</v>
      </c>
      <c r="F37" s="179" t="s">
        <v>47</v>
      </c>
      <c r="G37" s="180">
        <v>1743913</v>
      </c>
      <c r="H37" s="180">
        <v>1617791</v>
      </c>
      <c r="I37" s="180">
        <v>1828359</v>
      </c>
      <c r="J37" s="180">
        <v>1755003</v>
      </c>
      <c r="K37" s="180">
        <v>1671056</v>
      </c>
      <c r="L37" s="180">
        <v>1743157</v>
      </c>
      <c r="M37" s="180">
        <v>1766981</v>
      </c>
      <c r="N37" s="180">
        <v>1716808</v>
      </c>
      <c r="O37" s="180">
        <v>1670331</v>
      </c>
      <c r="P37" s="180">
        <v>1768855</v>
      </c>
      <c r="Q37" s="180">
        <v>1696986</v>
      </c>
      <c r="R37" s="180">
        <v>1729689</v>
      </c>
      <c r="S37" s="55"/>
    </row>
    <row r="38" spans="2:19" s="3" customFormat="1" ht="15">
      <c r="B38" s="56"/>
      <c r="C38" s="178" t="s">
        <v>40</v>
      </c>
      <c r="D38" s="178" t="s">
        <v>43</v>
      </c>
      <c r="E38" s="179" t="s">
        <v>47</v>
      </c>
      <c r="F38" s="179" t="s">
        <v>47</v>
      </c>
      <c r="G38" s="180">
        <v>262339</v>
      </c>
      <c r="H38" s="180">
        <v>272277</v>
      </c>
      <c r="I38" s="180">
        <v>287557</v>
      </c>
      <c r="J38" s="180">
        <v>281076</v>
      </c>
      <c r="K38" s="180">
        <v>300033</v>
      </c>
      <c r="L38" s="180">
        <v>303050</v>
      </c>
      <c r="M38" s="180">
        <v>283667</v>
      </c>
      <c r="N38" s="180">
        <v>188394</v>
      </c>
      <c r="O38" s="180">
        <v>252107</v>
      </c>
      <c r="P38" s="180">
        <v>257959</v>
      </c>
      <c r="Q38" s="180">
        <v>241060</v>
      </c>
      <c r="R38" s="180">
        <v>266943</v>
      </c>
      <c r="S38" s="55"/>
    </row>
    <row r="39" spans="2:19" s="3" customFormat="1" ht="15">
      <c r="B39" s="56"/>
      <c r="C39" s="178" t="s">
        <v>40</v>
      </c>
      <c r="D39" s="178" t="s">
        <v>44</v>
      </c>
      <c r="E39" s="179" t="s">
        <v>47</v>
      </c>
      <c r="F39" s="179" t="s">
        <v>47</v>
      </c>
      <c r="G39" s="180">
        <v>3676617</v>
      </c>
      <c r="H39" s="180">
        <v>3679643</v>
      </c>
      <c r="I39" s="180">
        <v>3807935</v>
      </c>
      <c r="J39" s="180">
        <v>3995478</v>
      </c>
      <c r="K39" s="180">
        <v>4226059</v>
      </c>
      <c r="L39" s="180">
        <v>4444301</v>
      </c>
      <c r="M39" s="180">
        <v>4337908</v>
      </c>
      <c r="N39" s="180">
        <v>3664866</v>
      </c>
      <c r="O39" s="180">
        <v>3457842</v>
      </c>
      <c r="P39" s="180">
        <v>3604287</v>
      </c>
      <c r="Q39" s="180">
        <v>3195853</v>
      </c>
      <c r="R39" s="180">
        <v>3114606</v>
      </c>
      <c r="S39" s="55"/>
    </row>
    <row r="40" spans="2:19" s="3" customFormat="1" ht="15">
      <c r="B40" s="56"/>
      <c r="C40" s="178" t="s">
        <v>40</v>
      </c>
      <c r="D40" s="178" t="s">
        <v>45</v>
      </c>
      <c r="E40" s="179" t="s">
        <v>47</v>
      </c>
      <c r="F40" s="179" t="s">
        <v>47</v>
      </c>
      <c r="G40" s="180">
        <v>1875130</v>
      </c>
      <c r="H40" s="180">
        <v>1917461</v>
      </c>
      <c r="I40" s="180">
        <v>1949185</v>
      </c>
      <c r="J40" s="180">
        <v>1932726</v>
      </c>
      <c r="K40" s="180">
        <v>1920338</v>
      </c>
      <c r="L40" s="180">
        <v>1876246</v>
      </c>
      <c r="M40" s="180">
        <v>1862958</v>
      </c>
      <c r="N40" s="180">
        <v>1722042</v>
      </c>
      <c r="O40" s="180">
        <v>1702934</v>
      </c>
      <c r="P40" s="180">
        <v>1708776</v>
      </c>
      <c r="Q40" s="180">
        <v>1672951</v>
      </c>
      <c r="R40" s="180">
        <v>1587091</v>
      </c>
      <c r="S40" s="55"/>
    </row>
    <row r="41" spans="2:19" s="3" customFormat="1" ht="15">
      <c r="B41" s="56"/>
      <c r="C41" s="178" t="s">
        <v>40</v>
      </c>
      <c r="D41" s="178" t="s">
        <v>46</v>
      </c>
      <c r="E41" s="179" t="s">
        <v>47</v>
      </c>
      <c r="F41" s="179" t="s">
        <v>47</v>
      </c>
      <c r="G41" s="180">
        <v>3507</v>
      </c>
      <c r="H41" s="180">
        <v>7112</v>
      </c>
      <c r="I41" s="180">
        <v>5291</v>
      </c>
      <c r="J41" s="180">
        <v>5184</v>
      </c>
      <c r="K41" s="180">
        <v>4285</v>
      </c>
      <c r="L41" s="180">
        <v>6660</v>
      </c>
      <c r="M41" s="180">
        <v>5848</v>
      </c>
      <c r="N41" s="180">
        <v>4947</v>
      </c>
      <c r="O41" s="180">
        <v>6154</v>
      </c>
      <c r="P41" s="180">
        <v>5457</v>
      </c>
      <c r="Q41" s="180">
        <v>1390</v>
      </c>
      <c r="R41" s="180">
        <v>1351</v>
      </c>
      <c r="S41" s="55"/>
    </row>
    <row r="42" spans="2:19" s="3" customFormat="1" ht="15">
      <c r="B42" s="56"/>
      <c r="C42" s="178" t="s">
        <v>40</v>
      </c>
      <c r="D42" s="178" t="s">
        <v>48</v>
      </c>
      <c r="E42" s="179" t="s">
        <v>47</v>
      </c>
      <c r="F42" s="179" t="s">
        <v>47</v>
      </c>
      <c r="G42" s="180">
        <v>43</v>
      </c>
      <c r="H42" s="180">
        <v>63</v>
      </c>
      <c r="I42" s="180">
        <v>154</v>
      </c>
      <c r="J42" s="180">
        <v>171</v>
      </c>
      <c r="K42" s="180">
        <v>8</v>
      </c>
      <c r="L42" s="180">
        <v>50</v>
      </c>
      <c r="M42" s="180">
        <v>117</v>
      </c>
      <c r="N42" s="180">
        <v>493</v>
      </c>
      <c r="O42" s="180">
        <v>417</v>
      </c>
      <c r="P42" s="180">
        <v>163</v>
      </c>
      <c r="Q42" s="180">
        <v>181</v>
      </c>
      <c r="R42" s="180">
        <v>553</v>
      </c>
      <c r="S42" s="55"/>
    </row>
    <row r="43" spans="2:19" s="3" customFormat="1" ht="15">
      <c r="B43" s="56"/>
      <c r="C43" s="178" t="s">
        <v>41</v>
      </c>
      <c r="D43" s="178" t="s">
        <v>15</v>
      </c>
      <c r="E43" s="179" t="s">
        <v>47</v>
      </c>
      <c r="F43" s="179" t="s">
        <v>47</v>
      </c>
      <c r="G43" s="180">
        <v>7977106</v>
      </c>
      <c r="H43" s="180">
        <v>7930809</v>
      </c>
      <c r="I43" s="180">
        <v>8333281</v>
      </c>
      <c r="J43" s="180">
        <v>8448641</v>
      </c>
      <c r="K43" s="180">
        <v>8616490</v>
      </c>
      <c r="L43" s="180">
        <v>8882512</v>
      </c>
      <c r="M43" s="180">
        <v>8795270</v>
      </c>
      <c r="N43" s="180">
        <v>7821114</v>
      </c>
      <c r="O43" s="180">
        <v>7664832</v>
      </c>
      <c r="P43" s="180">
        <v>7930524</v>
      </c>
      <c r="Q43" s="180">
        <v>7434442</v>
      </c>
      <c r="R43" s="180">
        <v>7345100</v>
      </c>
      <c r="S43" s="55"/>
    </row>
    <row r="44" spans="2:19" s="3" customFormat="1" ht="15">
      <c r="B44" s="56"/>
      <c r="C44" s="178" t="s">
        <v>41</v>
      </c>
      <c r="D44" s="178" t="s">
        <v>42</v>
      </c>
      <c r="E44" s="179" t="s">
        <v>47</v>
      </c>
      <c r="F44" s="179" t="s">
        <v>47</v>
      </c>
      <c r="G44" s="180">
        <v>1841176</v>
      </c>
      <c r="H44" s="180">
        <v>1719416</v>
      </c>
      <c r="I44" s="180">
        <v>1927318</v>
      </c>
      <c r="J44" s="180">
        <v>1864861</v>
      </c>
      <c r="K44" s="180">
        <v>1786612</v>
      </c>
      <c r="L44" s="180">
        <v>1853009</v>
      </c>
      <c r="M44" s="180">
        <v>1891529</v>
      </c>
      <c r="N44" s="180">
        <v>1838614</v>
      </c>
      <c r="O44" s="180">
        <v>1806724</v>
      </c>
      <c r="P44" s="180">
        <v>1907058</v>
      </c>
      <c r="Q44" s="180">
        <v>1837415</v>
      </c>
      <c r="R44" s="180">
        <v>1884003</v>
      </c>
      <c r="S44" s="55"/>
    </row>
    <row r="45" spans="2:19" s="3" customFormat="1" ht="15">
      <c r="B45" s="56"/>
      <c r="C45" s="178" t="s">
        <v>41</v>
      </c>
      <c r="D45" s="178" t="s">
        <v>43</v>
      </c>
      <c r="E45" s="179" t="s">
        <v>47</v>
      </c>
      <c r="F45" s="179" t="s">
        <v>47</v>
      </c>
      <c r="G45" s="180">
        <v>346770</v>
      </c>
      <c r="H45" s="180">
        <v>362703</v>
      </c>
      <c r="I45" s="180">
        <v>385155</v>
      </c>
      <c r="J45" s="180">
        <v>383204</v>
      </c>
      <c r="K45" s="180">
        <v>406522</v>
      </c>
      <c r="L45" s="180">
        <v>411629</v>
      </c>
      <c r="M45" s="180">
        <v>399015</v>
      </c>
      <c r="N45" s="180">
        <v>291817</v>
      </c>
      <c r="O45" s="180">
        <v>369806</v>
      </c>
      <c r="P45" s="180">
        <v>386839</v>
      </c>
      <c r="Q45" s="180">
        <v>377257</v>
      </c>
      <c r="R45" s="180">
        <v>398172</v>
      </c>
      <c r="S45" s="55"/>
    </row>
    <row r="46" spans="2:19" s="3" customFormat="1" ht="15">
      <c r="B46" s="56"/>
      <c r="C46" s="178" t="s">
        <v>41</v>
      </c>
      <c r="D46" s="178" t="s">
        <v>44</v>
      </c>
      <c r="E46" s="179" t="s">
        <v>47</v>
      </c>
      <c r="F46" s="179" t="s">
        <v>47</v>
      </c>
      <c r="G46" s="180">
        <v>3737368</v>
      </c>
      <c r="H46" s="180">
        <v>3741790</v>
      </c>
      <c r="I46" s="180">
        <v>3872443</v>
      </c>
      <c r="J46" s="180">
        <v>4063830</v>
      </c>
      <c r="K46" s="180">
        <v>4292979</v>
      </c>
      <c r="L46" s="180">
        <v>4510622</v>
      </c>
      <c r="M46" s="180">
        <v>4406268</v>
      </c>
      <c r="N46" s="180">
        <v>3727502</v>
      </c>
      <c r="O46" s="180">
        <v>3530823</v>
      </c>
      <c r="P46" s="180">
        <v>3679530</v>
      </c>
      <c r="Q46" s="180">
        <v>3280502</v>
      </c>
      <c r="R46" s="180">
        <v>3204493</v>
      </c>
      <c r="S46" s="55"/>
    </row>
    <row r="47" spans="2:19" s="3" customFormat="1" ht="15">
      <c r="B47" s="56"/>
      <c r="C47" s="178" t="s">
        <v>41</v>
      </c>
      <c r="D47" s="178" t="s">
        <v>45</v>
      </c>
      <c r="E47" s="179" t="s">
        <v>47</v>
      </c>
      <c r="F47" s="179" t="s">
        <v>47</v>
      </c>
      <c r="G47" s="180">
        <v>2015759</v>
      </c>
      <c r="H47" s="180">
        <v>2066015</v>
      </c>
      <c r="I47" s="180">
        <v>2107041</v>
      </c>
      <c r="J47" s="180">
        <v>2095152</v>
      </c>
      <c r="K47" s="180">
        <v>2087356</v>
      </c>
      <c r="L47" s="180">
        <v>2058654</v>
      </c>
      <c r="M47" s="180">
        <v>2050453</v>
      </c>
      <c r="N47" s="180">
        <v>1919963</v>
      </c>
      <c r="O47" s="180">
        <v>1907463</v>
      </c>
      <c r="P47" s="180">
        <v>1907033</v>
      </c>
      <c r="Q47" s="180">
        <v>1891733</v>
      </c>
      <c r="R47" s="180">
        <v>1811075</v>
      </c>
      <c r="S47" s="55"/>
    </row>
    <row r="48" spans="2:19" s="3" customFormat="1" ht="15">
      <c r="B48" s="56"/>
      <c r="C48" s="178" t="s">
        <v>41</v>
      </c>
      <c r="D48" s="178" t="s">
        <v>46</v>
      </c>
      <c r="E48" s="179" t="s">
        <v>47</v>
      </c>
      <c r="F48" s="179" t="s">
        <v>47</v>
      </c>
      <c r="G48" s="180">
        <v>35965</v>
      </c>
      <c r="H48" s="180">
        <v>40754</v>
      </c>
      <c r="I48" s="180">
        <v>41092</v>
      </c>
      <c r="J48" s="180">
        <v>41350</v>
      </c>
      <c r="K48" s="180">
        <v>42780</v>
      </c>
      <c r="L48" s="180">
        <v>48338</v>
      </c>
      <c r="M48" s="180">
        <v>47697</v>
      </c>
      <c r="N48" s="180">
        <v>42504</v>
      </c>
      <c r="O48" s="180">
        <v>49092</v>
      </c>
      <c r="P48" s="180">
        <v>49091</v>
      </c>
      <c r="Q48" s="180">
        <v>46580</v>
      </c>
      <c r="R48" s="180">
        <v>46367</v>
      </c>
      <c r="S48" s="55"/>
    </row>
    <row r="49" spans="2:19" s="3" customFormat="1" ht="15">
      <c r="B49" s="56"/>
      <c r="C49" s="178" t="s">
        <v>41</v>
      </c>
      <c r="D49" s="178" t="s">
        <v>48</v>
      </c>
      <c r="E49" s="179" t="s">
        <v>47</v>
      </c>
      <c r="F49" s="179" t="s">
        <v>47</v>
      </c>
      <c r="G49" s="180">
        <v>68</v>
      </c>
      <c r="H49" s="180">
        <v>131</v>
      </c>
      <c r="I49" s="180">
        <v>232</v>
      </c>
      <c r="J49" s="180">
        <v>245</v>
      </c>
      <c r="K49" s="180">
        <v>242</v>
      </c>
      <c r="L49" s="180">
        <v>261</v>
      </c>
      <c r="M49" s="180">
        <v>308</v>
      </c>
      <c r="N49" s="180">
        <v>715</v>
      </c>
      <c r="O49" s="180">
        <v>923</v>
      </c>
      <c r="P49" s="180">
        <v>974</v>
      </c>
      <c r="Q49" s="180">
        <v>955</v>
      </c>
      <c r="R49" s="180">
        <v>989</v>
      </c>
      <c r="S49" s="55"/>
    </row>
    <row r="50" spans="2:19" s="3" customFormat="1" ht="15">
      <c r="B50" s="56"/>
      <c r="C50" s="50"/>
      <c r="D50" s="50"/>
      <c r="E50" s="50"/>
      <c r="F50" s="50"/>
      <c r="G50" s="50"/>
      <c r="H50" s="50"/>
      <c r="I50" s="50"/>
      <c r="J50" s="50"/>
      <c r="K50" s="50"/>
      <c r="L50" s="50"/>
      <c r="M50" s="50"/>
      <c r="N50" s="50"/>
      <c r="O50" s="50"/>
      <c r="P50" s="50"/>
      <c r="Q50" s="50"/>
      <c r="R50" s="50"/>
      <c r="S50" s="55"/>
    </row>
    <row r="51" spans="2:19" s="3" customFormat="1" ht="15">
      <c r="B51" s="56"/>
      <c r="C51" s="41" t="s">
        <v>49</v>
      </c>
      <c r="D51" s="50"/>
      <c r="E51" s="50"/>
      <c r="F51" s="50"/>
      <c r="G51" s="50"/>
      <c r="H51" s="50"/>
      <c r="I51" s="50"/>
      <c r="J51" s="50"/>
      <c r="K51" s="50"/>
      <c r="L51" s="50"/>
      <c r="M51" s="50"/>
      <c r="N51" s="50"/>
      <c r="O51" s="50"/>
      <c r="P51" s="50"/>
      <c r="Q51" s="50"/>
      <c r="R51" s="50"/>
      <c r="S51" s="55"/>
    </row>
    <row r="52" spans="2:19" s="3" customFormat="1" ht="15">
      <c r="B52" s="56"/>
      <c r="C52" s="41" t="s">
        <v>47</v>
      </c>
      <c r="D52" s="41" t="s">
        <v>50</v>
      </c>
      <c r="E52" s="50"/>
      <c r="F52" s="50"/>
      <c r="G52" s="50"/>
      <c r="H52" s="50"/>
      <c r="I52" s="50"/>
      <c r="J52" s="50"/>
      <c r="K52" s="50"/>
      <c r="L52" s="50"/>
      <c r="M52" s="50"/>
      <c r="N52" s="50"/>
      <c r="O52" s="50"/>
      <c r="P52" s="50"/>
      <c r="Q52" s="50"/>
      <c r="R52" s="50"/>
      <c r="S52" s="55"/>
    </row>
    <row r="53" spans="2:19" s="3" customFormat="1" ht="15.75" thickBot="1">
      <c r="B53" s="63"/>
      <c r="C53" s="58"/>
      <c r="D53" s="58"/>
      <c r="E53" s="58"/>
      <c r="F53" s="58"/>
      <c r="G53" s="58"/>
      <c r="H53" s="58"/>
      <c r="I53" s="58"/>
      <c r="J53" s="58"/>
      <c r="K53" s="58"/>
      <c r="L53" s="58"/>
      <c r="M53" s="58"/>
      <c r="N53" s="58"/>
      <c r="O53" s="58"/>
      <c r="P53" s="58"/>
      <c r="Q53" s="58"/>
      <c r="R53" s="58"/>
      <c r="S53" s="59"/>
    </row>
    <row r="54" spans="3:4" ht="15.75" thickBot="1">
      <c r="C54" s="41"/>
      <c r="D54" s="41"/>
    </row>
    <row r="55" spans="2:19" ht="18.75">
      <c r="B55" s="51" t="s">
        <v>76</v>
      </c>
      <c r="C55" s="52"/>
      <c r="D55" s="52"/>
      <c r="E55" s="52"/>
      <c r="F55" s="52"/>
      <c r="G55" s="52"/>
      <c r="H55" s="52"/>
      <c r="I55" s="52"/>
      <c r="J55" s="52"/>
      <c r="K55" s="52"/>
      <c r="L55" s="52"/>
      <c r="M55" s="52"/>
      <c r="N55" s="52"/>
      <c r="O55" s="52"/>
      <c r="P55" s="52"/>
      <c r="Q55" s="52"/>
      <c r="R55" s="52"/>
      <c r="S55" s="53"/>
    </row>
    <row r="56" spans="2:19" ht="15">
      <c r="B56" s="54"/>
      <c r="C56" s="50"/>
      <c r="D56" s="50"/>
      <c r="E56" s="50"/>
      <c r="F56" s="50"/>
      <c r="G56" s="50"/>
      <c r="H56" s="50"/>
      <c r="I56" s="50"/>
      <c r="J56" s="50"/>
      <c r="K56" s="50"/>
      <c r="L56" s="50"/>
      <c r="M56" s="50"/>
      <c r="N56" s="50"/>
      <c r="O56" s="50"/>
      <c r="P56" s="50"/>
      <c r="Q56" s="50"/>
      <c r="R56" s="50"/>
      <c r="S56" s="55"/>
    </row>
    <row r="57" spans="2:19" ht="15">
      <c r="B57" s="54"/>
      <c r="C57" s="143" t="s">
        <v>116</v>
      </c>
      <c r="D57" s="61"/>
      <c r="E57" s="61"/>
      <c r="F57" s="61"/>
      <c r="G57" s="61"/>
      <c r="H57" s="61"/>
      <c r="I57" s="61"/>
      <c r="J57" s="61"/>
      <c r="K57" s="61"/>
      <c r="L57" s="137"/>
      <c r="M57" s="137"/>
      <c r="N57" s="137"/>
      <c r="O57" s="137"/>
      <c r="P57" s="137"/>
      <c r="Q57" s="137"/>
      <c r="R57" s="137"/>
      <c r="S57" s="55"/>
    </row>
    <row r="58" spans="2:19" ht="15">
      <c r="B58" s="54"/>
      <c r="C58" s="144" t="s">
        <v>74</v>
      </c>
      <c r="D58" s="61"/>
      <c r="E58" s="61"/>
      <c r="F58" s="61"/>
      <c r="G58" s="61"/>
      <c r="H58" s="61"/>
      <c r="I58" s="61"/>
      <c r="J58" s="61"/>
      <c r="K58" s="61"/>
      <c r="L58" s="137"/>
      <c r="M58" s="137"/>
      <c r="N58" s="137"/>
      <c r="O58" s="137"/>
      <c r="P58" s="137"/>
      <c r="Q58" s="137"/>
      <c r="R58" s="137"/>
      <c r="S58" s="55"/>
    </row>
    <row r="59" spans="2:19" ht="15">
      <c r="B59" s="54"/>
      <c r="C59" s="26" t="s">
        <v>53</v>
      </c>
      <c r="D59" s="27" t="s">
        <v>54</v>
      </c>
      <c r="E59" s="8">
        <v>2000</v>
      </c>
      <c r="F59" s="9">
        <v>2001</v>
      </c>
      <c r="G59" s="8">
        <v>2002</v>
      </c>
      <c r="H59" s="9">
        <v>2003</v>
      </c>
      <c r="I59" s="8">
        <v>2004</v>
      </c>
      <c r="J59" s="9">
        <v>2005</v>
      </c>
      <c r="K59" s="8">
        <v>2006</v>
      </c>
      <c r="L59" s="9">
        <v>2007</v>
      </c>
      <c r="M59" s="8">
        <v>2008</v>
      </c>
      <c r="N59" s="9">
        <v>2009</v>
      </c>
      <c r="O59" s="8">
        <v>2010</v>
      </c>
      <c r="P59" s="9">
        <v>2011</v>
      </c>
      <c r="Q59" s="8">
        <v>2012</v>
      </c>
      <c r="R59" s="9">
        <v>2013</v>
      </c>
      <c r="S59" s="55"/>
    </row>
    <row r="60" spans="2:19" ht="15">
      <c r="B60" s="54"/>
      <c r="C60" s="79" t="s">
        <v>66</v>
      </c>
      <c r="D60" s="80" t="s">
        <v>15</v>
      </c>
      <c r="E60" s="45" t="s">
        <v>47</v>
      </c>
      <c r="F60" s="45" t="s">
        <v>47</v>
      </c>
      <c r="G60" s="47">
        <f aca="true" t="shared" si="0" ref="G60:R60">G15</f>
        <v>6494769</v>
      </c>
      <c r="H60" s="47">
        <f t="shared" si="0"/>
        <v>6360572</v>
      </c>
      <c r="I60" s="47">
        <f t="shared" si="0"/>
        <v>6669279</v>
      </c>
      <c r="J60" s="47">
        <f t="shared" si="0"/>
        <v>6752562</v>
      </c>
      <c r="K60" s="47">
        <f t="shared" si="0"/>
        <v>6872699</v>
      </c>
      <c r="L60" s="47">
        <f t="shared" si="0"/>
        <v>7102418</v>
      </c>
      <c r="M60" s="47">
        <f t="shared" si="0"/>
        <v>7039603</v>
      </c>
      <c r="N60" s="47">
        <f t="shared" si="0"/>
        <v>6307084</v>
      </c>
      <c r="O60" s="47">
        <f t="shared" si="0"/>
        <v>6074298</v>
      </c>
      <c r="P60" s="47">
        <f t="shared" si="0"/>
        <v>6312556</v>
      </c>
      <c r="Q60" s="47">
        <f t="shared" si="0"/>
        <v>5856878</v>
      </c>
      <c r="R60" s="47">
        <f t="shared" si="0"/>
        <v>5795457</v>
      </c>
      <c r="S60" s="55"/>
    </row>
    <row r="61" spans="2:19" ht="15">
      <c r="B61" s="54"/>
      <c r="C61" s="81" t="s">
        <v>66</v>
      </c>
      <c r="D61" s="81" t="s">
        <v>42</v>
      </c>
      <c r="E61" s="46" t="s">
        <v>47</v>
      </c>
      <c r="F61" s="46" t="s">
        <v>47</v>
      </c>
      <c r="G61" s="47">
        <f aca="true" t="shared" si="1" ref="G61:R61">G16</f>
        <v>1670764</v>
      </c>
      <c r="H61" s="47">
        <f t="shared" si="1"/>
        <v>1550794</v>
      </c>
      <c r="I61" s="47">
        <f t="shared" si="1"/>
        <v>1754258</v>
      </c>
      <c r="J61" s="47">
        <f t="shared" si="1"/>
        <v>1690811</v>
      </c>
      <c r="K61" s="47">
        <f t="shared" si="1"/>
        <v>1610846</v>
      </c>
      <c r="L61" s="47">
        <f t="shared" si="1"/>
        <v>1663597</v>
      </c>
      <c r="M61" s="47">
        <f t="shared" si="1"/>
        <v>1712844</v>
      </c>
      <c r="N61" s="47">
        <f t="shared" si="1"/>
        <v>1687084</v>
      </c>
      <c r="O61" s="47">
        <f t="shared" si="1"/>
        <v>1647800</v>
      </c>
      <c r="P61" s="47">
        <f t="shared" si="1"/>
        <v>1740857</v>
      </c>
      <c r="Q61" s="47">
        <f t="shared" si="1"/>
        <v>1673430</v>
      </c>
      <c r="R61" s="47">
        <f t="shared" si="1"/>
        <v>1710843</v>
      </c>
      <c r="S61" s="55"/>
    </row>
    <row r="62" spans="2:19" ht="15">
      <c r="B62" s="54"/>
      <c r="C62" s="81" t="s">
        <v>66</v>
      </c>
      <c r="D62" s="81" t="s">
        <v>43</v>
      </c>
      <c r="E62" s="46" t="s">
        <v>47</v>
      </c>
      <c r="F62" s="46" t="s">
        <v>47</v>
      </c>
      <c r="G62" s="47">
        <f aca="true" t="shared" si="2" ref="G62:R62">G17</f>
        <v>139350</v>
      </c>
      <c r="H62" s="47">
        <f t="shared" si="2"/>
        <v>137838</v>
      </c>
      <c r="I62" s="47">
        <f t="shared" si="2"/>
        <v>139834</v>
      </c>
      <c r="J62" s="47">
        <f t="shared" si="2"/>
        <v>139284</v>
      </c>
      <c r="K62" s="47">
        <f t="shared" si="2"/>
        <v>142522</v>
      </c>
      <c r="L62" s="47">
        <f t="shared" si="2"/>
        <v>139593</v>
      </c>
      <c r="M62" s="47">
        <f t="shared" si="2"/>
        <v>140048</v>
      </c>
      <c r="N62" s="47">
        <f t="shared" si="2"/>
        <v>136351</v>
      </c>
      <c r="O62" s="47">
        <f t="shared" si="2"/>
        <v>164043</v>
      </c>
      <c r="P62" s="47">
        <f t="shared" si="2"/>
        <v>170314</v>
      </c>
      <c r="Q62" s="47">
        <f t="shared" si="2"/>
        <v>184011</v>
      </c>
      <c r="R62" s="47">
        <f t="shared" si="2"/>
        <v>196323</v>
      </c>
      <c r="S62" s="55"/>
    </row>
    <row r="63" spans="2:19" ht="15">
      <c r="B63" s="54"/>
      <c r="C63" s="81" t="s">
        <v>66</v>
      </c>
      <c r="D63" s="81" t="s">
        <v>44</v>
      </c>
      <c r="E63" s="46" t="s">
        <v>47</v>
      </c>
      <c r="F63" s="46" t="s">
        <v>47</v>
      </c>
      <c r="G63" s="47">
        <f aca="true" t="shared" si="3" ref="G63:R63">G18</f>
        <v>3651857</v>
      </c>
      <c r="H63" s="47">
        <f t="shared" si="3"/>
        <v>3649085</v>
      </c>
      <c r="I63" s="47">
        <f t="shared" si="3"/>
        <v>3774282</v>
      </c>
      <c r="J63" s="47">
        <f t="shared" si="3"/>
        <v>3962707</v>
      </c>
      <c r="K63" s="47">
        <f t="shared" si="3"/>
        <v>4189002</v>
      </c>
      <c r="L63" s="47">
        <f t="shared" si="3"/>
        <v>4395989</v>
      </c>
      <c r="M63" s="47">
        <f t="shared" si="3"/>
        <v>4308235</v>
      </c>
      <c r="N63" s="47">
        <f t="shared" si="3"/>
        <v>3655528</v>
      </c>
      <c r="O63" s="47">
        <f t="shared" si="3"/>
        <v>3443598</v>
      </c>
      <c r="P63" s="47">
        <f t="shared" si="3"/>
        <v>3587968</v>
      </c>
      <c r="Q63" s="47">
        <f t="shared" si="3"/>
        <v>3203748</v>
      </c>
      <c r="R63" s="47">
        <f t="shared" si="3"/>
        <v>3129784</v>
      </c>
      <c r="S63" s="55"/>
    </row>
    <row r="64" spans="2:19" ht="15">
      <c r="B64" s="54"/>
      <c r="C64" s="81" t="s">
        <v>66</v>
      </c>
      <c r="D64" s="81" t="s">
        <v>45</v>
      </c>
      <c r="E64" s="46" t="s">
        <v>47</v>
      </c>
      <c r="F64" s="46" t="s">
        <v>47</v>
      </c>
      <c r="G64" s="47">
        <f aca="true" t="shared" si="4" ref="G64:R64">G19</f>
        <v>1032798</v>
      </c>
      <c r="H64" s="47">
        <f t="shared" si="4"/>
        <v>1022855</v>
      </c>
      <c r="I64" s="47">
        <f t="shared" si="4"/>
        <v>1000906</v>
      </c>
      <c r="J64" s="47">
        <f t="shared" si="4"/>
        <v>959761</v>
      </c>
      <c r="K64" s="47">
        <f t="shared" si="4"/>
        <v>930330</v>
      </c>
      <c r="L64" s="47">
        <f t="shared" si="4"/>
        <v>903238</v>
      </c>
      <c r="M64" s="47">
        <f t="shared" si="4"/>
        <v>878476</v>
      </c>
      <c r="N64" s="47">
        <f t="shared" si="4"/>
        <v>828121</v>
      </c>
      <c r="O64" s="47">
        <f t="shared" si="4"/>
        <v>818856</v>
      </c>
      <c r="P64" s="47">
        <f t="shared" si="4"/>
        <v>813417</v>
      </c>
      <c r="Q64" s="47">
        <f t="shared" si="4"/>
        <v>795688</v>
      </c>
      <c r="R64" s="47">
        <f t="shared" si="4"/>
        <v>758507</v>
      </c>
      <c r="S64" s="55"/>
    </row>
    <row r="65" spans="2:19" ht="15">
      <c r="B65" s="54"/>
      <c r="C65" s="81" t="s">
        <v>72</v>
      </c>
      <c r="D65" s="81" t="s">
        <v>15</v>
      </c>
      <c r="E65" s="46" t="s">
        <v>47</v>
      </c>
      <c r="F65" s="46" t="s">
        <v>47</v>
      </c>
      <c r="G65" s="47">
        <f aca="true" t="shared" si="5" ref="G65:R65">G22</f>
        <v>1482337</v>
      </c>
      <c r="H65" s="47">
        <f t="shared" si="5"/>
        <v>1570237</v>
      </c>
      <c r="I65" s="47">
        <f t="shared" si="5"/>
        <v>1664001</v>
      </c>
      <c r="J65" s="47">
        <f t="shared" si="5"/>
        <v>1696079</v>
      </c>
      <c r="K65" s="47">
        <f t="shared" si="5"/>
        <v>1743791</v>
      </c>
      <c r="L65" s="47">
        <f t="shared" si="5"/>
        <v>1780094</v>
      </c>
      <c r="M65" s="47">
        <f t="shared" si="5"/>
        <v>1755667</v>
      </c>
      <c r="N65" s="47">
        <f t="shared" si="5"/>
        <v>1514030</v>
      </c>
      <c r="O65" s="47">
        <f t="shared" si="5"/>
        <v>1590534</v>
      </c>
      <c r="P65" s="47">
        <f t="shared" si="5"/>
        <v>1617969</v>
      </c>
      <c r="Q65" s="47">
        <f t="shared" si="5"/>
        <v>1577564</v>
      </c>
      <c r="R65" s="47">
        <f t="shared" si="5"/>
        <v>1549643</v>
      </c>
      <c r="S65" s="55"/>
    </row>
    <row r="66" spans="2:19" ht="15">
      <c r="B66" s="54"/>
      <c r="C66" s="81" t="s">
        <v>72</v>
      </c>
      <c r="D66" s="81" t="s">
        <v>42</v>
      </c>
      <c r="E66" s="46" t="s">
        <v>47</v>
      </c>
      <c r="F66" s="46" t="s">
        <v>47</v>
      </c>
      <c r="G66" s="47">
        <f aca="true" t="shared" si="6" ref="G66:R66">G23/SUM(G$23:G$26)*SUM(G$27:G$28)+G23</f>
        <v>174657.61889893134</v>
      </c>
      <c r="H66" s="47">
        <f t="shared" si="6"/>
        <v>173130.88755441026</v>
      </c>
      <c r="I66" s="47">
        <f t="shared" si="6"/>
        <v>177467.24274763247</v>
      </c>
      <c r="J66" s="47">
        <f t="shared" si="6"/>
        <v>178425.74819354663</v>
      </c>
      <c r="K66" s="47">
        <f t="shared" si="6"/>
        <v>180212.1092905621</v>
      </c>
      <c r="L66" s="47">
        <f t="shared" si="6"/>
        <v>194728.3501991054</v>
      </c>
      <c r="M66" s="47">
        <f t="shared" si="6"/>
        <v>183708.1096229816</v>
      </c>
      <c r="N66" s="47">
        <f t="shared" si="6"/>
        <v>155982.62553609844</v>
      </c>
      <c r="O66" s="47">
        <f t="shared" si="6"/>
        <v>164083.67921200584</v>
      </c>
      <c r="P66" s="47">
        <f t="shared" si="6"/>
        <v>171507.99479814759</v>
      </c>
      <c r="Q66" s="47">
        <f t="shared" si="6"/>
        <v>169078.66456823013</v>
      </c>
      <c r="R66" s="47">
        <f t="shared" si="6"/>
        <v>178618.45431665189</v>
      </c>
      <c r="S66" s="55"/>
    </row>
    <row r="67" spans="2:19" ht="15">
      <c r="B67" s="54"/>
      <c r="C67" s="81" t="s">
        <v>72</v>
      </c>
      <c r="D67" s="81" t="s">
        <v>43</v>
      </c>
      <c r="E67" s="46" t="s">
        <v>47</v>
      </c>
      <c r="F67" s="46" t="s">
        <v>47</v>
      </c>
      <c r="G67" s="47">
        <f aca="true" t="shared" si="7" ref="G67:R67">G24/SUM(G$23:G$26)*SUM(G$27:G$28)+G24</f>
        <v>212587.63063643605</v>
      </c>
      <c r="H67" s="47">
        <f t="shared" si="7"/>
        <v>230876.43459031367</v>
      </c>
      <c r="I67" s="47">
        <f t="shared" si="7"/>
        <v>251568.48178719488</v>
      </c>
      <c r="J67" s="47">
        <f t="shared" si="7"/>
        <v>250052.3326594076</v>
      </c>
      <c r="K67" s="47">
        <f t="shared" si="7"/>
        <v>270678.04269715643</v>
      </c>
      <c r="L67" s="47">
        <f t="shared" si="7"/>
        <v>279670.38385325973</v>
      </c>
      <c r="M67" s="47">
        <f t="shared" si="7"/>
        <v>266246.95987203554</v>
      </c>
      <c r="N67" s="47">
        <f t="shared" si="7"/>
        <v>160035.31211126916</v>
      </c>
      <c r="O67" s="47">
        <f t="shared" si="7"/>
        <v>212443.36969683593</v>
      </c>
      <c r="P67" s="47">
        <f t="shared" si="7"/>
        <v>223437.86779666855</v>
      </c>
      <c r="Q67" s="47">
        <f t="shared" si="7"/>
        <v>199248.74703926986</v>
      </c>
      <c r="R67" s="47">
        <f t="shared" si="7"/>
        <v>208211.80633727112</v>
      </c>
      <c r="S67" s="55"/>
    </row>
    <row r="68" spans="2:19" ht="15">
      <c r="B68" s="54"/>
      <c r="C68" s="81" t="s">
        <v>72</v>
      </c>
      <c r="D68" s="81" t="s">
        <v>44</v>
      </c>
      <c r="E68" s="46" t="s">
        <v>47</v>
      </c>
      <c r="F68" s="46" t="s">
        <v>47</v>
      </c>
      <c r="G68" s="47">
        <f>G25/SUM(G$23:G$26)*SUM(G$27:G$28)+G25</f>
        <v>87641.40817352368</v>
      </c>
      <c r="H68" s="47">
        <f aca="true" t="shared" si="8" ref="H68:R68">H25/SUM(H$23:H$26)*SUM(H$27:H$28)+H25</f>
        <v>95183.33163762715</v>
      </c>
      <c r="I68" s="47">
        <f t="shared" si="8"/>
        <v>100660.82292471021</v>
      </c>
      <c r="J68" s="47">
        <f t="shared" si="8"/>
        <v>103665.30844341291</v>
      </c>
      <c r="K68" s="47">
        <f t="shared" si="8"/>
        <v>106607.16229364481</v>
      </c>
      <c r="L68" s="47">
        <f t="shared" si="8"/>
        <v>117850.47921131739</v>
      </c>
      <c r="M68" s="47">
        <f t="shared" si="8"/>
        <v>100788.85810599521</v>
      </c>
      <c r="N68" s="47">
        <f t="shared" si="8"/>
        <v>74087.88693796351</v>
      </c>
      <c r="O68" s="47">
        <f t="shared" si="8"/>
        <v>90056.87573473615</v>
      </c>
      <c r="P68" s="47">
        <f t="shared" si="8"/>
        <v>94485.68311687649</v>
      </c>
      <c r="Q68" s="47">
        <f t="shared" si="8"/>
        <v>79138.5977916744</v>
      </c>
      <c r="R68" s="47">
        <f t="shared" si="8"/>
        <v>77064.02231198167</v>
      </c>
      <c r="S68" s="55"/>
    </row>
    <row r="69" spans="2:23" ht="15">
      <c r="B69" s="54"/>
      <c r="C69" s="81" t="s">
        <v>72</v>
      </c>
      <c r="D69" s="81" t="s">
        <v>45</v>
      </c>
      <c r="E69" s="46" t="s">
        <v>47</v>
      </c>
      <c r="F69" s="46" t="s">
        <v>47</v>
      </c>
      <c r="G69" s="47">
        <f>G26/SUM(G$23:G$26)*SUM(G$27:G$28)+G26</f>
        <v>1007450.3422911089</v>
      </c>
      <c r="H69" s="47">
        <f aca="true" t="shared" si="9" ref="H69:R69">H26/SUM(H$23:H$26)*SUM(H$27:H$28)+H26</f>
        <v>1071047.3462176488</v>
      </c>
      <c r="I69" s="47">
        <f t="shared" si="9"/>
        <v>1134304.4525404624</v>
      </c>
      <c r="J69" s="47">
        <f t="shared" si="9"/>
        <v>1163936.610703633</v>
      </c>
      <c r="K69" s="47">
        <f t="shared" si="9"/>
        <v>1186293.6857186367</v>
      </c>
      <c r="L69" s="47">
        <f t="shared" si="9"/>
        <v>1187844.7867363174</v>
      </c>
      <c r="M69" s="47">
        <f t="shared" si="9"/>
        <v>1204923.0723989876</v>
      </c>
      <c r="N69" s="47">
        <f t="shared" si="9"/>
        <v>1123925.1754146689</v>
      </c>
      <c r="O69" s="47">
        <f t="shared" si="9"/>
        <v>1123950.075356422</v>
      </c>
      <c r="P69" s="47">
        <f t="shared" si="9"/>
        <v>1128536.4542883073</v>
      </c>
      <c r="Q69" s="47">
        <f t="shared" si="9"/>
        <v>1130096.9906008255</v>
      </c>
      <c r="R69" s="47">
        <f t="shared" si="9"/>
        <v>1085748.7170340954</v>
      </c>
      <c r="S69" s="55"/>
      <c r="T69" s="49"/>
      <c r="U69" s="49"/>
      <c r="V69" s="49"/>
      <c r="W69" s="49"/>
    </row>
    <row r="70" spans="2:19" ht="15">
      <c r="B70" s="54"/>
      <c r="C70" s="81" t="s">
        <v>73</v>
      </c>
      <c r="D70" s="81" t="s">
        <v>15</v>
      </c>
      <c r="E70" s="46" t="s">
        <v>47</v>
      </c>
      <c r="F70" s="46" t="s">
        <v>47</v>
      </c>
      <c r="G70" s="47">
        <f aca="true" t="shared" si="10" ref="G70:R70">G29</f>
        <v>415556</v>
      </c>
      <c r="H70" s="47">
        <f t="shared" si="10"/>
        <v>436463</v>
      </c>
      <c r="I70" s="47">
        <f t="shared" si="10"/>
        <v>454799</v>
      </c>
      <c r="J70" s="47">
        <f t="shared" si="10"/>
        <v>479003</v>
      </c>
      <c r="K70" s="47">
        <f t="shared" si="10"/>
        <v>494712</v>
      </c>
      <c r="L70" s="47">
        <f t="shared" si="10"/>
        <v>509049</v>
      </c>
      <c r="M70" s="47">
        <f t="shared" si="10"/>
        <v>537790</v>
      </c>
      <c r="N70" s="47">
        <f t="shared" si="10"/>
        <v>523564</v>
      </c>
      <c r="O70" s="47">
        <f t="shared" si="10"/>
        <v>575049</v>
      </c>
      <c r="P70" s="47">
        <f t="shared" si="10"/>
        <v>585027</v>
      </c>
      <c r="Q70" s="47">
        <f t="shared" si="10"/>
        <v>626021</v>
      </c>
      <c r="R70" s="47">
        <f t="shared" si="10"/>
        <v>644867</v>
      </c>
      <c r="S70" s="55"/>
    </row>
    <row r="71" spans="2:19" ht="15">
      <c r="B71" s="54"/>
      <c r="C71" s="81" t="s">
        <v>73</v>
      </c>
      <c r="D71" s="81" t="s">
        <v>42</v>
      </c>
      <c r="E71" s="46" t="s">
        <v>47</v>
      </c>
      <c r="F71" s="46" t="s">
        <v>47</v>
      </c>
      <c r="G71" s="47">
        <f aca="true" t="shared" si="11" ref="G71:R71">G30/SUM(G$30:G$33)*SUM(G$34:G$35)+G30</f>
        <v>105510.22316314864</v>
      </c>
      <c r="H71" s="47">
        <f t="shared" si="11"/>
        <v>110131.98868289</v>
      </c>
      <c r="I71" s="47">
        <f t="shared" si="11"/>
        <v>107434.46425459693</v>
      </c>
      <c r="J71" s="47">
        <f t="shared" si="11"/>
        <v>118849.81938911023</v>
      </c>
      <c r="K71" s="47">
        <f t="shared" si="11"/>
        <v>125370.77012081591</v>
      </c>
      <c r="L71" s="47">
        <f t="shared" si="11"/>
        <v>119702.39414845909</v>
      </c>
      <c r="M71" s="47">
        <f t="shared" si="11"/>
        <v>135110.02212405446</v>
      </c>
      <c r="N71" s="47">
        <f t="shared" si="11"/>
        <v>131278.72738763032</v>
      </c>
      <c r="O71" s="47">
        <f t="shared" si="11"/>
        <v>147539.37491817217</v>
      </c>
      <c r="P71" s="47">
        <f t="shared" si="11"/>
        <v>149564.56710835194</v>
      </c>
      <c r="Q71" s="47">
        <f t="shared" si="11"/>
        <v>151556.66255040452</v>
      </c>
      <c r="R71" s="47">
        <f t="shared" si="11"/>
        <v>166014.409691799</v>
      </c>
      <c r="S71" s="55"/>
    </row>
    <row r="72" spans="2:19" ht="15">
      <c r="B72" s="54"/>
      <c r="C72" s="81" t="s">
        <v>73</v>
      </c>
      <c r="D72" s="81" t="s">
        <v>43</v>
      </c>
      <c r="E72" s="46" t="s">
        <v>47</v>
      </c>
      <c r="F72" s="46" t="s">
        <v>47</v>
      </c>
      <c r="G72" s="47">
        <f aca="true" t="shared" si="12" ref="G72:R72">G31/SUM(G$30:G$33)*SUM(G$34:G$35)+G31</f>
        <v>91590.15917551178</v>
      </c>
      <c r="H72" s="47">
        <f t="shared" si="12"/>
        <v>97994.56053213756</v>
      </c>
      <c r="I72" s="47">
        <f t="shared" si="12"/>
        <v>105956.8997495948</v>
      </c>
      <c r="J72" s="47">
        <f t="shared" si="12"/>
        <v>110487.12296392661</v>
      </c>
      <c r="K72" s="47">
        <f t="shared" si="12"/>
        <v>115533.66280760468</v>
      </c>
      <c r="L72" s="47">
        <f t="shared" si="12"/>
        <v>118315.24464047572</v>
      </c>
      <c r="M72" s="47">
        <f t="shared" si="12"/>
        <v>125129.83614321734</v>
      </c>
      <c r="N72" s="47">
        <f t="shared" si="12"/>
        <v>111466.10037773912</v>
      </c>
      <c r="O72" s="47">
        <f t="shared" si="12"/>
        <v>127318.73650311134</v>
      </c>
      <c r="P72" s="47">
        <f t="shared" si="12"/>
        <v>139475.05712187442</v>
      </c>
      <c r="Q72" s="47">
        <f t="shared" si="12"/>
        <v>146989.31680334863</v>
      </c>
      <c r="R72" s="47">
        <f t="shared" si="12"/>
        <v>141179.9716773382</v>
      </c>
      <c r="S72" s="55"/>
    </row>
    <row r="73" spans="2:19" ht="15">
      <c r="B73" s="54"/>
      <c r="C73" s="81" t="s">
        <v>73</v>
      </c>
      <c r="D73" s="81" t="s">
        <v>44</v>
      </c>
      <c r="E73" s="46" t="s">
        <v>47</v>
      </c>
      <c r="F73" s="46" t="s">
        <v>47</v>
      </c>
      <c r="G73" s="47">
        <f aca="true" t="shared" si="13" ref="G73:R73">G32/SUM(G$30:G$33)*SUM(G$34:G$35)+G32</f>
        <v>65902.26054495998</v>
      </c>
      <c r="H73" s="47">
        <f t="shared" si="13"/>
        <v>67348.63815042967</v>
      </c>
      <c r="I73" s="47">
        <f t="shared" si="13"/>
        <v>70032.86633995431</v>
      </c>
      <c r="J73" s="47">
        <f t="shared" si="13"/>
        <v>73946.57516871291</v>
      </c>
      <c r="K73" s="47">
        <f t="shared" si="13"/>
        <v>72603.86251241823</v>
      </c>
      <c r="L73" s="47">
        <f t="shared" si="13"/>
        <v>72267.98312565958</v>
      </c>
      <c r="M73" s="47">
        <f t="shared" si="13"/>
        <v>74157.12104891578</v>
      </c>
      <c r="N73" s="47">
        <f t="shared" si="13"/>
        <v>67506.05955309447</v>
      </c>
      <c r="O73" s="47">
        <f t="shared" si="13"/>
        <v>78945.18868932514</v>
      </c>
      <c r="P73" s="47">
        <f t="shared" si="13"/>
        <v>81429.26095811729</v>
      </c>
      <c r="Q73" s="47">
        <f t="shared" si="13"/>
        <v>91356.62810551377</v>
      </c>
      <c r="R73" s="47">
        <f t="shared" si="13"/>
        <v>96704.12251966087</v>
      </c>
      <c r="S73" s="55"/>
    </row>
    <row r="74" spans="2:19" ht="15">
      <c r="B74" s="54"/>
      <c r="C74" s="81" t="s">
        <v>73</v>
      </c>
      <c r="D74" s="81" t="s">
        <v>45</v>
      </c>
      <c r="E74" s="46" t="s">
        <v>47</v>
      </c>
      <c r="F74" s="46" t="s">
        <v>47</v>
      </c>
      <c r="G74" s="47">
        <f aca="true" t="shared" si="14" ref="G74:R74">G33/SUM(G$30:G$33)*SUM(G$34:G$35)+G33</f>
        <v>152553.3571163796</v>
      </c>
      <c r="H74" s="47">
        <f t="shared" si="14"/>
        <v>160987.81263454276</v>
      </c>
      <c r="I74" s="47">
        <f t="shared" si="14"/>
        <v>171375.76965585398</v>
      </c>
      <c r="J74" s="47">
        <f t="shared" si="14"/>
        <v>175720.48247825025</v>
      </c>
      <c r="K74" s="47">
        <f t="shared" si="14"/>
        <v>181203.70455916118</v>
      </c>
      <c r="L74" s="47">
        <f t="shared" si="14"/>
        <v>198763.37808540562</v>
      </c>
      <c r="M74" s="47">
        <f t="shared" si="14"/>
        <v>203394.0206838124</v>
      </c>
      <c r="N74" s="47">
        <f t="shared" si="14"/>
        <v>213313.11268153606</v>
      </c>
      <c r="O74" s="47">
        <f t="shared" si="14"/>
        <v>221244.69988939134</v>
      </c>
      <c r="P74" s="47">
        <f t="shared" si="14"/>
        <v>214557.11481165636</v>
      </c>
      <c r="Q74" s="47">
        <f t="shared" si="14"/>
        <v>236118.39254073307</v>
      </c>
      <c r="R74" s="47">
        <f t="shared" si="14"/>
        <v>240968.49611120194</v>
      </c>
      <c r="S74" s="55"/>
    </row>
    <row r="75" spans="2:19" ht="15">
      <c r="B75" s="54"/>
      <c r="C75" s="82" t="s">
        <v>40</v>
      </c>
      <c r="D75" s="83" t="s">
        <v>15</v>
      </c>
      <c r="E75" s="48" t="s">
        <v>47</v>
      </c>
      <c r="F75" s="46" t="s">
        <v>47</v>
      </c>
      <c r="G75" s="67">
        <f>G36</f>
        <v>7561550</v>
      </c>
      <c r="H75" s="67">
        <f aca="true" t="shared" si="15" ref="H75:R75">H36</f>
        <v>7494347</v>
      </c>
      <c r="I75" s="67">
        <f t="shared" si="15"/>
        <v>7878481</v>
      </c>
      <c r="J75" s="67">
        <f t="shared" si="15"/>
        <v>7969638</v>
      </c>
      <c r="K75" s="67">
        <f t="shared" si="15"/>
        <v>8121778</v>
      </c>
      <c r="L75" s="67">
        <f t="shared" si="15"/>
        <v>8373464</v>
      </c>
      <c r="M75" s="67">
        <f t="shared" si="15"/>
        <v>8257480</v>
      </c>
      <c r="N75" s="67">
        <f t="shared" si="15"/>
        <v>7297551</v>
      </c>
      <c r="O75" s="67">
        <f t="shared" si="15"/>
        <v>7089784</v>
      </c>
      <c r="P75" s="67">
        <f t="shared" si="15"/>
        <v>7345497</v>
      </c>
      <c r="Q75" s="67">
        <f t="shared" si="15"/>
        <v>6808420</v>
      </c>
      <c r="R75" s="67">
        <f t="shared" si="15"/>
        <v>6700233</v>
      </c>
      <c r="S75" s="55"/>
    </row>
    <row r="76" spans="2:19" ht="15">
      <c r="B76" s="54"/>
      <c r="C76" s="82" t="s">
        <v>40</v>
      </c>
      <c r="D76" s="84" t="s">
        <v>42</v>
      </c>
      <c r="E76" s="48" t="s">
        <v>47</v>
      </c>
      <c r="F76" s="46" t="s">
        <v>47</v>
      </c>
      <c r="G76" s="47">
        <f aca="true" t="shared" si="16" ref="G76:R76">G37/SUM(G$37:G$40)*SUM(G$41:G$42)+G37</f>
        <v>1744732.117751934</v>
      </c>
      <c r="H76" s="47">
        <f t="shared" si="16"/>
        <v>1619341.3384221706</v>
      </c>
      <c r="I76" s="47">
        <f t="shared" si="16"/>
        <v>1829623.4950124705</v>
      </c>
      <c r="J76" s="47">
        <f t="shared" si="16"/>
        <v>1756183.0234955237</v>
      </c>
      <c r="K76" s="47">
        <f t="shared" si="16"/>
        <v>1671939.7518670189</v>
      </c>
      <c r="L76" s="47">
        <f t="shared" si="16"/>
        <v>1744554.9834318063</v>
      </c>
      <c r="M76" s="47">
        <f t="shared" si="16"/>
        <v>1768258.3463954616</v>
      </c>
      <c r="N76" s="47">
        <f t="shared" si="16"/>
        <v>1718088.759001167</v>
      </c>
      <c r="O76" s="47">
        <f t="shared" si="16"/>
        <v>1671880.5430465606</v>
      </c>
      <c r="P76" s="47">
        <f t="shared" si="16"/>
        <v>1770209.3776142297</v>
      </c>
      <c r="Q76" s="47">
        <f t="shared" si="16"/>
        <v>1697377.659138368</v>
      </c>
      <c r="R76" s="47">
        <f t="shared" si="16"/>
        <v>1730180.6640935373</v>
      </c>
      <c r="S76" s="55"/>
    </row>
    <row r="77" spans="2:19" ht="15">
      <c r="B77" s="54"/>
      <c r="C77" s="82" t="s">
        <v>40</v>
      </c>
      <c r="D77" s="84" t="s">
        <v>43</v>
      </c>
      <c r="E77" s="48" t="s">
        <v>47</v>
      </c>
      <c r="F77" s="46" t="s">
        <v>47</v>
      </c>
      <c r="G77" s="47">
        <f aca="true" t="shared" si="17" ref="G77:R77">G38/SUM(G$37:G$40)*SUM(G$41:G$42)+G38</f>
        <v>262462.2209014582</v>
      </c>
      <c r="H77" s="47">
        <f t="shared" si="17"/>
        <v>272537.9246154623</v>
      </c>
      <c r="I77" s="47">
        <f t="shared" si="17"/>
        <v>287755.8747244392</v>
      </c>
      <c r="J77" s="47">
        <f t="shared" si="17"/>
        <v>281264.98901257024</v>
      </c>
      <c r="K77" s="47">
        <f t="shared" si="17"/>
        <v>300191.6749480073</v>
      </c>
      <c r="L77" s="47">
        <f t="shared" si="17"/>
        <v>303293.04114833544</v>
      </c>
      <c r="M77" s="47">
        <f t="shared" si="17"/>
        <v>283872.0622049481</v>
      </c>
      <c r="N77" s="47">
        <f t="shared" si="17"/>
        <v>188534.54414428744</v>
      </c>
      <c r="O77" s="47">
        <f t="shared" si="17"/>
        <v>252340.87618911415</v>
      </c>
      <c r="P77" s="47">
        <f t="shared" si="17"/>
        <v>258156.51415180392</v>
      </c>
      <c r="Q77" s="47">
        <f t="shared" si="17"/>
        <v>241115.63590500745</v>
      </c>
      <c r="R77" s="47">
        <f t="shared" si="17"/>
        <v>267018.8785470227</v>
      </c>
      <c r="S77" s="55"/>
    </row>
    <row r="78" spans="2:19" ht="15">
      <c r="B78" s="54"/>
      <c r="C78" s="82" t="s">
        <v>40</v>
      </c>
      <c r="D78" s="84" t="s">
        <v>44</v>
      </c>
      <c r="E78" s="48" t="s">
        <v>47</v>
      </c>
      <c r="F78" s="46" t="s">
        <v>47</v>
      </c>
      <c r="G78" s="47">
        <f aca="true" t="shared" si="18" ref="G78:R78">G39/SUM(G$37:G$40)*SUM(G$41:G$42)+G39</f>
        <v>3678343.910833145</v>
      </c>
      <c r="H78" s="47">
        <f t="shared" si="18"/>
        <v>3683169.223055247</v>
      </c>
      <c r="I78" s="47">
        <f t="shared" si="18"/>
        <v>3810568.5718616047</v>
      </c>
      <c r="J78" s="47">
        <f t="shared" si="18"/>
        <v>3998164.4671546705</v>
      </c>
      <c r="K78" s="47">
        <f t="shared" si="18"/>
        <v>4228293.986458492</v>
      </c>
      <c r="L78" s="47">
        <f t="shared" si="18"/>
        <v>4447865.2567846505</v>
      </c>
      <c r="M78" s="47">
        <f t="shared" si="18"/>
        <v>4341043.8634573</v>
      </c>
      <c r="N78" s="47">
        <f t="shared" si="18"/>
        <v>3667600.033227694</v>
      </c>
      <c r="O78" s="47">
        <f t="shared" si="18"/>
        <v>3461049.7923640315</v>
      </c>
      <c r="P78" s="47">
        <f t="shared" si="18"/>
        <v>3607046.7319328375</v>
      </c>
      <c r="Q78" s="47">
        <f t="shared" si="18"/>
        <v>3196590.593022176</v>
      </c>
      <c r="R78" s="47">
        <f t="shared" si="18"/>
        <v>3115491.326747014</v>
      </c>
      <c r="S78" s="55"/>
    </row>
    <row r="79" spans="2:19" ht="15">
      <c r="B79" s="54"/>
      <c r="C79" s="82" t="s">
        <v>40</v>
      </c>
      <c r="D79" s="84" t="s">
        <v>45</v>
      </c>
      <c r="E79" s="48" t="s">
        <v>47</v>
      </c>
      <c r="F79" s="46" t="s">
        <v>47</v>
      </c>
      <c r="G79" s="47">
        <f aca="true" t="shared" si="19" ref="G79:R79">G40/SUM(G$37:G$40)*SUM(G$41:G$42)+G40</f>
        <v>1876010.7505134626</v>
      </c>
      <c r="H79" s="47">
        <f t="shared" si="19"/>
        <v>1919298.51390712</v>
      </c>
      <c r="I79" s="47">
        <f t="shared" si="19"/>
        <v>1950533.0584014857</v>
      </c>
      <c r="J79" s="47">
        <f t="shared" si="19"/>
        <v>1934025.5203372356</v>
      </c>
      <c r="K79" s="47">
        <f t="shared" si="19"/>
        <v>1921353.5867264816</v>
      </c>
      <c r="L79" s="47">
        <f t="shared" si="19"/>
        <v>1877750.718635208</v>
      </c>
      <c r="M79" s="47">
        <f t="shared" si="19"/>
        <v>1864304.7279422903</v>
      </c>
      <c r="N79" s="47">
        <f t="shared" si="19"/>
        <v>1723326.6636268515</v>
      </c>
      <c r="O79" s="47">
        <f t="shared" si="19"/>
        <v>1704513.788400294</v>
      </c>
      <c r="P79" s="47">
        <f t="shared" si="19"/>
        <v>1710084.3763011287</v>
      </c>
      <c r="Q79" s="47">
        <f t="shared" si="19"/>
        <v>1673337.1119344484</v>
      </c>
      <c r="R79" s="47">
        <f t="shared" si="19"/>
        <v>1587542.130612426</v>
      </c>
      <c r="S79" s="55"/>
    </row>
    <row r="80" spans="2:19" ht="15">
      <c r="B80" s="54"/>
      <c r="C80" s="85" t="s">
        <v>41</v>
      </c>
      <c r="D80" s="83" t="s">
        <v>15</v>
      </c>
      <c r="E80" s="48" t="s">
        <v>47</v>
      </c>
      <c r="F80" s="46" t="s">
        <v>47</v>
      </c>
      <c r="G80" s="67">
        <f>G43</f>
        <v>7977106</v>
      </c>
      <c r="H80" s="67">
        <f aca="true" t="shared" si="20" ref="H80:R80">H43</f>
        <v>7930809</v>
      </c>
      <c r="I80" s="67">
        <f t="shared" si="20"/>
        <v>8333281</v>
      </c>
      <c r="J80" s="67">
        <f t="shared" si="20"/>
        <v>8448641</v>
      </c>
      <c r="K80" s="67">
        <f t="shared" si="20"/>
        <v>8616490</v>
      </c>
      <c r="L80" s="67">
        <f t="shared" si="20"/>
        <v>8882512</v>
      </c>
      <c r="M80" s="67">
        <f t="shared" si="20"/>
        <v>8795270</v>
      </c>
      <c r="N80" s="67">
        <f t="shared" si="20"/>
        <v>7821114</v>
      </c>
      <c r="O80" s="67">
        <f t="shared" si="20"/>
        <v>7664832</v>
      </c>
      <c r="P80" s="67">
        <f t="shared" si="20"/>
        <v>7930524</v>
      </c>
      <c r="Q80" s="67">
        <f t="shared" si="20"/>
        <v>7434442</v>
      </c>
      <c r="R80" s="67">
        <f t="shared" si="20"/>
        <v>7345100</v>
      </c>
      <c r="S80" s="55"/>
    </row>
    <row r="81" spans="2:19" ht="15">
      <c r="B81" s="54"/>
      <c r="C81" s="85" t="s">
        <v>41</v>
      </c>
      <c r="D81" s="84" t="s">
        <v>42</v>
      </c>
      <c r="E81" s="48" t="s">
        <v>47</v>
      </c>
      <c r="F81" s="46" t="s">
        <v>47</v>
      </c>
      <c r="G81" s="68">
        <f aca="true" t="shared" si="21" ref="G81:R81">G44/SUM(G$44:G$47)*SUM(G$48:G$49)+G44</f>
        <v>1849530.424497546</v>
      </c>
      <c r="H81" s="68">
        <f t="shared" si="21"/>
        <v>1728325.885971018</v>
      </c>
      <c r="I81" s="68">
        <f t="shared" si="21"/>
        <v>1936923.029190576</v>
      </c>
      <c r="J81" s="68">
        <f t="shared" si="21"/>
        <v>1874087.6515573186</v>
      </c>
      <c r="K81" s="68">
        <f t="shared" si="21"/>
        <v>1795577.2883172494</v>
      </c>
      <c r="L81" s="68">
        <f t="shared" si="21"/>
        <v>1863203.1658466451</v>
      </c>
      <c r="M81" s="68">
        <f t="shared" si="21"/>
        <v>1901909.7132452258</v>
      </c>
      <c r="N81" s="68">
        <f t="shared" si="21"/>
        <v>1848830.523654469</v>
      </c>
      <c r="O81" s="68">
        <f t="shared" si="21"/>
        <v>1818590.7740441791</v>
      </c>
      <c r="P81" s="68">
        <f t="shared" si="21"/>
        <v>1919173.6453773002</v>
      </c>
      <c r="Q81" s="68">
        <f t="shared" si="21"/>
        <v>1849238.8285692509</v>
      </c>
      <c r="R81" s="68">
        <f t="shared" si="21"/>
        <v>1896228.539604231</v>
      </c>
      <c r="S81" s="55"/>
    </row>
    <row r="82" spans="2:19" ht="15">
      <c r="B82" s="54"/>
      <c r="C82" s="85" t="s">
        <v>41</v>
      </c>
      <c r="D82" s="84" t="s">
        <v>43</v>
      </c>
      <c r="E82" s="48" t="s">
        <v>47</v>
      </c>
      <c r="F82" s="46" t="s">
        <v>47</v>
      </c>
      <c r="G82" s="68">
        <f aca="true" t="shared" si="22" ref="G82:R82">G45/SUM(G$44:G$47)*SUM(G$48:G$49)+G45</f>
        <v>348343.4855239336</v>
      </c>
      <c r="H82" s="68">
        <f t="shared" si="22"/>
        <v>364582.4999996198</v>
      </c>
      <c r="I82" s="68">
        <f t="shared" si="22"/>
        <v>387074.46789159667</v>
      </c>
      <c r="J82" s="68">
        <f t="shared" si="22"/>
        <v>385099.9535232764</v>
      </c>
      <c r="K82" s="68">
        <f t="shared" si="22"/>
        <v>408561.943164663</v>
      </c>
      <c r="L82" s="68">
        <f t="shared" si="22"/>
        <v>413893.54069747566</v>
      </c>
      <c r="M82" s="68">
        <f t="shared" si="22"/>
        <v>401204.7947615626</v>
      </c>
      <c r="N82" s="68">
        <f t="shared" si="22"/>
        <v>293438.5232143757</v>
      </c>
      <c r="O82" s="68">
        <f t="shared" si="22"/>
        <v>372234.9289577056</v>
      </c>
      <c r="P82" s="68">
        <f t="shared" si="22"/>
        <v>389296.60964905604</v>
      </c>
      <c r="Q82" s="68">
        <f t="shared" si="22"/>
        <v>379684.66173920967</v>
      </c>
      <c r="R82" s="68">
        <f t="shared" si="22"/>
        <v>400755.78970484436</v>
      </c>
      <c r="S82" s="55"/>
    </row>
    <row r="83" spans="2:19" ht="15">
      <c r="B83" s="54"/>
      <c r="C83" s="85" t="s">
        <v>41</v>
      </c>
      <c r="D83" s="84" t="s">
        <v>44</v>
      </c>
      <c r="E83" s="48" t="s">
        <v>47</v>
      </c>
      <c r="F83" s="46" t="s">
        <v>47</v>
      </c>
      <c r="G83" s="68">
        <f aca="true" t="shared" si="23" ref="G83:R83">G46/SUM(G$44:G$47)*SUM(G$48:G$49)+G46</f>
        <v>3754326.48673649</v>
      </c>
      <c r="H83" s="68">
        <f t="shared" si="23"/>
        <v>3761179.6777903056</v>
      </c>
      <c r="I83" s="68">
        <f t="shared" si="23"/>
        <v>3891741.8017824986</v>
      </c>
      <c r="J83" s="68">
        <f t="shared" si="23"/>
        <v>4083936.347549859</v>
      </c>
      <c r="K83" s="68">
        <f t="shared" si="23"/>
        <v>4314521.335143219</v>
      </c>
      <c r="L83" s="68">
        <f t="shared" si="23"/>
        <v>4535436.789749821</v>
      </c>
      <c r="M83" s="68">
        <f t="shared" si="23"/>
        <v>4430449.603660115</v>
      </c>
      <c r="N83" s="68">
        <f t="shared" si="23"/>
        <v>3748214.4020349463</v>
      </c>
      <c r="O83" s="68">
        <f t="shared" si="23"/>
        <v>3554013.857447508</v>
      </c>
      <c r="P83" s="68">
        <f t="shared" si="23"/>
        <v>3702906.258422732</v>
      </c>
      <c r="Q83" s="68">
        <f t="shared" si="23"/>
        <v>3301612.1429285626</v>
      </c>
      <c r="R83" s="68">
        <f t="shared" si="23"/>
        <v>3225287.370329018</v>
      </c>
      <c r="S83" s="55"/>
    </row>
    <row r="84" spans="2:19" ht="15">
      <c r="B84" s="54"/>
      <c r="C84" s="105" t="s">
        <v>41</v>
      </c>
      <c r="D84" s="106" t="s">
        <v>45</v>
      </c>
      <c r="E84" s="107" t="s">
        <v>47</v>
      </c>
      <c r="F84" s="107" t="s">
        <v>47</v>
      </c>
      <c r="G84" s="68">
        <f aca="true" t="shared" si="24" ref="G84:R84">G47/SUM(G$44:G$47)*SUM(G$48:G$49)+G47</f>
        <v>2024905.6032420304</v>
      </c>
      <c r="H84" s="68">
        <f t="shared" si="24"/>
        <v>2076720.9362390563</v>
      </c>
      <c r="I84" s="68">
        <f t="shared" si="24"/>
        <v>2117541.701135329</v>
      </c>
      <c r="J84" s="68">
        <f t="shared" si="24"/>
        <v>2105518.0473695463</v>
      </c>
      <c r="K84" s="68">
        <f t="shared" si="24"/>
        <v>2097830.4333748682</v>
      </c>
      <c r="L84" s="68">
        <f t="shared" si="24"/>
        <v>2069979.5037060583</v>
      </c>
      <c r="M84" s="68">
        <f t="shared" si="24"/>
        <v>2061705.8883330962</v>
      </c>
      <c r="N84" s="68">
        <f t="shared" si="24"/>
        <v>1930631.551096209</v>
      </c>
      <c r="O84" s="68">
        <f t="shared" si="24"/>
        <v>1919991.4395506077</v>
      </c>
      <c r="P84" s="68">
        <f t="shared" si="24"/>
        <v>1919148.486550912</v>
      </c>
      <c r="Q84" s="68">
        <f t="shared" si="24"/>
        <v>1903906.3667629766</v>
      </c>
      <c r="R84" s="68">
        <f t="shared" si="24"/>
        <v>1822827.3003619064</v>
      </c>
      <c r="S84" s="55"/>
    </row>
    <row r="85" spans="2:19" ht="15">
      <c r="B85" s="54"/>
      <c r="C85" s="102" t="s">
        <v>83</v>
      </c>
      <c r="D85" s="108" t="s">
        <v>15</v>
      </c>
      <c r="E85" s="109" t="s">
        <v>47</v>
      </c>
      <c r="F85" s="109" t="s">
        <v>47</v>
      </c>
      <c r="G85" s="110">
        <f>G65-G70</f>
        <v>1066781</v>
      </c>
      <c r="H85" s="110">
        <f aca="true" t="shared" si="25" ref="H85:R85">H65-H70</f>
        <v>1133774</v>
      </c>
      <c r="I85" s="110">
        <f t="shared" si="25"/>
        <v>1209202</v>
      </c>
      <c r="J85" s="110">
        <f t="shared" si="25"/>
        <v>1217076</v>
      </c>
      <c r="K85" s="110">
        <f t="shared" si="25"/>
        <v>1249079</v>
      </c>
      <c r="L85" s="110">
        <f t="shared" si="25"/>
        <v>1271045</v>
      </c>
      <c r="M85" s="110">
        <f t="shared" si="25"/>
        <v>1217877</v>
      </c>
      <c r="N85" s="110">
        <f t="shared" si="25"/>
        <v>990466</v>
      </c>
      <c r="O85" s="110">
        <f t="shared" si="25"/>
        <v>1015485</v>
      </c>
      <c r="P85" s="110">
        <f t="shared" si="25"/>
        <v>1032942</v>
      </c>
      <c r="Q85" s="110">
        <f t="shared" si="25"/>
        <v>951543</v>
      </c>
      <c r="R85" s="111">
        <f t="shared" si="25"/>
        <v>904776</v>
      </c>
      <c r="S85" s="55"/>
    </row>
    <row r="86" spans="2:19" ht="15">
      <c r="B86" s="54"/>
      <c r="C86" s="102" t="s">
        <v>83</v>
      </c>
      <c r="D86" s="112" t="s">
        <v>42</v>
      </c>
      <c r="E86" s="109" t="s">
        <v>47</v>
      </c>
      <c r="F86" s="109" t="s">
        <v>47</v>
      </c>
      <c r="G86" s="110">
        <f aca="true" t="shared" si="26" ref="G86:R86">G66-G71</f>
        <v>69147.3957357827</v>
      </c>
      <c r="H86" s="110">
        <f t="shared" si="26"/>
        <v>62998.89887152026</v>
      </c>
      <c r="I86" s="110">
        <f t="shared" si="26"/>
        <v>70032.77849303554</v>
      </c>
      <c r="J86" s="110">
        <f t="shared" si="26"/>
        <v>59575.92880443641</v>
      </c>
      <c r="K86" s="110">
        <f t="shared" si="26"/>
        <v>54841.33916974619</v>
      </c>
      <c r="L86" s="110">
        <f t="shared" si="26"/>
        <v>75025.9560506463</v>
      </c>
      <c r="M86" s="110">
        <f t="shared" si="26"/>
        <v>48598.08749892714</v>
      </c>
      <c r="N86" s="110">
        <f t="shared" si="26"/>
        <v>24703.898148468114</v>
      </c>
      <c r="O86" s="110">
        <f t="shared" si="26"/>
        <v>16544.304293833673</v>
      </c>
      <c r="P86" s="110">
        <f t="shared" si="26"/>
        <v>21943.427689795644</v>
      </c>
      <c r="Q86" s="110">
        <f t="shared" si="26"/>
        <v>17522.00201782561</v>
      </c>
      <c r="R86" s="111">
        <f t="shared" si="26"/>
        <v>12604.04462485289</v>
      </c>
      <c r="S86" s="55"/>
    </row>
    <row r="87" spans="2:19" ht="15">
      <c r="B87" s="54"/>
      <c r="C87" s="102" t="s">
        <v>83</v>
      </c>
      <c r="D87" s="112" t="s">
        <v>43</v>
      </c>
      <c r="E87" s="109" t="s">
        <v>47</v>
      </c>
      <c r="F87" s="109" t="s">
        <v>47</v>
      </c>
      <c r="G87" s="110">
        <f aca="true" t="shared" si="27" ref="G87:R87">G67-G72</f>
        <v>120997.47146092427</v>
      </c>
      <c r="H87" s="110">
        <f t="shared" si="27"/>
        <v>132881.87405817612</v>
      </c>
      <c r="I87" s="110">
        <f t="shared" si="27"/>
        <v>145611.58203760008</v>
      </c>
      <c r="J87" s="110">
        <f t="shared" si="27"/>
        <v>139565.209695481</v>
      </c>
      <c r="K87" s="110">
        <f t="shared" si="27"/>
        <v>155144.37988955175</v>
      </c>
      <c r="L87" s="110">
        <f t="shared" si="27"/>
        <v>161355.139212784</v>
      </c>
      <c r="M87" s="110">
        <f t="shared" si="27"/>
        <v>141117.1237288182</v>
      </c>
      <c r="N87" s="110">
        <f t="shared" si="27"/>
        <v>48569.21173353004</v>
      </c>
      <c r="O87" s="110">
        <f t="shared" si="27"/>
        <v>85124.63319372458</v>
      </c>
      <c r="P87" s="110">
        <f t="shared" si="27"/>
        <v>83962.81067479413</v>
      </c>
      <c r="Q87" s="110">
        <f t="shared" si="27"/>
        <v>52259.43023592123</v>
      </c>
      <c r="R87" s="111">
        <f t="shared" si="27"/>
        <v>67031.83465993291</v>
      </c>
      <c r="S87" s="55"/>
    </row>
    <row r="88" spans="2:19" ht="15">
      <c r="B88" s="54"/>
      <c r="C88" s="102" t="s">
        <v>83</v>
      </c>
      <c r="D88" s="112" t="s">
        <v>44</v>
      </c>
      <c r="E88" s="109" t="s">
        <v>47</v>
      </c>
      <c r="F88" s="109" t="s">
        <v>47</v>
      </c>
      <c r="G88" s="110">
        <f aca="true" t="shared" si="28" ref="G88:R88">G68-G73</f>
        <v>21739.147628563704</v>
      </c>
      <c r="H88" s="110">
        <f t="shared" si="28"/>
        <v>27834.69348719748</v>
      </c>
      <c r="I88" s="110">
        <f t="shared" si="28"/>
        <v>30627.9565847559</v>
      </c>
      <c r="J88" s="110">
        <f t="shared" si="28"/>
        <v>29718.733274700004</v>
      </c>
      <c r="K88" s="110">
        <f t="shared" si="28"/>
        <v>34003.29978122658</v>
      </c>
      <c r="L88" s="110">
        <f t="shared" si="28"/>
        <v>45582.49608565781</v>
      </c>
      <c r="M88" s="110">
        <f t="shared" si="28"/>
        <v>26631.73705707943</v>
      </c>
      <c r="N88" s="110">
        <f t="shared" si="28"/>
        <v>6581.827384869044</v>
      </c>
      <c r="O88" s="110">
        <f t="shared" si="28"/>
        <v>11111.687045411018</v>
      </c>
      <c r="P88" s="110">
        <f t="shared" si="28"/>
        <v>13056.422158759204</v>
      </c>
      <c r="Q88" s="110">
        <f t="shared" si="28"/>
        <v>-12218.030313839365</v>
      </c>
      <c r="R88" s="111">
        <f t="shared" si="28"/>
        <v>-19640.100207679207</v>
      </c>
      <c r="S88" s="55"/>
    </row>
    <row r="89" spans="2:19" ht="15">
      <c r="B89" s="54"/>
      <c r="C89" s="93" t="s">
        <v>83</v>
      </c>
      <c r="D89" s="113" t="s">
        <v>45</v>
      </c>
      <c r="E89" s="114" t="s">
        <v>47</v>
      </c>
      <c r="F89" s="114" t="s">
        <v>47</v>
      </c>
      <c r="G89" s="115">
        <f aca="true" t="shared" si="29" ref="G89:R89">G69-G74</f>
        <v>854896.9851747293</v>
      </c>
      <c r="H89" s="115">
        <f t="shared" si="29"/>
        <v>910059.533583106</v>
      </c>
      <c r="I89" s="115">
        <f t="shared" si="29"/>
        <v>962928.6828846084</v>
      </c>
      <c r="J89" s="115">
        <f t="shared" si="29"/>
        <v>988216.1282253827</v>
      </c>
      <c r="K89" s="115">
        <f t="shared" si="29"/>
        <v>1005089.9811594755</v>
      </c>
      <c r="L89" s="115">
        <f t="shared" si="29"/>
        <v>989081.4086509119</v>
      </c>
      <c r="M89" s="115">
        <f t="shared" si="29"/>
        <v>1001529.0517151752</v>
      </c>
      <c r="N89" s="115">
        <f t="shared" si="29"/>
        <v>910612.0627331329</v>
      </c>
      <c r="O89" s="115">
        <f t="shared" si="29"/>
        <v>902705.3754670307</v>
      </c>
      <c r="P89" s="115">
        <f t="shared" si="29"/>
        <v>913979.339476651</v>
      </c>
      <c r="Q89" s="115">
        <f t="shared" si="29"/>
        <v>893978.5980600924</v>
      </c>
      <c r="R89" s="116">
        <f t="shared" si="29"/>
        <v>844780.2209228935</v>
      </c>
      <c r="S89" s="55"/>
    </row>
    <row r="90" spans="2:19" ht="15">
      <c r="B90" s="54"/>
      <c r="C90" s="37" t="s">
        <v>84</v>
      </c>
      <c r="D90" s="50"/>
      <c r="E90" s="50"/>
      <c r="F90" s="50"/>
      <c r="G90" s="50"/>
      <c r="H90" s="50"/>
      <c r="I90" s="50"/>
      <c r="J90" s="50"/>
      <c r="K90" s="50"/>
      <c r="L90" s="50"/>
      <c r="M90" s="50"/>
      <c r="N90" s="50"/>
      <c r="O90" s="50"/>
      <c r="P90" s="50"/>
      <c r="Q90" s="50"/>
      <c r="R90" s="50"/>
      <c r="S90" s="55"/>
    </row>
    <row r="91" spans="2:19" ht="15">
      <c r="B91" s="54"/>
      <c r="C91" s="50"/>
      <c r="D91" s="50"/>
      <c r="E91" s="50"/>
      <c r="F91" s="50"/>
      <c r="G91" s="50"/>
      <c r="H91" s="50"/>
      <c r="I91" s="50"/>
      <c r="J91" s="50"/>
      <c r="K91" s="50"/>
      <c r="L91" s="50"/>
      <c r="M91" s="50"/>
      <c r="N91" s="50"/>
      <c r="O91" s="50"/>
      <c r="P91" s="50"/>
      <c r="Q91" s="50"/>
      <c r="R91" s="50"/>
      <c r="S91" s="55"/>
    </row>
    <row r="92" spans="2:19" ht="15">
      <c r="B92" s="54"/>
      <c r="C92" s="143" t="s">
        <v>117</v>
      </c>
      <c r="D92" s="61"/>
      <c r="E92" s="61"/>
      <c r="F92" s="61"/>
      <c r="G92" s="61"/>
      <c r="H92" s="61"/>
      <c r="I92" s="61"/>
      <c r="J92" s="61"/>
      <c r="K92" s="61"/>
      <c r="L92" s="137"/>
      <c r="M92" s="137"/>
      <c r="N92" s="137"/>
      <c r="O92" s="137"/>
      <c r="P92" s="137"/>
      <c r="Q92" s="137"/>
      <c r="R92" s="137"/>
      <c r="S92" s="55"/>
    </row>
    <row r="93" spans="2:19" ht="15">
      <c r="B93" s="54"/>
      <c r="C93" s="144" t="s">
        <v>52</v>
      </c>
      <c r="D93" s="61"/>
      <c r="E93" s="61"/>
      <c r="F93" s="61"/>
      <c r="G93" s="61"/>
      <c r="H93" s="61"/>
      <c r="I93" s="61"/>
      <c r="J93" s="61"/>
      <c r="K93" s="61"/>
      <c r="L93" s="137"/>
      <c r="M93" s="137"/>
      <c r="N93" s="137"/>
      <c r="O93" s="137"/>
      <c r="P93" s="137"/>
      <c r="Q93" s="137"/>
      <c r="R93" s="137"/>
      <c r="S93" s="55"/>
    </row>
    <row r="94" spans="2:19" ht="15">
      <c r="B94" s="54"/>
      <c r="C94" s="26" t="s">
        <v>53</v>
      </c>
      <c r="D94" s="27" t="s">
        <v>54</v>
      </c>
      <c r="E94" s="8">
        <v>2000</v>
      </c>
      <c r="F94" s="9">
        <v>2001</v>
      </c>
      <c r="G94" s="8">
        <v>2002</v>
      </c>
      <c r="H94" s="9">
        <v>2003</v>
      </c>
      <c r="I94" s="8">
        <v>2004</v>
      </c>
      <c r="J94" s="9">
        <v>2005</v>
      </c>
      <c r="K94" s="8">
        <v>2006</v>
      </c>
      <c r="L94" s="9">
        <v>2007</v>
      </c>
      <c r="M94" s="8">
        <v>2008</v>
      </c>
      <c r="N94" s="9">
        <v>2009</v>
      </c>
      <c r="O94" s="8">
        <v>2010</v>
      </c>
      <c r="P94" s="9">
        <v>2011</v>
      </c>
      <c r="Q94" s="8">
        <v>2012</v>
      </c>
      <c r="R94" s="9">
        <v>2013</v>
      </c>
      <c r="S94" s="55"/>
    </row>
    <row r="95" spans="2:19" ht="15">
      <c r="B95" s="54"/>
      <c r="C95" s="79" t="s">
        <v>66</v>
      </c>
      <c r="D95" s="80" t="s">
        <v>15</v>
      </c>
      <c r="E95" s="45" t="s">
        <v>47</v>
      </c>
      <c r="F95" s="45" t="s">
        <v>47</v>
      </c>
      <c r="G95" s="117">
        <f>G60/'Population data'!G$14*1000</f>
        <v>13.259308117311312</v>
      </c>
      <c r="H95" s="117">
        <f>H60/'Population data'!H$14*1000</f>
        <v>12.937887565743171</v>
      </c>
      <c r="I95" s="117">
        <f>I60/'Population data'!I$14*1000</f>
        <v>13.512133242172965</v>
      </c>
      <c r="J95" s="117">
        <f>J60/'Population data'!J$14*1000</f>
        <v>13.627293778911442</v>
      </c>
      <c r="K95" s="117">
        <f>K60/'Population data'!K$14*1000</f>
        <v>13.818132781886671</v>
      </c>
      <c r="L95" s="117">
        <f>L60/'Population data'!L$14*1000</f>
        <v>14.224559689117571</v>
      </c>
      <c r="M95" s="117">
        <f>M60/'Population data'!M$14*1000</f>
        <v>14.045675209035078</v>
      </c>
      <c r="N95" s="117">
        <f>N60/'Population data'!N$14*1000</f>
        <v>12.546351033111806</v>
      </c>
      <c r="O95" s="117">
        <f>O60/'Population data'!O$14*1000</f>
        <v>12.056776174231995</v>
      </c>
      <c r="P95" s="117">
        <f>P60/'Population data'!P$14*1000</f>
        <v>12.498918321028949</v>
      </c>
      <c r="Q95" s="117">
        <f>Q60/'Population data'!Q$14*1000</f>
        <v>11.60711498111259</v>
      </c>
      <c r="R95" s="117">
        <f>R60/'Population data'!R$14*1000</f>
        <v>11.419709554483253</v>
      </c>
      <c r="S95" s="55"/>
    </row>
    <row r="96" spans="2:19" ht="15">
      <c r="B96" s="54"/>
      <c r="C96" s="81" t="s">
        <v>66</v>
      </c>
      <c r="D96" s="81" t="s">
        <v>42</v>
      </c>
      <c r="E96" s="46" t="s">
        <v>47</v>
      </c>
      <c r="F96" s="46" t="s">
        <v>47</v>
      </c>
      <c r="G96" s="117">
        <f>G61/'Population data'!G$14*1000</f>
        <v>3.4109257261207464</v>
      </c>
      <c r="H96" s="117">
        <f>H61/'Population data'!H$14*1000</f>
        <v>3.1544330304930304</v>
      </c>
      <c r="I96" s="117">
        <f>I61/'Population data'!I$14*1000</f>
        <v>3.5541724730885997</v>
      </c>
      <c r="J96" s="117">
        <f>J61/'Population data'!J$14*1000</f>
        <v>3.4122127603737717</v>
      </c>
      <c r="K96" s="117">
        <f>K61/'Population data'!K$14*1000</f>
        <v>3.23873981956303</v>
      </c>
      <c r="L96" s="117">
        <f>L61/'Population data'!L$14*1000</f>
        <v>3.3318138731255926</v>
      </c>
      <c r="M96" s="117">
        <f>M61/'Population data'!M$14*1000</f>
        <v>3.4175294413256654</v>
      </c>
      <c r="N96" s="117">
        <f>N61/'Population data'!N$14*1000</f>
        <v>3.3560276169377796</v>
      </c>
      <c r="O96" s="117">
        <f>O61/'Population data'!O$14*1000</f>
        <v>3.2706916552166985</v>
      </c>
      <c r="P96" s="117">
        <f>P61/'Population data'!P$14*1000</f>
        <v>3.4469127009077614</v>
      </c>
      <c r="Q96" s="117">
        <f>Q61/'Population data'!Q$14*1000</f>
        <v>3.3163904767767467</v>
      </c>
      <c r="R96" s="117">
        <f>R61/'Population data'!R$14*1000</f>
        <v>3.3711457359308836</v>
      </c>
      <c r="S96" s="55"/>
    </row>
    <row r="97" spans="2:19" ht="15">
      <c r="B97" s="54"/>
      <c r="C97" s="81" t="s">
        <v>66</v>
      </c>
      <c r="D97" s="81" t="s">
        <v>43</v>
      </c>
      <c r="E97" s="46" t="s">
        <v>47</v>
      </c>
      <c r="F97" s="46" t="s">
        <v>47</v>
      </c>
      <c r="G97" s="117">
        <f>G62/'Population data'!G$14*1000</f>
        <v>0.28448811438056243</v>
      </c>
      <c r="H97" s="117">
        <f>H62/'Population data'!H$14*1000</f>
        <v>0.2803729831667509</v>
      </c>
      <c r="I97" s="117">
        <f>I62/'Population data'!I$14*1000</f>
        <v>0.2833073319898619</v>
      </c>
      <c r="J97" s="117">
        <f>J62/'Population data'!J$14*1000</f>
        <v>0.28108797619361386</v>
      </c>
      <c r="K97" s="117">
        <f>K62/'Population data'!K$14*1000</f>
        <v>0.2865523312369787</v>
      </c>
      <c r="L97" s="117">
        <f>L62/'Population data'!L$14*1000</f>
        <v>0.2795736551527929</v>
      </c>
      <c r="M97" s="117">
        <f>M62/'Population data'!M$14*1000</f>
        <v>0.2794289282612875</v>
      </c>
      <c r="N97" s="117">
        <f>N62/'Population data'!N$14*1000</f>
        <v>0.27123588487418715</v>
      </c>
      <c r="O97" s="117">
        <f>O62/'Population data'!O$14*1000</f>
        <v>0.32560630610311503</v>
      </c>
      <c r="P97" s="117">
        <f>P62/'Population data'!P$14*1000</f>
        <v>0.3372232697702364</v>
      </c>
      <c r="Q97" s="117">
        <f>Q62/'Population data'!Q$14*1000</f>
        <v>0.364671559624344</v>
      </c>
      <c r="R97" s="117">
        <f>R62/'Population data'!R$14*1000</f>
        <v>0.3868463934534957</v>
      </c>
      <c r="S97" s="55"/>
    </row>
    <row r="98" spans="2:19" ht="15">
      <c r="B98" s="54"/>
      <c r="C98" s="81" t="s">
        <v>66</v>
      </c>
      <c r="D98" s="81" t="s">
        <v>44</v>
      </c>
      <c r="E98" s="46" t="s">
        <v>47</v>
      </c>
      <c r="F98" s="46" t="s">
        <v>47</v>
      </c>
      <c r="G98" s="117">
        <f>G63/'Population data'!G$14*1000</f>
        <v>7.455399439666004</v>
      </c>
      <c r="H98" s="117">
        <f>H63/'Population data'!H$14*1000</f>
        <v>7.42251663024016</v>
      </c>
      <c r="I98" s="117">
        <f>I63/'Population data'!I$14*1000</f>
        <v>7.6467937954815</v>
      </c>
      <c r="J98" s="117">
        <f>J63/'Population data'!J$14*1000</f>
        <v>7.997108719438463</v>
      </c>
      <c r="K98" s="117">
        <f>K63/'Population data'!K$14*1000</f>
        <v>8.422336822780808</v>
      </c>
      <c r="L98" s="117">
        <f>L63/'Population data'!L$14*1000</f>
        <v>8.804185831248494</v>
      </c>
      <c r="M98" s="117">
        <f>M63/'Population data'!M$14*1000</f>
        <v>8.595949165627271</v>
      </c>
      <c r="N98" s="117">
        <f>N63/'Population data'!N$14*1000</f>
        <v>7.271749908415543</v>
      </c>
      <c r="O98" s="117">
        <f>O63/'Population data'!O$14*1000</f>
        <v>6.835142154703795</v>
      </c>
      <c r="P98" s="117">
        <f>P63/'Population data'!P$14*1000</f>
        <v>7.104209288672544</v>
      </c>
      <c r="Q98" s="117">
        <f>Q63/'Population data'!Q$14*1000</f>
        <v>6.349162712030111</v>
      </c>
      <c r="R98" s="117">
        <f>R63/'Population data'!R$14*1000</f>
        <v>6.1671105916701325</v>
      </c>
      <c r="S98" s="55"/>
    </row>
    <row r="99" spans="2:19" ht="15">
      <c r="B99" s="54"/>
      <c r="C99" s="81" t="s">
        <v>66</v>
      </c>
      <c r="D99" s="81" t="s">
        <v>45</v>
      </c>
      <c r="E99" s="46" t="s">
        <v>47</v>
      </c>
      <c r="F99" s="46" t="s">
        <v>47</v>
      </c>
      <c r="G99" s="117">
        <f>G64/'Population data'!G$14*1000</f>
        <v>2.108494837143998</v>
      </c>
      <c r="H99" s="117">
        <f>H64/'Population data'!H$14*1000</f>
        <v>2.080564921843229</v>
      </c>
      <c r="I99" s="117">
        <f>I64/'Population data'!I$14*1000</f>
        <v>2.0278616676390917</v>
      </c>
      <c r="J99" s="117">
        <f>J64/'Population data'!J$14*1000</f>
        <v>1.936886340997954</v>
      </c>
      <c r="K99" s="117">
        <f>K64/'Population data'!K$14*1000</f>
        <v>1.8705058188890022</v>
      </c>
      <c r="L99" s="117">
        <f>L64/'Population data'!L$14*1000</f>
        <v>1.8089843268136538</v>
      </c>
      <c r="M99" s="117">
        <f>M64/'Population data'!M$14*1000</f>
        <v>1.752767673820853</v>
      </c>
      <c r="N99" s="117">
        <f>N64/'Population data'!N$14*1000</f>
        <v>1.6473376228842969</v>
      </c>
      <c r="O99" s="117">
        <f>O64/'Population data'!O$14*1000</f>
        <v>1.6253340733245083</v>
      </c>
      <c r="P99" s="117">
        <f>P64/'Population data'!P$14*1000</f>
        <v>1.6105730616784082</v>
      </c>
      <c r="Q99" s="117">
        <f>Q64/'Population data'!Q$14*1000</f>
        <v>1.5768882508892132</v>
      </c>
      <c r="R99" s="117">
        <f>R64/'Population data'!R$14*1000</f>
        <v>1.4946068334287406</v>
      </c>
      <c r="S99" s="55"/>
    </row>
    <row r="100" spans="2:19" ht="15">
      <c r="B100" s="54"/>
      <c r="C100" s="81" t="s">
        <v>72</v>
      </c>
      <c r="D100" s="81" t="s">
        <v>15</v>
      </c>
      <c r="E100" s="46" t="s">
        <v>47</v>
      </c>
      <c r="F100" s="46" t="s">
        <v>47</v>
      </c>
      <c r="G100" s="117">
        <f>G65/'Population data'!G$14*1000</f>
        <v>3.026245123835951</v>
      </c>
      <c r="H100" s="117">
        <f>H65/'Population data'!H$14*1000</f>
        <v>3.193981572344415</v>
      </c>
      <c r="I100" s="117">
        <f>I65/'Population data'!I$14*1000</f>
        <v>3.37130943646368</v>
      </c>
      <c r="J100" s="117">
        <f>J65/'Population data'!J$14*1000</f>
        <v>3.4228440709233534</v>
      </c>
      <c r="K100" s="117">
        <f>K65/'Population data'!K$14*1000</f>
        <v>3.5060367960038614</v>
      </c>
      <c r="L100" s="117">
        <f>L65/'Population data'!L$14*1000</f>
        <v>3.5651313897943004</v>
      </c>
      <c r="M100" s="117">
        <f>M65/'Population data'!M$14*1000</f>
        <v>3.502971468308793</v>
      </c>
      <c r="N100" s="117">
        <f>N65/'Population data'!N$14*1000</f>
        <v>3.0117803813398187</v>
      </c>
      <c r="O100" s="117">
        <f>O65/'Population data'!O$14*1000</f>
        <v>3.1570252950227187</v>
      </c>
      <c r="P100" s="117">
        <f>P65/'Population data'!P$14*1000</f>
        <v>3.203593342689853</v>
      </c>
      <c r="Q100" s="117">
        <f>Q65/'Population data'!Q$14*1000</f>
        <v>3.1264039882790624</v>
      </c>
      <c r="R100" s="117">
        <f>R65/'Population data'!R$14*1000</f>
        <v>3.0535077687813215</v>
      </c>
      <c r="S100" s="55"/>
    </row>
    <row r="101" spans="2:19" ht="15">
      <c r="B101" s="54"/>
      <c r="C101" s="81" t="s">
        <v>72</v>
      </c>
      <c r="D101" s="81" t="s">
        <v>42</v>
      </c>
      <c r="E101" s="46" t="s">
        <v>47</v>
      </c>
      <c r="F101" s="46" t="s">
        <v>47</v>
      </c>
      <c r="G101" s="117">
        <f>G66/'Population data'!G$14*1000</f>
        <v>0.3565699078776883</v>
      </c>
      <c r="H101" s="117">
        <f>H66/'Population data'!H$14*1000</f>
        <v>0.35216140267514995</v>
      </c>
      <c r="I101" s="117">
        <f>I66/'Population data'!I$14*1000</f>
        <v>0.35955326357272854</v>
      </c>
      <c r="J101" s="117">
        <f>J66/'Population data'!J$14*1000</f>
        <v>0.36007963915852054</v>
      </c>
      <c r="K101" s="117">
        <f>K66/'Population data'!K$14*1000</f>
        <v>0.36233142977465765</v>
      </c>
      <c r="L101" s="117">
        <f>L66/'Population data'!L$14*1000</f>
        <v>0.3899974685481148</v>
      </c>
      <c r="M101" s="117">
        <f>M66/'Population data'!M$14*1000</f>
        <v>0.36654118719908085</v>
      </c>
      <c r="N101" s="117">
        <f>N66/'Population data'!N$14*1000</f>
        <v>0.31028804674907146</v>
      </c>
      <c r="O101" s="117">
        <f>O66/'Population data'!O$14*1000</f>
        <v>0.325687049615221</v>
      </c>
      <c r="P101" s="117">
        <f>P66/'Population data'!P$14*1000</f>
        <v>0.3395873903353102</v>
      </c>
      <c r="Q101" s="117">
        <f>Q66/'Population data'!Q$14*1000</f>
        <v>0.33507877413468645</v>
      </c>
      <c r="R101" s="117">
        <f>R66/'Population data'!R$14*1000</f>
        <v>0.3519603146683514</v>
      </c>
      <c r="S101" s="55"/>
    </row>
    <row r="102" spans="2:19" ht="15">
      <c r="B102" s="54"/>
      <c r="C102" s="81" t="s">
        <v>72</v>
      </c>
      <c r="D102" s="81" t="s">
        <v>43</v>
      </c>
      <c r="E102" s="46" t="s">
        <v>47</v>
      </c>
      <c r="F102" s="46" t="s">
        <v>47</v>
      </c>
      <c r="G102" s="117">
        <f>G67/'Population data'!G$14*1000</f>
        <v>0.43400541213054306</v>
      </c>
      <c r="H102" s="117">
        <f>H67/'Population data'!H$14*1000</f>
        <v>0.4696202404923858</v>
      </c>
      <c r="I102" s="117">
        <f>I67/'Population data'!I$14*1000</f>
        <v>0.5096843070202551</v>
      </c>
      <c r="J102" s="117">
        <f>J67/'Population data'!J$14*1000</f>
        <v>0.5046287020025644</v>
      </c>
      <c r="K102" s="117">
        <f>K67/'Population data'!K$14*1000</f>
        <v>0.5442207108343458</v>
      </c>
      <c r="L102" s="117">
        <f>L67/'Population data'!L$14*1000</f>
        <v>0.5601174231647752</v>
      </c>
      <c r="M102" s="117">
        <f>M67/'Population data'!M$14*1000</f>
        <v>0.531225741530539</v>
      </c>
      <c r="N102" s="117">
        <f>N67/'Population data'!N$14*1000</f>
        <v>0.3183498433573411</v>
      </c>
      <c r="O102" s="117">
        <f>O67/'Population data'!O$14*1000</f>
        <v>0.42167541963439575</v>
      </c>
      <c r="P102" s="117">
        <f>P67/'Population data'!P$14*1000</f>
        <v>0.44240901140764927</v>
      </c>
      <c r="Q102" s="117">
        <f>Q67/'Population data'!Q$14*1000</f>
        <v>0.39486960744741856</v>
      </c>
      <c r="R102" s="117">
        <f>R67/'Population data'!R$14*1000</f>
        <v>0.41027279715576387</v>
      </c>
      <c r="S102" s="55"/>
    </row>
    <row r="103" spans="2:19" ht="15">
      <c r="B103" s="54"/>
      <c r="C103" s="81" t="s">
        <v>72</v>
      </c>
      <c r="D103" s="81" t="s">
        <v>44</v>
      </c>
      <c r="E103" s="46" t="s">
        <v>47</v>
      </c>
      <c r="F103" s="46" t="s">
        <v>47</v>
      </c>
      <c r="G103" s="117">
        <f>G68/'Population data'!G$14*1000</f>
        <v>0.1789231356508286</v>
      </c>
      <c r="H103" s="117">
        <f>H68/'Population data'!H$14*1000</f>
        <v>0.193610141172911</v>
      </c>
      <c r="I103" s="117">
        <f>I68/'Population data'!I$14*1000</f>
        <v>0.20394145328534963</v>
      </c>
      <c r="J103" s="117">
        <f>J68/'Population data'!J$14*1000</f>
        <v>0.20920616690966432</v>
      </c>
      <c r="K103" s="117">
        <f>K68/'Population data'!K$14*1000</f>
        <v>0.21434256382735897</v>
      </c>
      <c r="L103" s="117">
        <f>L68/'Population data'!L$14*1000</f>
        <v>0.23602823375539062</v>
      </c>
      <c r="M103" s="117">
        <f>M68/'Population data'!M$14*1000</f>
        <v>0.2010976422457816</v>
      </c>
      <c r="N103" s="117">
        <f>N68/'Population data'!N$14*1000</f>
        <v>0.1473791433291818</v>
      </c>
      <c r="O103" s="117">
        <f>O68/'Population data'!O$14*1000</f>
        <v>0.17875244080621963</v>
      </c>
      <c r="P103" s="117">
        <f>P68/'Population data'!P$14*1000</f>
        <v>0.18708251234277576</v>
      </c>
      <c r="Q103" s="117">
        <f>Q68/'Population data'!Q$14*1000</f>
        <v>0.15683625371947096</v>
      </c>
      <c r="R103" s="117">
        <f>R68/'Population data'!R$14*1000</f>
        <v>0.1518514850344067</v>
      </c>
      <c r="S103" s="55"/>
    </row>
    <row r="104" spans="2:19" ht="15">
      <c r="B104" s="54"/>
      <c r="C104" s="81" t="s">
        <v>72</v>
      </c>
      <c r="D104" s="81" t="s">
        <v>45</v>
      </c>
      <c r="E104" s="46" t="s">
        <v>47</v>
      </c>
      <c r="F104" s="46" t="s">
        <v>47</v>
      </c>
      <c r="G104" s="117">
        <f>G69/'Population data'!G$14*1000</f>
        <v>2.056746668176891</v>
      </c>
      <c r="H104" s="117">
        <f>H69/'Population data'!H$14*1000</f>
        <v>2.1785918220800804</v>
      </c>
      <c r="I104" s="117">
        <f>I69/'Population data'!I$14*1000</f>
        <v>2.298130412585347</v>
      </c>
      <c r="J104" s="117">
        <f>J69/'Population data'!J$14*1000</f>
        <v>2.348931580944964</v>
      </c>
      <c r="K104" s="117">
        <f>K69/'Population data'!K$14*1000</f>
        <v>2.385142091567499</v>
      </c>
      <c r="L104" s="117">
        <f>L69/'Population data'!L$14*1000</f>
        <v>2.37898826432602</v>
      </c>
      <c r="M104" s="117">
        <f>M69/'Population data'!M$14*1000</f>
        <v>2.404106897333392</v>
      </c>
      <c r="N104" s="117">
        <f>N69/'Population data'!N$14*1000</f>
        <v>2.235765337151717</v>
      </c>
      <c r="O104" s="117">
        <f>O69/'Population data'!O$14*1000</f>
        <v>2.2309103849668825</v>
      </c>
      <c r="P104" s="117">
        <f>P69/'Population data'!P$14*1000</f>
        <v>2.2345124485950185</v>
      </c>
      <c r="Q104" s="117">
        <f>Q69/'Population data'!Q$14*1000</f>
        <v>2.239617371185313</v>
      </c>
      <c r="R104" s="117">
        <f>R69/'Population data'!R$14*1000</f>
        <v>2.1394231719228</v>
      </c>
      <c r="S104" s="55"/>
    </row>
    <row r="105" spans="2:19" ht="15">
      <c r="B105" s="54"/>
      <c r="C105" s="81" t="s">
        <v>73</v>
      </c>
      <c r="D105" s="81" t="s">
        <v>15</v>
      </c>
      <c r="E105" s="46" t="s">
        <v>47</v>
      </c>
      <c r="F105" s="46" t="s">
        <v>47</v>
      </c>
      <c r="G105" s="117">
        <f>G70/'Population data'!G$14*1000</f>
        <v>0.8483727510551059</v>
      </c>
      <c r="H105" s="117">
        <f>H70/'Population data'!H$14*1000</f>
        <v>0.8877989622013494</v>
      </c>
      <c r="I105" s="117">
        <f>I70/'Population data'!I$14*1000</f>
        <v>0.9214346387978404</v>
      </c>
      <c r="J105" s="117">
        <f>J70/'Population data'!J$14*1000</f>
        <v>0.9666722944535597</v>
      </c>
      <c r="K105" s="117">
        <f>K70/'Population data'!K$14*1000</f>
        <v>0.9946596096806684</v>
      </c>
      <c r="L105" s="117">
        <f>L70/'Population data'!L$14*1000</f>
        <v>1.0195116487350662</v>
      </c>
      <c r="M105" s="117">
        <f>M70/'Population data'!M$14*1000</f>
        <v>1.0730184174685666</v>
      </c>
      <c r="N105" s="117">
        <f>N70/'Population data'!N$14*1000</f>
        <v>1.0414983742566533</v>
      </c>
      <c r="O105" s="117">
        <f>O70/'Population data'!O$14*1000</f>
        <v>1.1414054895258572</v>
      </c>
      <c r="P105" s="117">
        <f>P70/'Population data'!P$14*1000</f>
        <v>1.1583587834462938</v>
      </c>
      <c r="Q105" s="117">
        <f>Q70/'Population data'!Q$14*1000</f>
        <v>1.240643518200496</v>
      </c>
      <c r="R105" s="117">
        <f>R70/'Population data'!R$14*1000</f>
        <v>1.270683889341419</v>
      </c>
      <c r="S105" s="55"/>
    </row>
    <row r="106" spans="2:19" ht="15">
      <c r="B106" s="54"/>
      <c r="C106" s="81" t="s">
        <v>73</v>
      </c>
      <c r="D106" s="81" t="s">
        <v>42</v>
      </c>
      <c r="E106" s="46" t="s">
        <v>47</v>
      </c>
      <c r="F106" s="46" t="s">
        <v>47</v>
      </c>
      <c r="G106" s="117">
        <f>G71/'Population data'!G$14*1000</f>
        <v>0.21540297406212056</v>
      </c>
      <c r="H106" s="117">
        <f>H71/'Population data'!H$14*1000</f>
        <v>0.2240168473795958</v>
      </c>
      <c r="I106" s="117">
        <f>I71/'Population data'!I$14*1000</f>
        <v>0.21766502733047788</v>
      </c>
      <c r="J106" s="117">
        <f>J71/'Population data'!J$14*1000</f>
        <v>0.2398499124311588</v>
      </c>
      <c r="K106" s="117">
        <f>K71/'Population data'!K$14*1000</f>
        <v>0.25206835749635254</v>
      </c>
      <c r="L106" s="117">
        <f>L71/'Population data'!L$14*1000</f>
        <v>0.23973720646898483</v>
      </c>
      <c r="M106" s="117">
        <f>M71/'Population data'!M$14*1000</f>
        <v>0.26957649291302543</v>
      </c>
      <c r="N106" s="117">
        <f>N71/'Population data'!N$14*1000</f>
        <v>0.26114587929784966</v>
      </c>
      <c r="O106" s="117">
        <f>O71/'Population data'!O$14*1000</f>
        <v>0.2928485267391392</v>
      </c>
      <c r="P106" s="117">
        <f>P71/'Population data'!P$14*1000</f>
        <v>0.29613920383555314</v>
      </c>
      <c r="Q106" s="117">
        <f>Q71/'Population data'!Q$14*1000</f>
        <v>0.30035380767300013</v>
      </c>
      <c r="R106" s="117">
        <f>R71/'Population data'!R$14*1000</f>
        <v>0.32712456335010925</v>
      </c>
      <c r="S106" s="55"/>
    </row>
    <row r="107" spans="2:19" ht="15">
      <c r="B107" s="54"/>
      <c r="C107" s="81" t="s">
        <v>73</v>
      </c>
      <c r="D107" s="81" t="s">
        <v>43</v>
      </c>
      <c r="E107" s="46" t="s">
        <v>47</v>
      </c>
      <c r="F107" s="46" t="s">
        <v>47</v>
      </c>
      <c r="G107" s="117">
        <f>G72/'Population data'!G$14*1000</f>
        <v>0.186984655038801</v>
      </c>
      <c r="H107" s="117">
        <f>H72/'Population data'!H$14*1000</f>
        <v>0.19932839471343286</v>
      </c>
      <c r="I107" s="117">
        <f>I72/'Population data'!I$14*1000</f>
        <v>0.21467144309663583</v>
      </c>
      <c r="J107" s="117">
        <f>J72/'Population data'!J$14*1000</f>
        <v>0.2229732186710971</v>
      </c>
      <c r="K107" s="117">
        <f>K72/'Population data'!K$14*1000</f>
        <v>0.23229003531992354</v>
      </c>
      <c r="L107" s="117">
        <f>L72/'Population data'!L$14*1000</f>
        <v>0.23695905528525565</v>
      </c>
      <c r="M107" s="117">
        <f>M72/'Population data'!M$14*1000</f>
        <v>0.24966365822439265</v>
      </c>
      <c r="N107" s="117">
        <f>N72/'Population data'!N$14*1000</f>
        <v>0.22173366069505202</v>
      </c>
      <c r="O107" s="117">
        <f>O72/'Population data'!O$14*1000</f>
        <v>0.2527129075333535</v>
      </c>
      <c r="P107" s="117">
        <f>P72/'Population data'!P$14*1000</f>
        <v>0.27616188225295035</v>
      </c>
      <c r="Q107" s="117">
        <f>Q72/'Population data'!Q$14*1000</f>
        <v>0.2913022776181529</v>
      </c>
      <c r="R107" s="117">
        <f>R72/'Population data'!R$14*1000</f>
        <v>0.2781893250981543</v>
      </c>
      <c r="S107" s="55"/>
    </row>
    <row r="108" spans="2:19" ht="15">
      <c r="B108" s="54"/>
      <c r="C108" s="81" t="s">
        <v>73</v>
      </c>
      <c r="D108" s="81" t="s">
        <v>44</v>
      </c>
      <c r="E108" s="46" t="s">
        <v>47</v>
      </c>
      <c r="F108" s="46" t="s">
        <v>47</v>
      </c>
      <c r="G108" s="117">
        <f>G73/'Population data'!G$14*1000</f>
        <v>0.13454187180374744</v>
      </c>
      <c r="H108" s="117">
        <f>H73/'Population data'!H$14*1000</f>
        <v>0.1369922560575024</v>
      </c>
      <c r="I108" s="117">
        <f>I73/'Population data'!I$14*1000</f>
        <v>0.14188841422239987</v>
      </c>
      <c r="J108" s="117">
        <f>J73/'Population data'!J$14*1000</f>
        <v>0.149231018355464</v>
      </c>
      <c r="K108" s="117">
        <f>K73/'Population data'!K$14*1000</f>
        <v>0.14597610235432096</v>
      </c>
      <c r="L108" s="117">
        <f>L73/'Population data'!L$14*1000</f>
        <v>0.14473665723181683</v>
      </c>
      <c r="M108" s="117">
        <f>M73/'Population data'!M$14*1000</f>
        <v>0.1479610194907539</v>
      </c>
      <c r="N108" s="117">
        <f>N73/'Population data'!N$14*1000</f>
        <v>0.13428625970658928</v>
      </c>
      <c r="O108" s="117">
        <f>O73/'Population data'!O$14*1000</f>
        <v>0.1566970323253328</v>
      </c>
      <c r="P108" s="117">
        <f>P73/'Population data'!P$14*1000</f>
        <v>0.16123067766167296</v>
      </c>
      <c r="Q108" s="117">
        <f>Q73/'Population data'!Q$14*1000</f>
        <v>0.1810498505701229</v>
      </c>
      <c r="R108" s="117">
        <f>R73/'Population data'!R$14*1000</f>
        <v>0.19055149436803523</v>
      </c>
      <c r="S108" s="55"/>
    </row>
    <row r="109" spans="2:19" ht="15">
      <c r="B109" s="54"/>
      <c r="C109" s="81" t="s">
        <v>73</v>
      </c>
      <c r="D109" s="81" t="s">
        <v>45</v>
      </c>
      <c r="E109" s="46" t="s">
        <v>47</v>
      </c>
      <c r="F109" s="46" t="s">
        <v>47</v>
      </c>
      <c r="G109" s="117">
        <f>G74/'Population data'!G$14*1000</f>
        <v>0.31144325015043695</v>
      </c>
      <c r="H109" s="117">
        <f>H74/'Population data'!H$14*1000</f>
        <v>0.32746146405081844</v>
      </c>
      <c r="I109" s="117">
        <f>I74/'Population data'!I$14*1000</f>
        <v>0.34721178017441484</v>
      </c>
      <c r="J109" s="117">
        <f>J74/'Population data'!J$14*1000</f>
        <v>0.3546201630881992</v>
      </c>
      <c r="K109" s="117">
        <f>K74/'Population data'!K$14*1000</f>
        <v>0.3643251145100713</v>
      </c>
      <c r="L109" s="117">
        <f>L74/'Population data'!L$14*1000</f>
        <v>0.3980787297490088</v>
      </c>
      <c r="M109" s="117">
        <f>M74/'Population data'!M$14*1000</f>
        <v>0.4058192420772296</v>
      </c>
      <c r="N109" s="117">
        <f>N74/'Population data'!N$14*1000</f>
        <v>0.4243325745571622</v>
      </c>
      <c r="O109" s="117">
        <f>O74/'Population data'!O$14*1000</f>
        <v>0.4391450380441529</v>
      </c>
      <c r="P109" s="117">
        <f>P74/'Population data'!P$14*1000</f>
        <v>0.42482503968701796</v>
      </c>
      <c r="Q109" s="117">
        <f>Q74/'Population data'!Q$14*1000</f>
        <v>0.46793758233921995</v>
      </c>
      <c r="R109" s="117">
        <f>R74/'Population data'!R$14*1000</f>
        <v>0.4748185065251202</v>
      </c>
      <c r="S109" s="55"/>
    </row>
    <row r="110" spans="2:19" ht="15">
      <c r="B110" s="54"/>
      <c r="C110" s="82" t="s">
        <v>40</v>
      </c>
      <c r="D110" s="83" t="s">
        <v>15</v>
      </c>
      <c r="E110" s="48" t="s">
        <v>47</v>
      </c>
      <c r="F110" s="46" t="s">
        <v>47</v>
      </c>
      <c r="G110" s="117">
        <f>G75/'Population data'!G$14*1000</f>
        <v>15.437180490092157</v>
      </c>
      <c r="H110" s="117">
        <f>H75/'Population data'!H$14*1000</f>
        <v>15.244072209962349</v>
      </c>
      <c r="I110" s="117">
        <f>I75/'Population data'!I$14*1000</f>
        <v>15.962008039838805</v>
      </c>
      <c r="J110" s="117">
        <f>J75/'Population data'!J$14*1000</f>
        <v>16.083465555381235</v>
      </c>
      <c r="K110" s="117">
        <f>K75/'Population data'!K$14*1000</f>
        <v>16.329509968209866</v>
      </c>
      <c r="L110" s="117">
        <f>L75/'Population data'!L$14*1000</f>
        <v>16.770181432953844</v>
      </c>
      <c r="M110" s="117">
        <f>M75/'Population data'!M$14*1000</f>
        <v>16.475628259875304</v>
      </c>
      <c r="N110" s="117">
        <f>N75/'Population data'!N$14*1000</f>
        <v>14.516635029442464</v>
      </c>
      <c r="O110" s="117">
        <f>O75/'Population data'!O$14*1000</f>
        <v>14.072397964612735</v>
      </c>
      <c r="P110" s="117">
        <f>P75/'Population data'!P$14*1000</f>
        <v>14.544150900263409</v>
      </c>
      <c r="Q110" s="117">
        <f>Q75/'Population data'!Q$14*1000</f>
        <v>13.492873469398981</v>
      </c>
      <c r="R110" s="117">
        <f>R75/'Population data'!R$14*1000</f>
        <v>13.202533433923156</v>
      </c>
      <c r="S110" s="55"/>
    </row>
    <row r="111" spans="2:19" ht="15">
      <c r="B111" s="54"/>
      <c r="C111" s="82" t="s">
        <v>40</v>
      </c>
      <c r="D111" s="84" t="s">
        <v>42</v>
      </c>
      <c r="E111" s="48" t="s">
        <v>47</v>
      </c>
      <c r="F111" s="46" t="s">
        <v>47</v>
      </c>
      <c r="G111" s="117">
        <f>G76/'Population data'!G$14*1000</f>
        <v>3.5619343399960757</v>
      </c>
      <c r="H111" s="117">
        <f>H76/'Population data'!H$14*1000</f>
        <v>3.293863534139084</v>
      </c>
      <c r="I111" s="117">
        <f>I76/'Population data'!I$14*1000</f>
        <v>3.7068649321191516</v>
      </c>
      <c r="J111" s="117">
        <f>J76/'Population data'!J$14*1000</f>
        <v>3.544139541511865</v>
      </c>
      <c r="K111" s="117">
        <f>K76/'Population data'!K$14*1000</f>
        <v>3.361573887436817</v>
      </c>
      <c r="L111" s="117">
        <f>L76/'Population data'!L$14*1000</f>
        <v>3.4939546634362055</v>
      </c>
      <c r="M111" s="117">
        <f>M76/'Population data'!M$14*1000</f>
        <v>3.528094186438652</v>
      </c>
      <c r="N111" s="117">
        <f>N76/'Population data'!N$14*1000</f>
        <v>3.417703756041948</v>
      </c>
      <c r="O111" s="117">
        <f>O76/'Population data'!O$14*1000</f>
        <v>3.318488736898621</v>
      </c>
      <c r="P111" s="117">
        <f>P76/'Population data'!P$14*1000</f>
        <v>3.5050306756755503</v>
      </c>
      <c r="Q111" s="117">
        <f>Q76/'Population data'!Q$14*1000</f>
        <v>3.363849760229045</v>
      </c>
      <c r="R111" s="117">
        <f>R76/'Population data'!R$14*1000</f>
        <v>3.4092498073458484</v>
      </c>
      <c r="S111" s="55"/>
    </row>
    <row r="112" spans="2:19" ht="15">
      <c r="B112" s="54"/>
      <c r="C112" s="82" t="s">
        <v>40</v>
      </c>
      <c r="D112" s="84" t="s">
        <v>43</v>
      </c>
      <c r="E112" s="48" t="s">
        <v>47</v>
      </c>
      <c r="F112" s="46" t="s">
        <v>47</v>
      </c>
      <c r="G112" s="117">
        <f>G77/'Population data'!G$14*1000</f>
        <v>0.5358262096906385</v>
      </c>
      <c r="H112" s="117">
        <f>H77/'Population data'!H$14*1000</f>
        <v>0.5543628821552274</v>
      </c>
      <c r="I112" s="117">
        <f>I77/'Population data'!I$14*1000</f>
        <v>0.5830009091679408</v>
      </c>
      <c r="J112" s="117">
        <f>J77/'Population data'!J$14*1000</f>
        <v>0.567618725307016</v>
      </c>
      <c r="K112" s="117">
        <f>K77/'Population data'!K$14*1000</f>
        <v>0.6035603224364297</v>
      </c>
      <c r="L112" s="117">
        <f>L77/'Population data'!L$14*1000</f>
        <v>0.6074283387866625</v>
      </c>
      <c r="M112" s="117">
        <f>M77/'Population data'!M$14*1000</f>
        <v>0.5663919949249556</v>
      </c>
      <c r="N112" s="117">
        <f>N77/'Population data'!N$14*1000</f>
        <v>0.3750418692222815</v>
      </c>
      <c r="O112" s="117">
        <f>O77/'Population data'!O$14*1000</f>
        <v>0.5008673370687012</v>
      </c>
      <c r="P112" s="117">
        <f>P77/'Population data'!P$14*1000</f>
        <v>0.5111522471127308</v>
      </c>
      <c r="Q112" s="117">
        <f>Q77/'Population data'!Q$14*1000</f>
        <v>0.47784108012724535</v>
      </c>
      <c r="R112" s="117">
        <f>R77/'Population data'!R$14*1000</f>
        <v>0.5261497132272466</v>
      </c>
      <c r="S112" s="55"/>
    </row>
    <row r="113" spans="2:19" ht="15">
      <c r="B113" s="54"/>
      <c r="C113" s="82" t="s">
        <v>40</v>
      </c>
      <c r="D113" s="84" t="s">
        <v>44</v>
      </c>
      <c r="E113" s="48" t="s">
        <v>47</v>
      </c>
      <c r="F113" s="46" t="s">
        <v>47</v>
      </c>
      <c r="G113" s="117">
        <f>G78/'Population data'!G$14*1000</f>
        <v>7.509473435494404</v>
      </c>
      <c r="H113" s="117">
        <f>H78/'Population data'!H$14*1000</f>
        <v>7.491846534163031</v>
      </c>
      <c r="I113" s="117">
        <f>I78/'Population data'!I$14*1000</f>
        <v>7.7203113367173195</v>
      </c>
      <c r="J113" s="117">
        <f>J78/'Population data'!J$14*1000</f>
        <v>8.068665162988749</v>
      </c>
      <c r="K113" s="117">
        <f>K78/'Population data'!K$14*1000</f>
        <v>8.501336628555446</v>
      </c>
      <c r="L113" s="117">
        <f>L78/'Population data'!L$14*1000</f>
        <v>8.908082407186612</v>
      </c>
      <c r="M113" s="117">
        <f>M78/'Population data'!M$14*1000</f>
        <v>8.66141061851017</v>
      </c>
      <c r="N113" s="117">
        <f>N78/'Population data'!N$14*1000</f>
        <v>7.295764170245263</v>
      </c>
      <c r="O113" s="117">
        <f>O78/'Population data'!O$14*1000</f>
        <v>6.869781936020467</v>
      </c>
      <c r="P113" s="117">
        <f>P78/'Population data'!P$14*1000</f>
        <v>7.141985351506258</v>
      </c>
      <c r="Q113" s="117">
        <f>Q78/'Population data'!Q$14*1000</f>
        <v>6.334978218899433</v>
      </c>
      <c r="R113" s="117">
        <f>R78/'Population data'!R$14*1000</f>
        <v>6.138947467121676</v>
      </c>
      <c r="S113" s="55"/>
    </row>
    <row r="114" spans="2:19" ht="15">
      <c r="B114" s="54"/>
      <c r="C114" s="82" t="s">
        <v>40</v>
      </c>
      <c r="D114" s="84" t="s">
        <v>45</v>
      </c>
      <c r="E114" s="48" t="s">
        <v>47</v>
      </c>
      <c r="F114" s="46" t="s">
        <v>47</v>
      </c>
      <c r="G114" s="117">
        <f>G79/'Population data'!G$14*1000</f>
        <v>3.8299444633745154</v>
      </c>
      <c r="H114" s="117">
        <f>H79/'Population data'!H$14*1000</f>
        <v>3.903999259505006</v>
      </c>
      <c r="I114" s="117">
        <f>I79/'Population data'!I$14*1000</f>
        <v>3.951830861834393</v>
      </c>
      <c r="J114" s="117">
        <f>J79/'Population data'!J$14*1000</f>
        <v>3.9030421255736085</v>
      </c>
      <c r="K114" s="117">
        <f>K79/'Population data'!K$14*1000</f>
        <v>3.8630411403643214</v>
      </c>
      <c r="L114" s="117">
        <f>L79/'Population data'!L$14*1000</f>
        <v>3.7607160235443664</v>
      </c>
      <c r="M114" s="117">
        <f>M79/'Population data'!M$14*1000</f>
        <v>3.7197294647646904</v>
      </c>
      <c r="N114" s="117">
        <f>N79/'Population data'!N$14*1000</f>
        <v>3.4281232446854792</v>
      </c>
      <c r="O114" s="117">
        <f>O79/'Population data'!O$14*1000</f>
        <v>3.383261939508826</v>
      </c>
      <c r="P114" s="117">
        <f>P79/'Population data'!P$14*1000</f>
        <v>3.3859826259688695</v>
      </c>
      <c r="Q114" s="117">
        <f>Q79/'Population data'!Q$14*1000</f>
        <v>3.316206391935432</v>
      </c>
      <c r="R114" s="117">
        <f>R79/'Population data'!R$14*1000</f>
        <v>3.1281864462283857</v>
      </c>
      <c r="S114" s="55"/>
    </row>
    <row r="115" spans="2:19" ht="15">
      <c r="B115" s="54"/>
      <c r="C115" s="85" t="s">
        <v>41</v>
      </c>
      <c r="D115" s="83" t="s">
        <v>15</v>
      </c>
      <c r="E115" s="48" t="s">
        <v>47</v>
      </c>
      <c r="F115" s="46" t="s">
        <v>47</v>
      </c>
      <c r="G115" s="117">
        <f>G80/'Population data'!G$14*1000</f>
        <v>16.285553241147262</v>
      </c>
      <c r="H115" s="117">
        <f>H80/'Population data'!H$14*1000</f>
        <v>16.131869138087588</v>
      </c>
      <c r="I115" s="117">
        <f>I80/'Population data'!I$14*1000</f>
        <v>16.883444704662733</v>
      </c>
      <c r="J115" s="117">
        <f>J80/'Population data'!J$14*1000</f>
        <v>17.050137849834798</v>
      </c>
      <c r="K115" s="117">
        <f>K80/'Population data'!K$14*1000</f>
        <v>17.324169577890533</v>
      </c>
      <c r="L115" s="117">
        <f>L80/'Population data'!L$14*1000</f>
        <v>17.789691078911872</v>
      </c>
      <c r="M115" s="117">
        <f>M80/'Population data'!M$14*1000</f>
        <v>17.548646677343868</v>
      </c>
      <c r="N115" s="117">
        <f>N80/'Population data'!N$14*1000</f>
        <v>15.558131414451625</v>
      </c>
      <c r="O115" s="117">
        <f>O80/'Population data'!O$14*1000</f>
        <v>15.213801469254713</v>
      </c>
      <c r="P115" s="117">
        <f>P80/'Population data'!P$14*1000</f>
        <v>15.702509683709703</v>
      </c>
      <c r="Q115" s="117">
        <f>Q80/'Population data'!Q$14*1000</f>
        <v>14.733518969391652</v>
      </c>
      <c r="R115" s="117">
        <f>R80/'Population data'!R$14*1000</f>
        <v>14.473217323264574</v>
      </c>
      <c r="S115" s="55"/>
    </row>
    <row r="116" spans="2:19" ht="15">
      <c r="B116" s="54"/>
      <c r="C116" s="85" t="s">
        <v>41</v>
      </c>
      <c r="D116" s="84" t="s">
        <v>42</v>
      </c>
      <c r="E116" s="48" t="s">
        <v>47</v>
      </c>
      <c r="F116" s="46" t="s">
        <v>47</v>
      </c>
      <c r="G116" s="117">
        <f>G81/'Population data'!G$14*1000</f>
        <v>3.77588391069098</v>
      </c>
      <c r="H116" s="117">
        <f>H81/'Population data'!H$14*1000</f>
        <v>3.5155463989176576</v>
      </c>
      <c r="I116" s="117">
        <f>I81/'Population data'!I$14*1000</f>
        <v>3.9242565875946016</v>
      </c>
      <c r="J116" s="117">
        <f>J81/'Population data'!J$14*1000</f>
        <v>3.78208197054715</v>
      </c>
      <c r="K116" s="117">
        <f>K81/'Population data'!K$14*1000</f>
        <v>3.6101574345257608</v>
      </c>
      <c r="L116" s="117">
        <f>L81/'Population data'!L$14*1000</f>
        <v>3.731580518851246</v>
      </c>
      <c r="M116" s="117">
        <f>M81/'Population data'!M$14*1000</f>
        <v>3.7947603166189174</v>
      </c>
      <c r="N116" s="117">
        <f>N81/'Population data'!N$14*1000</f>
        <v>3.677781483566873</v>
      </c>
      <c r="O116" s="117">
        <f>O81/'Population data'!O$14*1000</f>
        <v>3.6096915092367845</v>
      </c>
      <c r="P116" s="117">
        <f>P81/'Population data'!P$14*1000</f>
        <v>3.7999812813450293</v>
      </c>
      <c r="Q116" s="117">
        <f>Q81/'Population data'!Q$14*1000</f>
        <v>3.6648070372545316</v>
      </c>
      <c r="R116" s="117">
        <f>R81/'Population data'!R$14*1000</f>
        <v>3.736440313715081</v>
      </c>
      <c r="S116" s="55"/>
    </row>
    <row r="117" spans="2:19" ht="15">
      <c r="B117" s="54"/>
      <c r="C117" s="85" t="s">
        <v>41</v>
      </c>
      <c r="D117" s="84" t="s">
        <v>43</v>
      </c>
      <c r="E117" s="48" t="s">
        <v>47</v>
      </c>
      <c r="F117" s="46" t="s">
        <v>47</v>
      </c>
      <c r="G117" s="117">
        <f>G82/'Population data'!G$14*1000</f>
        <v>0.7111559479975358</v>
      </c>
      <c r="H117" s="117">
        <f>H82/'Population data'!H$14*1000</f>
        <v>0.741588554210634</v>
      </c>
      <c r="I117" s="117">
        <f>I82/'Population data'!I$14*1000</f>
        <v>0.7842229699483939</v>
      </c>
      <c r="J117" s="117">
        <f>J82/'Population data'!J$14*1000</f>
        <v>0.777167273829819</v>
      </c>
      <c r="K117" s="117">
        <f>K82/'Population data'!K$14*1000</f>
        <v>0.8214477573184784</v>
      </c>
      <c r="L117" s="117">
        <f>L82/'Population data'!L$14*1000</f>
        <v>0.8289364797441457</v>
      </c>
      <c r="M117" s="117">
        <f>M82/'Population data'!M$14*1000</f>
        <v>0.800498584867426</v>
      </c>
      <c r="N117" s="117">
        <f>N82/'Population data'!N$14*1000</f>
        <v>0.5837218465594378</v>
      </c>
      <c r="O117" s="117">
        <f>O82/'Population data'!O$14*1000</f>
        <v>0.7388431095534339</v>
      </c>
      <c r="P117" s="117">
        <f>P82/'Population data'!P$14*1000</f>
        <v>0.7708108295050439</v>
      </c>
      <c r="Q117" s="117">
        <f>Q82/'Population data'!Q$14*1000</f>
        <v>0.752456091004772</v>
      </c>
      <c r="R117" s="117">
        <f>R82/'Population data'!R$14*1000</f>
        <v>0.7896727938291824</v>
      </c>
      <c r="S117" s="55"/>
    </row>
    <row r="118" spans="2:19" ht="15">
      <c r="B118" s="54"/>
      <c r="C118" s="85" t="s">
        <v>41</v>
      </c>
      <c r="D118" s="84" t="s">
        <v>44</v>
      </c>
      <c r="E118" s="48" t="s">
        <v>47</v>
      </c>
      <c r="F118" s="46" t="s">
        <v>47</v>
      </c>
      <c r="G118" s="117">
        <f>G83/'Population data'!G$14*1000</f>
        <v>7.664594639258454</v>
      </c>
      <c r="H118" s="117">
        <f>H83/'Population data'!H$14*1000</f>
        <v>7.650525736649016</v>
      </c>
      <c r="I118" s="117">
        <f>I83/'Population data'!I$14*1000</f>
        <v>7.884770418184545</v>
      </c>
      <c r="J118" s="117">
        <f>J83/'Population data'!J$14*1000</f>
        <v>8.241760739469925</v>
      </c>
      <c r="K118" s="117">
        <f>K83/'Population data'!K$14*1000</f>
        <v>8.674703882607396</v>
      </c>
      <c r="L118" s="117">
        <f>L83/'Population data'!L$14*1000</f>
        <v>9.083468662646457</v>
      </c>
      <c r="M118" s="117">
        <f>M83/'Population data'!M$14*1000</f>
        <v>8.839796244618931</v>
      </c>
      <c r="N118" s="117">
        <f>N83/'Population data'!N$14*1000</f>
        <v>7.456126101268938</v>
      </c>
      <c r="O118" s="117">
        <f>O83/'Population data'!O$14*1000</f>
        <v>7.054304810097144</v>
      </c>
      <c r="P118" s="117">
        <f>P83/'Population data'!P$14*1000</f>
        <v>7.331788086228881</v>
      </c>
      <c r="Q118" s="117">
        <f>Q83/'Population data'!Q$14*1000</f>
        <v>6.5431091045450085</v>
      </c>
      <c r="R118" s="117">
        <f>R83/'Population data'!R$14*1000</f>
        <v>6.355296053253515</v>
      </c>
      <c r="S118" s="55"/>
    </row>
    <row r="119" spans="2:19" ht="15">
      <c r="B119" s="54"/>
      <c r="C119" s="105" t="s">
        <v>41</v>
      </c>
      <c r="D119" s="106" t="s">
        <v>45</v>
      </c>
      <c r="E119" s="107" t="s">
        <v>47</v>
      </c>
      <c r="F119" s="107" t="s">
        <v>47</v>
      </c>
      <c r="G119" s="117">
        <f>G84/'Population data'!G$14*1000</f>
        <v>4.133918743200291</v>
      </c>
      <c r="H119" s="117">
        <f>H84/'Population data'!H$14*1000</f>
        <v>4.224208448310278</v>
      </c>
      <c r="I119" s="117">
        <f>I84/'Population data'!I$14*1000</f>
        <v>4.290194728935193</v>
      </c>
      <c r="J119" s="117">
        <f>J84/'Population data'!J$14*1000</f>
        <v>4.249129884080263</v>
      </c>
      <c r="K119" s="117">
        <f>K84/'Population data'!K$14*1000</f>
        <v>4.217862514022045</v>
      </c>
      <c r="L119" s="117">
        <f>L84/'Population data'!L$14*1000</f>
        <v>4.145707420447064</v>
      </c>
      <c r="M119" s="117">
        <f>M84/'Population data'!M$14*1000</f>
        <v>4.113591531238596</v>
      </c>
      <c r="N119" s="117">
        <f>N84/'Population data'!N$14*1000</f>
        <v>3.8405039723038685</v>
      </c>
      <c r="O119" s="117">
        <f>O84/'Population data'!O$14*1000</f>
        <v>3.8109600554834744</v>
      </c>
      <c r="P119" s="117">
        <f>P84/'Population data'!P$14*1000</f>
        <v>3.7999314666398485</v>
      </c>
      <c r="Q119" s="117">
        <f>Q84/'Population data'!Q$14*1000</f>
        <v>3.77314673658734</v>
      </c>
      <c r="R119" s="117">
        <f>R84/'Population data'!R$14*1000</f>
        <v>3.591806192007943</v>
      </c>
      <c r="S119" s="55"/>
    </row>
    <row r="120" spans="2:19" ht="15">
      <c r="B120" s="54"/>
      <c r="C120" s="102" t="s">
        <v>83</v>
      </c>
      <c r="D120" s="108" t="s">
        <v>15</v>
      </c>
      <c r="E120" s="109" t="s">
        <v>47</v>
      </c>
      <c r="F120" s="109" t="s">
        <v>47</v>
      </c>
      <c r="G120" s="117">
        <f>G85/'Population data'!G$14*1000</f>
        <v>2.177872372780845</v>
      </c>
      <c r="H120" s="117">
        <f>H85/'Population data'!H$14*1000</f>
        <v>2.306182610143065</v>
      </c>
      <c r="I120" s="117">
        <f>I85/'Population data'!I$14*1000</f>
        <v>2.4498747976658395</v>
      </c>
      <c r="J120" s="117">
        <f>J85/'Population data'!J$14*1000</f>
        <v>2.4561717764697937</v>
      </c>
      <c r="K120" s="117">
        <f>K85/'Population data'!K$14*1000</f>
        <v>2.511377186323193</v>
      </c>
      <c r="L120" s="117">
        <f>L85/'Population data'!L$14*1000</f>
        <v>2.5456197410592343</v>
      </c>
      <c r="M120" s="117">
        <f>M85/'Population data'!M$14*1000</f>
        <v>2.429953050840227</v>
      </c>
      <c r="N120" s="117">
        <f>N85/'Population data'!N$14*1000</f>
        <v>1.970282007083165</v>
      </c>
      <c r="O120" s="117">
        <f>O85/'Population data'!O$14*1000</f>
        <v>2.015619805496862</v>
      </c>
      <c r="P120" s="117">
        <f>P85/'Population data'!P$14*1000</f>
        <v>2.0452345592435592</v>
      </c>
      <c r="Q120" s="117">
        <f>Q85/'Population data'!Q$14*1000</f>
        <v>1.8857604700785668</v>
      </c>
      <c r="R120" s="117">
        <f>R85/'Population data'!R$14*1000</f>
        <v>1.7828238794399027</v>
      </c>
      <c r="S120" s="55"/>
    </row>
    <row r="121" spans="2:19" ht="15">
      <c r="B121" s="54"/>
      <c r="C121" s="102" t="s">
        <v>83</v>
      </c>
      <c r="D121" s="112" t="s">
        <v>42</v>
      </c>
      <c r="E121" s="109" t="s">
        <v>47</v>
      </c>
      <c r="F121" s="109" t="s">
        <v>47</v>
      </c>
      <c r="G121" s="117">
        <f>G86/'Population data'!G$14*1000</f>
        <v>0.14116693381556772</v>
      </c>
      <c r="H121" s="117">
        <f>H86/'Population data'!H$14*1000</f>
        <v>0.12814455529555416</v>
      </c>
      <c r="I121" s="117">
        <f>I86/'Population data'!I$14*1000</f>
        <v>0.14188823624225066</v>
      </c>
      <c r="J121" s="117">
        <f>J86/'Population data'!J$14*1000</f>
        <v>0.12022972672736175</v>
      </c>
      <c r="K121" s="117">
        <f>K86/'Population data'!K$14*1000</f>
        <v>0.11026307227830513</v>
      </c>
      <c r="L121" s="117">
        <f>L86/'Population data'!L$14*1000</f>
        <v>0.15026026207912996</v>
      </c>
      <c r="M121" s="117">
        <f>M86/'Population data'!M$14*1000</f>
        <v>0.09696469428605539</v>
      </c>
      <c r="N121" s="117">
        <f>N86/'Population data'!N$14*1000</f>
        <v>0.04914216745122179</v>
      </c>
      <c r="O121" s="117">
        <f>O86/'Population data'!O$14*1000</f>
        <v>0.0328385228760818</v>
      </c>
      <c r="P121" s="117">
        <f>P86/'Population data'!P$14*1000</f>
        <v>0.043448186499757104</v>
      </c>
      <c r="Q121" s="117">
        <f>Q86/'Population data'!Q$14*1000</f>
        <v>0.03472496646168635</v>
      </c>
      <c r="R121" s="117">
        <f>R86/'Population data'!R$14*1000</f>
        <v>0.024835751318242172</v>
      </c>
      <c r="S121" s="55"/>
    </row>
    <row r="122" spans="2:19" ht="15">
      <c r="B122" s="54"/>
      <c r="C122" s="102" t="s">
        <v>83</v>
      </c>
      <c r="D122" s="112" t="s">
        <v>43</v>
      </c>
      <c r="E122" s="109" t="s">
        <v>47</v>
      </c>
      <c r="F122" s="109" t="s">
        <v>47</v>
      </c>
      <c r="G122" s="117">
        <f>G87/'Population data'!G$14*1000</f>
        <v>0.2470207570917421</v>
      </c>
      <c r="H122" s="117">
        <f>H87/'Population data'!H$14*1000</f>
        <v>0.27029184577895304</v>
      </c>
      <c r="I122" s="117">
        <f>I87/'Population data'!I$14*1000</f>
        <v>0.2950128639236193</v>
      </c>
      <c r="J122" s="117">
        <f>J87/'Population data'!J$14*1000</f>
        <v>0.2816554833314673</v>
      </c>
      <c r="K122" s="117">
        <f>K87/'Population data'!K$14*1000</f>
        <v>0.3119306755144223</v>
      </c>
      <c r="L122" s="117">
        <f>L87/'Population data'!L$14*1000</f>
        <v>0.3231583678795195</v>
      </c>
      <c r="M122" s="117">
        <f>M87/'Population data'!M$14*1000</f>
        <v>0.2815620833061463</v>
      </c>
      <c r="N122" s="117">
        <f>N87/'Population data'!N$14*1000</f>
        <v>0.09661618266228907</v>
      </c>
      <c r="O122" s="117">
        <f>O87/'Population data'!O$14*1000</f>
        <v>0.1689625121010422</v>
      </c>
      <c r="P122" s="117">
        <f>P87/'Population data'!P$14*1000</f>
        <v>0.1662471291546989</v>
      </c>
      <c r="Q122" s="117">
        <f>Q87/'Population data'!Q$14*1000</f>
        <v>0.10356732982926561</v>
      </c>
      <c r="R122" s="117">
        <f>R87/'Population data'!R$14*1000</f>
        <v>0.1320834720576095</v>
      </c>
      <c r="S122" s="55"/>
    </row>
    <row r="123" spans="2:19" ht="15">
      <c r="B123" s="54"/>
      <c r="C123" s="102" t="s">
        <v>83</v>
      </c>
      <c r="D123" s="112" t="s">
        <v>44</v>
      </c>
      <c r="E123" s="109" t="s">
        <v>47</v>
      </c>
      <c r="F123" s="109" t="s">
        <v>47</v>
      </c>
      <c r="G123" s="117">
        <f>G88/'Population data'!G$14*1000</f>
        <v>0.04438126384708119</v>
      </c>
      <c r="H123" s="117">
        <f>H88/'Population data'!H$14*1000</f>
        <v>0.0566178851154086</v>
      </c>
      <c r="I123" s="117">
        <f>I88/'Population data'!I$14*1000</f>
        <v>0.06205303906294976</v>
      </c>
      <c r="J123" s="117">
        <f>J88/'Population data'!J$14*1000</f>
        <v>0.0599751485542003</v>
      </c>
      <c r="K123" s="117">
        <f>K88/'Population data'!K$14*1000</f>
        <v>0.06836646147303801</v>
      </c>
      <c r="L123" s="117">
        <f>L88/'Population data'!L$14*1000</f>
        <v>0.09129157652357374</v>
      </c>
      <c r="M123" s="117">
        <f>M88/'Population data'!M$14*1000</f>
        <v>0.05313662275502771</v>
      </c>
      <c r="N123" s="117">
        <f>N88/'Population data'!N$14*1000</f>
        <v>0.013092883622592517</v>
      </c>
      <c r="O123" s="117">
        <f>O88/'Population data'!O$14*1000</f>
        <v>0.022055408480886822</v>
      </c>
      <c r="P123" s="117">
        <f>P88/'Population data'!P$14*1000</f>
        <v>0.02585183468110283</v>
      </c>
      <c r="Q123" s="117">
        <f>Q88/'Population data'!Q$14*1000</f>
        <v>-0.02421359685065194</v>
      </c>
      <c r="R123" s="117">
        <f>R88/'Population data'!R$14*1000</f>
        <v>-0.03870000933362852</v>
      </c>
      <c r="S123" s="55"/>
    </row>
    <row r="124" spans="2:19" ht="15">
      <c r="B124" s="54"/>
      <c r="C124" s="93" t="s">
        <v>83</v>
      </c>
      <c r="D124" s="113" t="s">
        <v>45</v>
      </c>
      <c r="E124" s="114" t="s">
        <v>47</v>
      </c>
      <c r="F124" s="114" t="s">
        <v>47</v>
      </c>
      <c r="G124" s="118">
        <f>G89/'Population data'!G$14*1000</f>
        <v>1.7453034180264542</v>
      </c>
      <c r="H124" s="119">
        <f>H89/'Population data'!H$14*1000</f>
        <v>1.8511303580292617</v>
      </c>
      <c r="I124" s="119">
        <f>I89/'Population data'!I$14*1000</f>
        <v>1.9509186324109318</v>
      </c>
      <c r="J124" s="119">
        <f>J89/'Population data'!J$14*1000</f>
        <v>1.9943114178567647</v>
      </c>
      <c r="K124" s="119">
        <f>K89/'Population data'!K$14*1000</f>
        <v>2.020816977057428</v>
      </c>
      <c r="L124" s="119">
        <f>L89/'Population data'!L$14*1000</f>
        <v>1.980909534577011</v>
      </c>
      <c r="M124" s="119">
        <f>M89/'Population data'!M$14*1000</f>
        <v>1.9982876552561624</v>
      </c>
      <c r="N124" s="119">
        <f>N89/'Population data'!N$14*1000</f>
        <v>1.8114327625945548</v>
      </c>
      <c r="O124" s="119">
        <f>O89/'Population data'!O$14*1000</f>
        <v>1.7917653469227297</v>
      </c>
      <c r="P124" s="119">
        <f>P89/'Population data'!P$14*1000</f>
        <v>1.8096874089080004</v>
      </c>
      <c r="Q124" s="119">
        <f>Q89/'Population data'!Q$14*1000</f>
        <v>1.7716797888460931</v>
      </c>
      <c r="R124" s="119">
        <f>R89/'Population data'!R$14*1000</f>
        <v>1.6646046653976798</v>
      </c>
      <c r="S124" s="55"/>
    </row>
    <row r="125" spans="2:19" ht="15.75" thickBot="1">
      <c r="B125" s="57"/>
      <c r="C125" s="145"/>
      <c r="D125" s="58"/>
      <c r="E125" s="58"/>
      <c r="F125" s="58"/>
      <c r="G125" s="58"/>
      <c r="H125" s="58"/>
      <c r="I125" s="58"/>
      <c r="J125" s="58"/>
      <c r="K125" s="58"/>
      <c r="L125" s="58"/>
      <c r="M125" s="58"/>
      <c r="N125" s="58"/>
      <c r="O125" s="58"/>
      <c r="P125" s="58"/>
      <c r="Q125" s="58"/>
      <c r="R125" s="58"/>
      <c r="S125" s="59"/>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topLeftCell="A1"/>
  </sheetViews>
  <sheetFormatPr defaultColWidth="9.140625" defaultRowHeight="15"/>
  <cols>
    <col min="1" max="3" width="4.7109375" style="0" customWidth="1"/>
    <col min="4" max="4" width="26.8515625" style="0" customWidth="1"/>
    <col min="5" max="5" width="11.140625" style="0" customWidth="1"/>
    <col min="6" max="18" width="11.140625" style="0" bestFit="1" customWidth="1"/>
  </cols>
  <sheetData>
    <row r="1" ht="18.75">
      <c r="A1" s="21" t="s">
        <v>67</v>
      </c>
    </row>
    <row r="2" ht="15.75" thickBot="1"/>
    <row r="3" spans="3:19" ht="18.75">
      <c r="C3" s="51" t="s">
        <v>75</v>
      </c>
      <c r="D3" s="52"/>
      <c r="E3" s="52"/>
      <c r="F3" s="52"/>
      <c r="G3" s="52"/>
      <c r="H3" s="52"/>
      <c r="I3" s="52"/>
      <c r="J3" s="52"/>
      <c r="K3" s="52"/>
      <c r="L3" s="52"/>
      <c r="M3" s="52"/>
      <c r="N3" s="52"/>
      <c r="O3" s="52"/>
      <c r="P3" s="52"/>
      <c r="Q3" s="52"/>
      <c r="R3" s="52"/>
      <c r="S3" s="53"/>
    </row>
    <row r="4" spans="3:19" ht="15">
      <c r="C4" s="54"/>
      <c r="D4" s="50"/>
      <c r="E4" s="50"/>
      <c r="F4" s="50"/>
      <c r="G4" s="50"/>
      <c r="H4" s="50"/>
      <c r="I4" s="50"/>
      <c r="J4" s="50"/>
      <c r="K4" s="50"/>
      <c r="L4" s="50"/>
      <c r="M4" s="50"/>
      <c r="N4" s="50"/>
      <c r="O4" s="50"/>
      <c r="P4" s="50"/>
      <c r="Q4" s="50"/>
      <c r="R4" s="50"/>
      <c r="S4" s="55"/>
    </row>
    <row r="5" spans="3:19" ht="15">
      <c r="C5" s="54"/>
      <c r="D5" s="13" t="s">
        <v>69</v>
      </c>
      <c r="E5" s="50"/>
      <c r="F5" s="50"/>
      <c r="G5" s="50"/>
      <c r="H5" s="50"/>
      <c r="I5" s="50"/>
      <c r="J5" s="50"/>
      <c r="K5" s="50"/>
      <c r="L5" s="50"/>
      <c r="M5" s="50"/>
      <c r="N5" s="50"/>
      <c r="O5" s="50"/>
      <c r="P5" s="50"/>
      <c r="Q5" s="50"/>
      <c r="R5" s="50"/>
      <c r="S5" s="55"/>
    </row>
    <row r="6" spans="3:19" ht="15">
      <c r="C6" s="54"/>
      <c r="D6" s="50"/>
      <c r="E6" s="50"/>
      <c r="F6" s="50"/>
      <c r="G6" s="50"/>
      <c r="H6" s="50"/>
      <c r="I6" s="50"/>
      <c r="J6" s="50"/>
      <c r="K6" s="50"/>
      <c r="L6" s="50"/>
      <c r="M6" s="50"/>
      <c r="N6" s="50"/>
      <c r="O6" s="50"/>
      <c r="P6" s="50"/>
      <c r="Q6" s="50"/>
      <c r="R6" s="50"/>
      <c r="S6" s="55"/>
    </row>
    <row r="7" spans="3:19" ht="15">
      <c r="C7" s="54"/>
      <c r="D7" s="13" t="s">
        <v>9</v>
      </c>
      <c r="E7" s="181">
        <v>42296.70508101852</v>
      </c>
      <c r="F7" s="50"/>
      <c r="G7" s="50"/>
      <c r="H7" s="50"/>
      <c r="I7" s="50"/>
      <c r="J7" s="50"/>
      <c r="K7" s="50"/>
      <c r="L7" s="50"/>
      <c r="M7" s="50"/>
      <c r="N7" s="50"/>
      <c r="O7" s="50"/>
      <c r="P7" s="50"/>
      <c r="Q7" s="50"/>
      <c r="R7" s="50"/>
      <c r="S7" s="55"/>
    </row>
    <row r="8" spans="3:19" ht="15">
      <c r="C8" s="54"/>
      <c r="D8" s="13" t="s">
        <v>10</v>
      </c>
      <c r="E8" s="181">
        <v>42335.484961504626</v>
      </c>
      <c r="F8" s="50"/>
      <c r="G8" s="50"/>
      <c r="H8" s="50"/>
      <c r="I8" s="50"/>
      <c r="J8" s="50"/>
      <c r="K8" s="50"/>
      <c r="L8" s="50"/>
      <c r="M8" s="50"/>
      <c r="N8" s="50"/>
      <c r="O8" s="50"/>
      <c r="P8" s="50"/>
      <c r="Q8" s="50"/>
      <c r="R8" s="50"/>
      <c r="S8" s="55"/>
    </row>
    <row r="9" spans="3:19" ht="15">
      <c r="C9" s="54"/>
      <c r="D9" s="13" t="s">
        <v>11</v>
      </c>
      <c r="E9" s="13" t="s">
        <v>12</v>
      </c>
      <c r="F9" s="50"/>
      <c r="G9" s="50"/>
      <c r="H9" s="50"/>
      <c r="I9" s="50"/>
      <c r="J9" s="50"/>
      <c r="K9" s="50"/>
      <c r="L9" s="50"/>
      <c r="M9" s="50"/>
      <c r="N9" s="50"/>
      <c r="O9" s="50"/>
      <c r="P9" s="50"/>
      <c r="Q9" s="50"/>
      <c r="R9" s="50"/>
      <c r="S9" s="55"/>
    </row>
    <row r="10" spans="3:19" ht="15">
      <c r="C10" s="54"/>
      <c r="D10" s="50"/>
      <c r="E10" s="50"/>
      <c r="F10" s="50"/>
      <c r="G10" s="50"/>
      <c r="H10" s="50"/>
      <c r="I10" s="50"/>
      <c r="J10" s="50"/>
      <c r="K10" s="50"/>
      <c r="L10" s="50"/>
      <c r="M10" s="50"/>
      <c r="N10" s="50"/>
      <c r="O10" s="50"/>
      <c r="P10" s="50"/>
      <c r="Q10" s="50"/>
      <c r="R10" s="50"/>
      <c r="S10" s="55"/>
    </row>
    <row r="11" spans="3:19" ht="15">
      <c r="C11" s="54"/>
      <c r="D11" s="13" t="s">
        <v>34</v>
      </c>
      <c r="E11" s="13" t="s">
        <v>35</v>
      </c>
      <c r="F11" s="50"/>
      <c r="G11" s="50"/>
      <c r="H11" s="50"/>
      <c r="I11" s="50"/>
      <c r="J11" s="50"/>
      <c r="K11" s="50"/>
      <c r="L11" s="50"/>
      <c r="M11" s="50"/>
      <c r="N11" s="50"/>
      <c r="O11" s="50"/>
      <c r="P11" s="50"/>
      <c r="Q11" s="50"/>
      <c r="R11" s="50"/>
      <c r="S11" s="55"/>
    </row>
    <row r="12" spans="3:19" ht="15">
      <c r="C12" s="54"/>
      <c r="D12" s="50"/>
      <c r="E12" s="50"/>
      <c r="F12" s="50"/>
      <c r="G12" s="50"/>
      <c r="H12" s="50"/>
      <c r="I12" s="50"/>
      <c r="J12" s="50"/>
      <c r="K12" s="50"/>
      <c r="L12" s="50"/>
      <c r="M12" s="50"/>
      <c r="N12" s="50"/>
      <c r="O12" s="50"/>
      <c r="P12" s="50"/>
      <c r="Q12" s="50"/>
      <c r="R12" s="50"/>
      <c r="S12" s="55"/>
    </row>
    <row r="13" spans="3:19" s="3" customFormat="1" ht="12.75">
      <c r="C13" s="56"/>
      <c r="D13" s="182" t="s">
        <v>36</v>
      </c>
      <c r="E13" s="182" t="s">
        <v>18</v>
      </c>
      <c r="F13" s="182" t="s">
        <v>19</v>
      </c>
      <c r="G13" s="182" t="s">
        <v>20</v>
      </c>
      <c r="H13" s="182" t="s">
        <v>21</v>
      </c>
      <c r="I13" s="182" t="s">
        <v>22</v>
      </c>
      <c r="J13" s="182" t="s">
        <v>23</v>
      </c>
      <c r="K13" s="182" t="s">
        <v>24</v>
      </c>
      <c r="L13" s="182" t="s">
        <v>25</v>
      </c>
      <c r="M13" s="182" t="s">
        <v>26</v>
      </c>
      <c r="N13" s="182" t="s">
        <v>27</v>
      </c>
      <c r="O13" s="182" t="s">
        <v>28</v>
      </c>
      <c r="P13" s="182" t="s">
        <v>29</v>
      </c>
      <c r="Q13" s="182" t="s">
        <v>37</v>
      </c>
      <c r="R13" s="182" t="s">
        <v>64</v>
      </c>
      <c r="S13" s="60"/>
    </row>
    <row r="14" spans="3:19" s="3" customFormat="1" ht="12.75">
      <c r="C14" s="56"/>
      <c r="D14" s="182" t="s">
        <v>71</v>
      </c>
      <c r="E14" s="183">
        <v>487508163</v>
      </c>
      <c r="F14" s="183">
        <v>488507206</v>
      </c>
      <c r="G14" s="183">
        <v>489827142</v>
      </c>
      <c r="H14" s="183">
        <v>491623688</v>
      </c>
      <c r="I14" s="183">
        <v>493577060</v>
      </c>
      <c r="J14" s="183">
        <v>495517460</v>
      </c>
      <c r="K14" s="183">
        <v>497368140</v>
      </c>
      <c r="L14" s="183">
        <v>499306703</v>
      </c>
      <c r="M14" s="183">
        <v>501193634</v>
      </c>
      <c r="N14" s="183">
        <v>502702657</v>
      </c>
      <c r="O14" s="183">
        <v>503807810</v>
      </c>
      <c r="P14" s="183">
        <v>505048184</v>
      </c>
      <c r="Q14" s="183">
        <v>504593778</v>
      </c>
      <c r="R14" s="183">
        <v>507496007</v>
      </c>
      <c r="S14" s="60"/>
    </row>
    <row r="15" spans="3:19" ht="15">
      <c r="C15" s="54"/>
      <c r="D15" s="182" t="s">
        <v>17</v>
      </c>
      <c r="E15" s="183">
        <v>483039861</v>
      </c>
      <c r="F15" s="183">
        <v>484206756</v>
      </c>
      <c r="G15" s="183">
        <v>485521703</v>
      </c>
      <c r="H15" s="183">
        <v>487318134</v>
      </c>
      <c r="I15" s="183">
        <v>489268767</v>
      </c>
      <c r="J15" s="183">
        <v>491205786</v>
      </c>
      <c r="K15" s="183">
        <v>493055132</v>
      </c>
      <c r="L15" s="183">
        <v>494993955</v>
      </c>
      <c r="M15" s="183">
        <v>496882753</v>
      </c>
      <c r="N15" s="183">
        <v>498396335</v>
      </c>
      <c r="O15" s="183">
        <v>499511458</v>
      </c>
      <c r="P15" s="183">
        <v>500765264</v>
      </c>
      <c r="Q15" s="183">
        <v>500324716</v>
      </c>
      <c r="R15" s="183">
        <v>503241532</v>
      </c>
      <c r="S15" s="55"/>
    </row>
    <row r="16" spans="3:19" ht="15">
      <c r="C16" s="54"/>
      <c r="D16" s="50"/>
      <c r="E16" s="50"/>
      <c r="F16" s="50"/>
      <c r="G16" s="50"/>
      <c r="H16" s="50"/>
      <c r="I16" s="50"/>
      <c r="J16" s="50"/>
      <c r="K16" s="50"/>
      <c r="L16" s="50"/>
      <c r="M16" s="50"/>
      <c r="N16" s="50"/>
      <c r="O16" s="50"/>
      <c r="P16" s="50"/>
      <c r="Q16" s="50"/>
      <c r="R16" s="50"/>
      <c r="S16" s="55"/>
    </row>
    <row r="17" spans="3:19" ht="15">
      <c r="C17" s="54"/>
      <c r="D17" s="50"/>
      <c r="E17" s="50"/>
      <c r="F17" s="50"/>
      <c r="G17" s="50"/>
      <c r="H17" s="50"/>
      <c r="I17" s="50"/>
      <c r="J17" s="50"/>
      <c r="K17" s="50"/>
      <c r="L17" s="50"/>
      <c r="M17" s="50"/>
      <c r="N17" s="50"/>
      <c r="O17" s="50"/>
      <c r="P17" s="50"/>
      <c r="Q17" s="50"/>
      <c r="R17" s="50"/>
      <c r="S17" s="55"/>
    </row>
    <row r="18" spans="3:19" ht="15">
      <c r="C18" s="54"/>
      <c r="D18" s="13"/>
      <c r="E18" s="50"/>
      <c r="F18" s="50"/>
      <c r="G18" s="50"/>
      <c r="H18" s="50"/>
      <c r="I18" s="50"/>
      <c r="J18" s="50"/>
      <c r="K18" s="50"/>
      <c r="L18" s="50"/>
      <c r="M18" s="50"/>
      <c r="N18" s="50"/>
      <c r="O18" s="50"/>
      <c r="P18" s="50"/>
      <c r="Q18" s="50"/>
      <c r="R18" s="50"/>
      <c r="S18" s="55"/>
    </row>
    <row r="19" spans="3:19" ht="15">
      <c r="C19" s="54"/>
      <c r="D19" s="13"/>
      <c r="E19" s="13"/>
      <c r="F19" s="50"/>
      <c r="G19" s="50"/>
      <c r="H19" s="50"/>
      <c r="I19" s="50"/>
      <c r="J19" s="50"/>
      <c r="K19" s="50"/>
      <c r="L19" s="50"/>
      <c r="M19" s="50"/>
      <c r="N19" s="50"/>
      <c r="O19" s="50"/>
      <c r="P19" s="50"/>
      <c r="Q19" s="50"/>
      <c r="R19" s="50"/>
      <c r="S19" s="55"/>
    </row>
    <row r="20" spans="3:19" ht="15.75" thickBot="1">
      <c r="C20" s="57"/>
      <c r="D20" s="58"/>
      <c r="E20" s="58"/>
      <c r="F20" s="58"/>
      <c r="G20" s="58"/>
      <c r="H20" s="58"/>
      <c r="I20" s="58"/>
      <c r="J20" s="58"/>
      <c r="K20" s="58"/>
      <c r="L20" s="58"/>
      <c r="M20" s="58"/>
      <c r="N20" s="58"/>
      <c r="O20" s="58"/>
      <c r="P20" s="58"/>
      <c r="Q20" s="58"/>
      <c r="R20" s="58"/>
      <c r="S20" s="59"/>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topLeftCell="A1"/>
  </sheetViews>
  <sheetFormatPr defaultColWidth="9.140625" defaultRowHeight="15"/>
  <cols>
    <col min="1" max="3" width="4.7109375" style="0" customWidth="1"/>
    <col min="4" max="4" width="69.28125" style="0" bestFit="1" customWidth="1"/>
    <col min="5" max="5" width="11.140625" style="0" customWidth="1"/>
    <col min="6" max="18" width="11.140625" style="0" bestFit="1" customWidth="1"/>
  </cols>
  <sheetData>
    <row r="1" ht="18.75">
      <c r="A1" s="21" t="s">
        <v>115</v>
      </c>
    </row>
    <row r="2" ht="15.75" thickBot="1"/>
    <row r="3" spans="3:19" ht="18.75">
      <c r="C3" s="51" t="s">
        <v>75</v>
      </c>
      <c r="D3" s="52"/>
      <c r="E3" s="52"/>
      <c r="F3" s="52"/>
      <c r="G3" s="52"/>
      <c r="H3" s="52"/>
      <c r="I3" s="52"/>
      <c r="J3" s="52"/>
      <c r="K3" s="52"/>
      <c r="L3" s="52"/>
      <c r="M3" s="52"/>
      <c r="N3" s="52"/>
      <c r="O3" s="52"/>
      <c r="P3" s="52"/>
      <c r="Q3" s="52"/>
      <c r="R3" s="52"/>
      <c r="S3" s="53"/>
    </row>
    <row r="4" spans="3:19" ht="15">
      <c r="C4" s="54"/>
      <c r="D4" s="50"/>
      <c r="E4" s="50"/>
      <c r="F4" s="50"/>
      <c r="G4" s="50"/>
      <c r="H4" s="50"/>
      <c r="I4" s="50"/>
      <c r="J4" s="50"/>
      <c r="K4" s="50"/>
      <c r="L4" s="50"/>
      <c r="M4" s="50"/>
      <c r="N4" s="50"/>
      <c r="O4" s="50"/>
      <c r="P4" s="50"/>
      <c r="Q4" s="50"/>
      <c r="R4" s="50"/>
      <c r="S4" s="55"/>
    </row>
    <row r="5" spans="3:19" ht="15">
      <c r="C5" s="54"/>
      <c r="D5" s="41" t="s">
        <v>106</v>
      </c>
      <c r="S5" s="55"/>
    </row>
    <row r="6" spans="3:19" ht="15">
      <c r="C6" s="54"/>
      <c r="S6" s="55"/>
    </row>
    <row r="7" spans="3:19" ht="15">
      <c r="C7" s="54"/>
      <c r="D7" s="41" t="s">
        <v>9</v>
      </c>
      <c r="E7" s="42">
        <v>42107.465462962966</v>
      </c>
      <c r="S7" s="55"/>
    </row>
    <row r="8" spans="3:19" ht="15">
      <c r="C8" s="54"/>
      <c r="D8" s="41" t="s">
        <v>10</v>
      </c>
      <c r="E8" s="42">
        <v>42271.534286458336</v>
      </c>
      <c r="S8" s="55"/>
    </row>
    <row r="9" spans="3:19" ht="15">
      <c r="C9" s="54"/>
      <c r="D9" s="41" t="s">
        <v>11</v>
      </c>
      <c r="E9" s="41" t="s">
        <v>12</v>
      </c>
      <c r="S9" s="55"/>
    </row>
    <row r="10" spans="3:19" ht="15">
      <c r="C10" s="54"/>
      <c r="S10" s="55"/>
    </row>
    <row r="11" spans="3:19" ht="15">
      <c r="C11" s="54"/>
      <c r="D11" s="41" t="s">
        <v>107</v>
      </c>
      <c r="E11" s="41" t="s">
        <v>108</v>
      </c>
      <c r="S11" s="55"/>
    </row>
    <row r="12" spans="3:19" ht="15">
      <c r="C12" s="54"/>
      <c r="D12" s="41" t="s">
        <v>109</v>
      </c>
      <c r="E12" s="41" t="s">
        <v>110</v>
      </c>
      <c r="S12" s="55"/>
    </row>
    <row r="13" spans="3:19" ht="15">
      <c r="C13" s="54"/>
      <c r="D13" s="41" t="s">
        <v>16</v>
      </c>
      <c r="E13" s="41" t="s">
        <v>17</v>
      </c>
      <c r="S13" s="55"/>
    </row>
    <row r="14" spans="3:19" ht="15">
      <c r="C14" s="54"/>
      <c r="S14" s="55"/>
    </row>
    <row r="15" spans="3:19" s="3" customFormat="1" ht="12.75">
      <c r="C15" s="56"/>
      <c r="D15" s="43" t="s">
        <v>111</v>
      </c>
      <c r="E15" s="43" t="s">
        <v>18</v>
      </c>
      <c r="F15" s="43" t="s">
        <v>19</v>
      </c>
      <c r="G15" s="43" t="s">
        <v>20</v>
      </c>
      <c r="H15" s="43" t="s">
        <v>21</v>
      </c>
      <c r="I15" s="43" t="s">
        <v>22</v>
      </c>
      <c r="J15" s="43" t="s">
        <v>23</v>
      </c>
      <c r="K15" s="43" t="s">
        <v>24</v>
      </c>
      <c r="L15" s="43" t="s">
        <v>25</v>
      </c>
      <c r="M15" s="43" t="s">
        <v>26</v>
      </c>
      <c r="N15" s="43" t="s">
        <v>27</v>
      </c>
      <c r="O15" s="43" t="s">
        <v>28</v>
      </c>
      <c r="P15" s="43" t="s">
        <v>29</v>
      </c>
      <c r="Q15" s="43" t="s">
        <v>37</v>
      </c>
      <c r="R15" s="43" t="s">
        <v>64</v>
      </c>
      <c r="S15" s="60"/>
    </row>
    <row r="16" spans="3:19" s="3" customFormat="1" ht="12.75">
      <c r="C16" s="56"/>
      <c r="D16" s="43" t="s">
        <v>112</v>
      </c>
      <c r="E16" s="172">
        <v>593618.1</v>
      </c>
      <c r="F16" s="172">
        <v>601753.3</v>
      </c>
      <c r="G16" s="172">
        <v>608230.1</v>
      </c>
      <c r="H16" s="172">
        <v>616265.9</v>
      </c>
      <c r="I16" s="172">
        <v>630800.1</v>
      </c>
      <c r="J16" s="172">
        <v>637844.2</v>
      </c>
      <c r="K16" s="172">
        <v>660135.9</v>
      </c>
      <c r="L16" s="172">
        <v>677195.1</v>
      </c>
      <c r="M16" s="172">
        <v>671754.7</v>
      </c>
      <c r="N16" s="172">
        <v>616367.4</v>
      </c>
      <c r="O16" s="172">
        <v>596752.8</v>
      </c>
      <c r="P16" s="172">
        <v>592680.8</v>
      </c>
      <c r="Q16" s="172">
        <v>566407.2</v>
      </c>
      <c r="R16" s="172">
        <v>550280</v>
      </c>
      <c r="S16" s="60"/>
    </row>
    <row r="17" spans="3:19" ht="15">
      <c r="C17" s="54"/>
      <c r="D17" s="43" t="s">
        <v>113</v>
      </c>
      <c r="E17" s="172">
        <v>100</v>
      </c>
      <c r="F17" s="172">
        <v>101.4</v>
      </c>
      <c r="G17" s="172">
        <v>102.5</v>
      </c>
      <c r="H17" s="172">
        <v>103.8</v>
      </c>
      <c r="I17" s="172">
        <v>106.3</v>
      </c>
      <c r="J17" s="172">
        <v>107.5</v>
      </c>
      <c r="K17" s="172">
        <v>111.2</v>
      </c>
      <c r="L17" s="172">
        <v>114.1</v>
      </c>
      <c r="M17" s="172">
        <v>113.2</v>
      </c>
      <c r="N17" s="172">
        <v>103.8</v>
      </c>
      <c r="O17" s="172">
        <v>100.5</v>
      </c>
      <c r="P17" s="172">
        <v>99.8</v>
      </c>
      <c r="Q17" s="172">
        <v>95.4</v>
      </c>
      <c r="R17" s="172">
        <v>92.7</v>
      </c>
      <c r="S17" s="55"/>
    </row>
    <row r="18" spans="3:19" ht="15">
      <c r="C18" s="54"/>
      <c r="D18" s="43" t="s">
        <v>114</v>
      </c>
      <c r="E18" s="44" t="s">
        <v>47</v>
      </c>
      <c r="F18" s="172">
        <v>1.4</v>
      </c>
      <c r="G18" s="172">
        <v>1.1</v>
      </c>
      <c r="H18" s="172">
        <v>1.3</v>
      </c>
      <c r="I18" s="172">
        <v>2.4</v>
      </c>
      <c r="J18" s="172">
        <v>1.1</v>
      </c>
      <c r="K18" s="172">
        <v>3.5</v>
      </c>
      <c r="L18" s="172">
        <v>2.6</v>
      </c>
      <c r="M18" s="172">
        <v>-0.8</v>
      </c>
      <c r="N18" s="172">
        <v>-8.2</v>
      </c>
      <c r="O18" s="172">
        <v>-3.2</v>
      </c>
      <c r="P18" s="172">
        <v>-0.7</v>
      </c>
      <c r="Q18" s="172">
        <v>-4.4</v>
      </c>
      <c r="R18" s="172">
        <v>-2.8</v>
      </c>
      <c r="S18" s="55"/>
    </row>
    <row r="19" spans="3:19" ht="15">
      <c r="C19" s="54"/>
      <c r="S19" s="55"/>
    </row>
    <row r="20" spans="3:19" ht="15">
      <c r="C20" s="54"/>
      <c r="D20" s="41" t="s">
        <v>49</v>
      </c>
      <c r="S20" s="55"/>
    </row>
    <row r="21" spans="3:19" ht="15">
      <c r="C21" s="54"/>
      <c r="D21" s="41" t="s">
        <v>47</v>
      </c>
      <c r="E21" s="41" t="s">
        <v>50</v>
      </c>
      <c r="M21" s="173"/>
      <c r="S21" s="55"/>
    </row>
    <row r="22" spans="3:19" ht="15.75" thickBot="1">
      <c r="C22" s="57"/>
      <c r="D22" s="58"/>
      <c r="E22" s="58"/>
      <c r="F22" s="58"/>
      <c r="G22" s="58"/>
      <c r="H22" s="58"/>
      <c r="I22" s="58"/>
      <c r="J22" s="58"/>
      <c r="K22" s="58"/>
      <c r="L22" s="58"/>
      <c r="M22" s="58"/>
      <c r="N22" s="58"/>
      <c r="O22" s="58"/>
      <c r="P22" s="58"/>
      <c r="Q22" s="58"/>
      <c r="R22" s="58"/>
      <c r="S22" s="59"/>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(ESTAT);Maaike.BOUWMEESTER@ec.europa.eu</dc:creator>
  <cp:keywords/>
  <dc:description/>
  <cp:lastModifiedBy>BOUWMEESTER Maaike (ESTAT)</cp:lastModifiedBy>
  <cp:lastPrinted>2015-10-01T12:32:16Z</cp:lastPrinted>
  <dcterms:created xsi:type="dcterms:W3CDTF">2014-08-08T07:56:32Z</dcterms:created>
  <dcterms:modified xsi:type="dcterms:W3CDTF">2015-12-18T15:02:11Z</dcterms:modified>
  <cp:category/>
  <cp:version/>
  <cp:contentType/>
  <cp:contentStatus/>
</cp:coreProperties>
</file>